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hidePivotFieldList="1" defaultThemeVersion="166925"/>
  <mc:AlternateContent xmlns:mc="http://schemas.openxmlformats.org/markup-compatibility/2006">
    <mc:Choice Requires="x15">
      <x15ac:absPath xmlns:x15ac="http://schemas.microsoft.com/office/spreadsheetml/2010/11/ac" url="https://unhcr365.sharepoint.com/teams/dip-gpc-OPScellinternal/Shared Documents/OPS cell internal/1. Field Ops &amp; Support/4. Field Coordination Package/2. Package resource compilation/01. Core Function 1 Support Service Delivery/Mapping Operational Actors/Best Practices/"/>
    </mc:Choice>
  </mc:AlternateContent>
  <xr:revisionPtr revIDLastSave="4" documentId="11_31A16014DE85196DE1ABDA3000D87EEFB00DA1F0" xr6:coauthVersionLast="47" xr6:coauthVersionMax="47" xr10:uidLastSave="{05831725-D992-4F3C-A206-EFD274C81DD8}"/>
  <bookViews>
    <workbookView xWindow="-110" yWindow="-110" windowWidth="19420" windowHeight="10420" tabRatio="623" firstSheet="4" activeTab="4" xr2:uid="{00000000-000D-0000-FFFF-FFFF00000000}"/>
  </bookViews>
  <sheets>
    <sheet name="Instructions" sheetId="3" r:id="rId1"/>
    <sheet name="Instruções" sheetId="19" r:id="rId2"/>
    <sheet name="Scratch" sheetId="17" state="hidden" r:id="rId3"/>
    <sheet name="Metadata_Entry" sheetId="18" r:id="rId4"/>
    <sheet name="Data_Entry" sheetId="12" r:id="rId5"/>
    <sheet name="Admin_List" sheetId="4" state="hidden" r:id="rId6"/>
    <sheet name="Lists" sheetId="5" state="hidden" r:id="rId7"/>
    <sheet name="5Ws" sheetId="9" state="hidden" r:id="rId8"/>
  </sheets>
  <definedNames>
    <definedName name="_xlcn.WorksheetConnection_202004_OCHAMOZResponse_tracking_matrix_consolidation_final.xlsxData" hidden="1">Data[]</definedName>
    <definedName name="Activity_Type">Tbl_Sector2[Activity Type EN]</definedName>
    <definedName name="Admin1">Admin_List!$B$2:$B$12</definedName>
    <definedName name="Admin1_Linked_Pcode">Admin_List!$F$2:$F$166</definedName>
    <definedName name="Admin1_Linked_Start">Admin_List!$E$1</definedName>
    <definedName name="Admin1_Start">Table39[[#Headers],[ADM1 EN]]</definedName>
    <definedName name="Admin2">Admin_List!$G$2:$G$166</definedName>
    <definedName name="Admin2_Linked_Pcode">Admin_List!$O$2:$O$468</definedName>
    <definedName name="Admin2_Linked_Start">Admin_List!$N$1</definedName>
    <definedName name="Admin2_Pcode">Admin_List!$H$2:$H$166</definedName>
    <definedName name="Admin2_Start">Admin_List!$G$1</definedName>
    <definedName name="Admin3">Admin_List!$P$2:$P$468</definedName>
    <definedName name="Admin3_Pcode">Admin_List!$Q$2:$Q$468</definedName>
    <definedName name="Admin3_Start">Admin_List!$P$1</definedName>
    <definedName name="Covid19_Activity_Type">Tbl_CoViD19_activities[Activity Type EN]</definedName>
    <definedName name="Event_Name">Lists!$D$4:$D$6</definedName>
    <definedName name="Location_Type_EN">Lists!$AK$4:$AK$11</definedName>
    <definedName name="LST_Acronyms">Tbl_Orgs[Acronym]</definedName>
    <definedName name="LST_Modalities">Lists!$AF$4:$AF$6</definedName>
    <definedName name="LST_Organizations">Lists!$T$4:$T$300</definedName>
    <definedName name="LST_OrgType">Lists!$G$4:$G$12</definedName>
    <definedName name="LST_Sector">Tbl_Sector_[Sector PT]</definedName>
    <definedName name="LST_status">Lists!$AI$4:$AI$8</definedName>
    <definedName name="Sector_Linked_Name">Tbl_Sector2[Sector PT]</definedName>
    <definedName name="Sector_Linked_Name_Sub">Lists!$N$4:$N$14</definedName>
    <definedName name="Sub_Sector">Tbl_Sector_10[Sub-Sector EN]</definedName>
  </definedNames>
  <calcPr calcId="191028"/>
  <pivotCaches>
    <pivotCache cacheId="13179" r:id="rId9"/>
    <pivotCache cacheId="13180" r:id="rId10"/>
    <pivotCache cacheId="13181" r:id="rId11"/>
    <pivotCache cacheId="13182" r:id="rId12"/>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ta" name="Data" connection="WorksheetConnection_202004_OCHA-MOZ-Response_tracking_matrix_consolidation_final.xlsx!Data"/>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2" i="17" l="1"/>
  <c r="D352" i="17"/>
  <c r="C352" i="17"/>
  <c r="B352" i="17"/>
  <c r="A352" i="17"/>
  <c r="E351" i="17"/>
  <c r="D351" i="17"/>
  <c r="C351" i="17"/>
  <c r="B351" i="17"/>
  <c r="A351" i="17"/>
  <c r="E350" i="17"/>
  <c r="D350" i="17"/>
  <c r="C350" i="17"/>
  <c r="B350" i="17"/>
  <c r="A350" i="17"/>
  <c r="E349" i="17"/>
  <c r="D349" i="17"/>
  <c r="C349" i="17"/>
  <c r="B349" i="17"/>
  <c r="A349" i="17"/>
  <c r="E348" i="17"/>
  <c r="D348" i="17"/>
  <c r="C348" i="17"/>
  <c r="B348" i="17"/>
  <c r="A348" i="17"/>
  <c r="E347" i="17"/>
  <c r="D347" i="17"/>
  <c r="C347" i="17"/>
  <c r="B347" i="17"/>
  <c r="A347" i="17"/>
  <c r="E346" i="17"/>
  <c r="D346" i="17"/>
  <c r="C346" i="17"/>
  <c r="B346" i="17"/>
  <c r="A346" i="17"/>
  <c r="E345" i="17"/>
  <c r="D345" i="17"/>
  <c r="C345" i="17"/>
  <c r="B345" i="17"/>
  <c r="A345" i="17"/>
  <c r="E344" i="17"/>
  <c r="D344" i="17"/>
  <c r="C344" i="17"/>
  <c r="B344" i="17"/>
  <c r="A344" i="17"/>
  <c r="E343" i="17"/>
  <c r="D343" i="17"/>
  <c r="C343" i="17"/>
  <c r="B343" i="17"/>
  <c r="A343" i="17"/>
  <c r="E342" i="17"/>
  <c r="D342" i="17"/>
  <c r="C342" i="17"/>
  <c r="B342" i="17"/>
  <c r="A342" i="17"/>
  <c r="E341" i="17"/>
  <c r="D341" i="17"/>
  <c r="C341" i="17"/>
  <c r="B341" i="17"/>
  <c r="A341" i="17"/>
  <c r="E340" i="17"/>
  <c r="D340" i="17"/>
  <c r="C340" i="17"/>
  <c r="B340" i="17"/>
  <c r="A340" i="17"/>
  <c r="E339" i="17"/>
  <c r="D339" i="17"/>
  <c r="C339" i="17"/>
  <c r="B339" i="17"/>
  <c r="A339" i="17"/>
  <c r="E338" i="17"/>
  <c r="D338" i="17"/>
  <c r="C338" i="17"/>
  <c r="B338" i="17"/>
  <c r="A338" i="17"/>
  <c r="E337" i="17"/>
  <c r="D337" i="17"/>
  <c r="C337" i="17"/>
  <c r="B337" i="17"/>
  <c r="A337" i="17"/>
  <c r="E336" i="17"/>
  <c r="D336" i="17"/>
  <c r="C336" i="17"/>
  <c r="B336" i="17"/>
  <c r="A336" i="17"/>
  <c r="E335" i="17"/>
  <c r="D335" i="17"/>
  <c r="C335" i="17"/>
  <c r="B335" i="17"/>
  <c r="A335" i="17"/>
  <c r="E334" i="17"/>
  <c r="D334" i="17"/>
  <c r="C334" i="17"/>
  <c r="B334" i="17"/>
  <c r="A334" i="17"/>
  <c r="E333" i="17"/>
  <c r="D333" i="17"/>
  <c r="C333" i="17"/>
  <c r="B333" i="17"/>
  <c r="A333" i="17"/>
  <c r="E332" i="17"/>
  <c r="D332" i="17"/>
  <c r="C332" i="17"/>
  <c r="B332" i="17"/>
  <c r="A332" i="17"/>
  <c r="E331" i="17"/>
  <c r="D331" i="17"/>
  <c r="C331" i="17"/>
  <c r="B331" i="17"/>
  <c r="A331" i="17"/>
  <c r="E330" i="17"/>
  <c r="D330" i="17"/>
  <c r="C330" i="17"/>
  <c r="B330" i="17"/>
  <c r="A330" i="17"/>
  <c r="E329" i="17"/>
  <c r="D329" i="17"/>
  <c r="C329" i="17"/>
  <c r="B329" i="17"/>
  <c r="A329" i="17"/>
  <c r="E328" i="17"/>
  <c r="D328" i="17"/>
  <c r="C328" i="17"/>
  <c r="B328" i="17"/>
  <c r="A328" i="17"/>
  <c r="E327" i="17"/>
  <c r="D327" i="17"/>
  <c r="C327" i="17"/>
  <c r="B327" i="17"/>
  <c r="A327" i="17"/>
  <c r="E326" i="17"/>
  <c r="D326" i="17"/>
  <c r="C326" i="17"/>
  <c r="B326" i="17"/>
  <c r="A326" i="17"/>
  <c r="E325" i="17"/>
  <c r="D325" i="17"/>
  <c r="C325" i="17"/>
  <c r="B325" i="17"/>
  <c r="A325" i="17"/>
  <c r="E324" i="17"/>
  <c r="D324" i="17"/>
  <c r="C324" i="17"/>
  <c r="B324" i="17"/>
  <c r="A324" i="17"/>
  <c r="E323" i="17"/>
  <c r="D323" i="17"/>
  <c r="C323" i="17"/>
  <c r="B323" i="17"/>
  <c r="A323" i="17"/>
  <c r="E322" i="17"/>
  <c r="D322" i="17"/>
  <c r="C322" i="17"/>
  <c r="B322" i="17"/>
  <c r="A322" i="17"/>
  <c r="E321" i="17"/>
  <c r="D321" i="17"/>
  <c r="C321" i="17"/>
  <c r="B321" i="17"/>
  <c r="A321" i="17"/>
  <c r="E320" i="17"/>
  <c r="D320" i="17"/>
  <c r="C320" i="17"/>
  <c r="B320" i="17"/>
  <c r="A320" i="17"/>
  <c r="E319" i="17"/>
  <c r="D319" i="17"/>
  <c r="C319" i="17"/>
  <c r="B319" i="17"/>
  <c r="A319" i="17"/>
  <c r="E318" i="17"/>
  <c r="D318" i="17"/>
  <c r="C318" i="17"/>
  <c r="B318" i="17"/>
  <c r="A318" i="17"/>
  <c r="E317" i="17"/>
  <c r="D317" i="17"/>
  <c r="C317" i="17"/>
  <c r="B317" i="17"/>
  <c r="A317" i="17"/>
  <c r="E316" i="17"/>
  <c r="D316" i="17"/>
  <c r="C316" i="17"/>
  <c r="B316" i="17"/>
  <c r="A316" i="17"/>
  <c r="E315" i="17"/>
  <c r="D315" i="17"/>
  <c r="C315" i="17"/>
  <c r="B315" i="17"/>
  <c r="A315" i="17"/>
  <c r="E314" i="17"/>
  <c r="D314" i="17"/>
  <c r="C314" i="17"/>
  <c r="B314" i="17"/>
  <c r="A314" i="17"/>
  <c r="E313" i="17"/>
  <c r="D313" i="17"/>
  <c r="C313" i="17"/>
  <c r="B313" i="17"/>
  <c r="A313" i="17"/>
  <c r="E312" i="17"/>
  <c r="D312" i="17"/>
  <c r="C312" i="17"/>
  <c r="B312" i="17"/>
  <c r="A312" i="17"/>
  <c r="E311" i="17"/>
  <c r="D311" i="17"/>
  <c r="C311" i="17"/>
  <c r="B311" i="17"/>
  <c r="A311" i="17"/>
  <c r="E310" i="17"/>
  <c r="D310" i="17"/>
  <c r="C310" i="17"/>
  <c r="B310" i="17"/>
  <c r="A310" i="17"/>
  <c r="E309" i="17"/>
  <c r="D309" i="17"/>
  <c r="C309" i="17"/>
  <c r="B309" i="17"/>
  <c r="A309" i="17"/>
  <c r="E308" i="17"/>
  <c r="D308" i="17"/>
  <c r="C308" i="17"/>
  <c r="B308" i="17"/>
  <c r="A308" i="17"/>
  <c r="E307" i="17"/>
  <c r="D307" i="17"/>
  <c r="C307" i="17"/>
  <c r="B307" i="17"/>
  <c r="A307" i="17"/>
  <c r="E306" i="17"/>
  <c r="D306" i="17"/>
  <c r="C306" i="17"/>
  <c r="B306" i="17"/>
  <c r="A306" i="17"/>
  <c r="E305" i="17"/>
  <c r="D305" i="17"/>
  <c r="C305" i="17"/>
  <c r="B305" i="17"/>
  <c r="A305" i="17"/>
  <c r="E304" i="17"/>
  <c r="D304" i="17"/>
  <c r="C304" i="17"/>
  <c r="B304" i="17"/>
  <c r="A304" i="17"/>
  <c r="E303" i="17"/>
  <c r="D303" i="17"/>
  <c r="C303" i="17"/>
  <c r="B303" i="17"/>
  <c r="A303" i="17"/>
  <c r="E302" i="17"/>
  <c r="D302" i="17"/>
  <c r="C302" i="17"/>
  <c r="B302" i="17"/>
  <c r="A302" i="17"/>
  <c r="E301" i="17"/>
  <c r="D301" i="17"/>
  <c r="C301" i="17"/>
  <c r="B301" i="17"/>
  <c r="A301" i="17"/>
  <c r="E300" i="17"/>
  <c r="D300" i="17"/>
  <c r="C300" i="17"/>
  <c r="B300" i="17"/>
  <c r="A300" i="17"/>
  <c r="E299" i="17"/>
  <c r="D299" i="17"/>
  <c r="C299" i="17"/>
  <c r="B299" i="17"/>
  <c r="A299" i="17"/>
  <c r="E298" i="17"/>
  <c r="D298" i="17"/>
  <c r="C298" i="17"/>
  <c r="B298" i="17"/>
  <c r="A298" i="17"/>
  <c r="E297" i="17"/>
  <c r="D297" i="17"/>
  <c r="C297" i="17"/>
  <c r="B297" i="17"/>
  <c r="A297" i="17"/>
  <c r="E296" i="17"/>
  <c r="D296" i="17"/>
  <c r="C296" i="17"/>
  <c r="B296" i="17"/>
  <c r="A296" i="17"/>
  <c r="E295" i="17"/>
  <c r="D295" i="17"/>
  <c r="C295" i="17"/>
  <c r="B295" i="17"/>
  <c r="A295" i="17"/>
  <c r="E294" i="17"/>
  <c r="D294" i="17"/>
  <c r="C294" i="17"/>
  <c r="B294" i="17"/>
  <c r="A294" i="17"/>
  <c r="E293" i="17"/>
  <c r="D293" i="17"/>
  <c r="C293" i="17"/>
  <c r="B293" i="17"/>
  <c r="A293" i="17"/>
  <c r="E292" i="17"/>
  <c r="D292" i="17"/>
  <c r="C292" i="17"/>
  <c r="B292" i="17"/>
  <c r="A292" i="17"/>
  <c r="E291" i="17"/>
  <c r="D291" i="17"/>
  <c r="C291" i="17"/>
  <c r="B291" i="17"/>
  <c r="A291" i="17"/>
  <c r="E290" i="17"/>
  <c r="D290" i="17"/>
  <c r="C290" i="17"/>
  <c r="B290" i="17"/>
  <c r="A290" i="17"/>
  <c r="E289" i="17"/>
  <c r="D289" i="17"/>
  <c r="C289" i="17"/>
  <c r="B289" i="17"/>
  <c r="A289" i="17"/>
  <c r="E288" i="17"/>
  <c r="D288" i="17"/>
  <c r="C288" i="17"/>
  <c r="B288" i="17"/>
  <c r="A288" i="17"/>
  <c r="E287" i="17"/>
  <c r="D287" i="17"/>
  <c r="C287" i="17"/>
  <c r="B287" i="17"/>
  <c r="A287" i="17"/>
  <c r="E286" i="17"/>
  <c r="D286" i="17"/>
  <c r="C286" i="17"/>
  <c r="B286" i="17"/>
  <c r="A286" i="17"/>
  <c r="E285" i="17"/>
  <c r="D285" i="17"/>
  <c r="C285" i="17"/>
  <c r="B285" i="17"/>
  <c r="A285" i="17"/>
  <c r="E284" i="17"/>
  <c r="D284" i="17"/>
  <c r="C284" i="17"/>
  <c r="B284" i="17"/>
  <c r="A284" i="17"/>
  <c r="E283" i="17"/>
  <c r="D283" i="17"/>
  <c r="C283" i="17"/>
  <c r="B283" i="17"/>
  <c r="A283" i="17"/>
  <c r="E282" i="17"/>
  <c r="D282" i="17"/>
  <c r="C282" i="17"/>
  <c r="B282" i="17"/>
  <c r="A282" i="17"/>
  <c r="E281" i="17"/>
  <c r="D281" i="17"/>
  <c r="C281" i="17"/>
  <c r="B281" i="17"/>
  <c r="A281" i="17"/>
  <c r="E280" i="17"/>
  <c r="D280" i="17"/>
  <c r="C280" i="17"/>
  <c r="B280" i="17"/>
  <c r="A280" i="17"/>
  <c r="E279" i="17"/>
  <c r="D279" i="17"/>
  <c r="C279" i="17"/>
  <c r="B279" i="17"/>
  <c r="A279" i="17"/>
  <c r="E278" i="17"/>
  <c r="D278" i="17"/>
  <c r="C278" i="17"/>
  <c r="B278" i="17"/>
  <c r="A278" i="17"/>
  <c r="E277" i="17"/>
  <c r="D277" i="17"/>
  <c r="C277" i="17"/>
  <c r="B277" i="17"/>
  <c r="A277" i="17"/>
  <c r="E276" i="17"/>
  <c r="D276" i="17"/>
  <c r="C276" i="17"/>
  <c r="B276" i="17"/>
  <c r="A276" i="17"/>
  <c r="E275" i="17"/>
  <c r="D275" i="17"/>
  <c r="C275" i="17"/>
  <c r="B275" i="17"/>
  <c r="A275" i="17"/>
  <c r="E274" i="17"/>
  <c r="D274" i="17"/>
  <c r="C274" i="17"/>
  <c r="B274" i="17"/>
  <c r="A274" i="17"/>
  <c r="E273" i="17"/>
  <c r="D273" i="17"/>
  <c r="C273" i="17"/>
  <c r="B273" i="17"/>
  <c r="A273" i="17"/>
  <c r="E272" i="17"/>
  <c r="D272" i="17"/>
  <c r="C272" i="17"/>
  <c r="B272" i="17"/>
  <c r="A272" i="17"/>
  <c r="E271" i="17"/>
  <c r="D271" i="17"/>
  <c r="C271" i="17"/>
  <c r="B271" i="17"/>
  <c r="A271" i="17"/>
  <c r="E270" i="17"/>
  <c r="D270" i="17"/>
  <c r="C270" i="17"/>
  <c r="B270" i="17"/>
  <c r="A270" i="17"/>
  <c r="E269" i="17"/>
  <c r="D269" i="17"/>
  <c r="C269" i="17"/>
  <c r="B269" i="17"/>
  <c r="A269" i="17"/>
  <c r="E268" i="17"/>
  <c r="D268" i="17"/>
  <c r="C268" i="17"/>
  <c r="B268" i="17"/>
  <c r="A268" i="17"/>
  <c r="E267" i="17"/>
  <c r="D267" i="17"/>
  <c r="C267" i="17"/>
  <c r="B267" i="17"/>
  <c r="A267" i="17"/>
  <c r="E266" i="17"/>
  <c r="D266" i="17"/>
  <c r="C266" i="17"/>
  <c r="B266" i="17"/>
  <c r="A266" i="17"/>
  <c r="E265" i="17"/>
  <c r="D265" i="17"/>
  <c r="C265" i="17"/>
  <c r="B265" i="17"/>
  <c r="A265" i="17"/>
  <c r="E264" i="17"/>
  <c r="D264" i="17"/>
  <c r="C264" i="17"/>
  <c r="B264" i="17"/>
  <c r="A264" i="17"/>
  <c r="E263" i="17"/>
  <c r="D263" i="17"/>
  <c r="C263" i="17"/>
  <c r="B263" i="17"/>
  <c r="A263" i="17"/>
  <c r="E262" i="17"/>
  <c r="D262" i="17"/>
  <c r="C262" i="17"/>
  <c r="B262" i="17"/>
  <c r="A262" i="17"/>
  <c r="E261" i="17"/>
  <c r="D261" i="17"/>
  <c r="C261" i="17"/>
  <c r="B261" i="17"/>
  <c r="A261" i="17"/>
  <c r="E260" i="17"/>
  <c r="D260" i="17"/>
  <c r="C260" i="17"/>
  <c r="B260" i="17"/>
  <c r="A260" i="17"/>
  <c r="E259" i="17"/>
  <c r="D259" i="17"/>
  <c r="C259" i="17"/>
  <c r="B259" i="17"/>
  <c r="A259" i="17"/>
  <c r="E258" i="17"/>
  <c r="D258" i="17"/>
  <c r="C258" i="17"/>
  <c r="B258" i="17"/>
  <c r="A258" i="17"/>
  <c r="E257" i="17"/>
  <c r="D257" i="17"/>
  <c r="C257" i="17"/>
  <c r="B257" i="17"/>
  <c r="A257" i="17"/>
  <c r="E256" i="17"/>
  <c r="D256" i="17"/>
  <c r="C256" i="17"/>
  <c r="B256" i="17"/>
  <c r="A256" i="17"/>
  <c r="E255" i="17"/>
  <c r="D255" i="17"/>
  <c r="C255" i="17"/>
  <c r="B255" i="17"/>
  <c r="A255" i="17"/>
  <c r="E254" i="17"/>
  <c r="D254" i="17"/>
  <c r="C254" i="17"/>
  <c r="B254" i="17"/>
  <c r="A254" i="17"/>
  <c r="E253" i="17"/>
  <c r="D253" i="17"/>
  <c r="C253" i="17"/>
  <c r="B253" i="17"/>
  <c r="A253" i="17"/>
  <c r="E252" i="17"/>
  <c r="D252" i="17"/>
  <c r="C252" i="17"/>
  <c r="B252" i="17"/>
  <c r="A252" i="17"/>
  <c r="E251" i="17"/>
  <c r="D251" i="17"/>
  <c r="C251" i="17"/>
  <c r="B251" i="17"/>
  <c r="A251" i="17"/>
  <c r="E250" i="17"/>
  <c r="D250" i="17"/>
  <c r="C250" i="17"/>
  <c r="B250" i="17"/>
  <c r="A250" i="17"/>
  <c r="E249" i="17"/>
  <c r="D249" i="17"/>
  <c r="C249" i="17"/>
  <c r="B249" i="17"/>
  <c r="A249" i="17"/>
  <c r="E248" i="17"/>
  <c r="D248" i="17"/>
  <c r="C248" i="17"/>
  <c r="B248" i="17"/>
  <c r="A248" i="17"/>
  <c r="E247" i="17"/>
  <c r="D247" i="17"/>
  <c r="C247" i="17"/>
  <c r="B247" i="17"/>
  <c r="A247" i="17"/>
  <c r="E246" i="17"/>
  <c r="D246" i="17"/>
  <c r="C246" i="17"/>
  <c r="B246" i="17"/>
  <c r="A246" i="17"/>
  <c r="E245" i="17"/>
  <c r="D245" i="17"/>
  <c r="C245" i="17"/>
  <c r="B245" i="17"/>
  <c r="A245" i="17"/>
  <c r="E244" i="17"/>
  <c r="D244" i="17"/>
  <c r="C244" i="17"/>
  <c r="B244" i="17"/>
  <c r="A244" i="17"/>
  <c r="E243" i="17"/>
  <c r="D243" i="17"/>
  <c r="C243" i="17"/>
  <c r="B243" i="17"/>
  <c r="A243" i="17"/>
  <c r="E242" i="17"/>
  <c r="D242" i="17"/>
  <c r="C242" i="17"/>
  <c r="B242" i="17"/>
  <c r="A242" i="17"/>
  <c r="E241" i="17"/>
  <c r="D241" i="17"/>
  <c r="C241" i="17"/>
  <c r="B241" i="17"/>
  <c r="A241" i="17"/>
  <c r="E240" i="17"/>
  <c r="D240" i="17"/>
  <c r="C240" i="17"/>
  <c r="B240" i="17"/>
  <c r="A240" i="17"/>
  <c r="E239" i="17"/>
  <c r="D239" i="17"/>
  <c r="C239" i="17"/>
  <c r="B239" i="17"/>
  <c r="A239" i="17"/>
  <c r="E238" i="17"/>
  <c r="D238" i="17"/>
  <c r="C238" i="17"/>
  <c r="B238" i="17"/>
  <c r="A238" i="17"/>
  <c r="E237" i="17"/>
  <c r="D237" i="17"/>
  <c r="C237" i="17"/>
  <c r="B237" i="17"/>
  <c r="A237" i="17"/>
  <c r="E236" i="17"/>
  <c r="D236" i="17"/>
  <c r="C236" i="17"/>
  <c r="B236" i="17"/>
  <c r="A236" i="17"/>
  <c r="E235" i="17"/>
  <c r="D235" i="17"/>
  <c r="C235" i="17"/>
  <c r="B235" i="17"/>
  <c r="A235" i="17"/>
  <c r="E234" i="17"/>
  <c r="D234" i="17"/>
  <c r="C234" i="17"/>
  <c r="B234" i="17"/>
  <c r="A234" i="17"/>
  <c r="E233" i="17"/>
  <c r="D233" i="17"/>
  <c r="C233" i="17"/>
  <c r="B233" i="17"/>
  <c r="A233" i="17"/>
  <c r="E232" i="17"/>
  <c r="D232" i="17"/>
  <c r="C232" i="17"/>
  <c r="B232" i="17"/>
  <c r="A232" i="17"/>
  <c r="E231" i="17"/>
  <c r="D231" i="17"/>
  <c r="C231" i="17"/>
  <c r="B231" i="17"/>
  <c r="A231" i="17"/>
  <c r="E230" i="17"/>
  <c r="D230" i="17"/>
  <c r="C230" i="17"/>
  <c r="B230" i="17"/>
  <c r="A230" i="17"/>
  <c r="E229" i="17"/>
  <c r="D229" i="17"/>
  <c r="C229" i="17"/>
  <c r="B229" i="17"/>
  <c r="A229" i="17"/>
  <c r="E228" i="17"/>
  <c r="D228" i="17"/>
  <c r="C228" i="17"/>
  <c r="B228" i="17"/>
  <c r="A228" i="17"/>
  <c r="E227" i="17"/>
  <c r="D227" i="17"/>
  <c r="C227" i="17"/>
  <c r="B227" i="17"/>
  <c r="A227" i="17"/>
  <c r="E226" i="17"/>
  <c r="D226" i="17"/>
  <c r="C226" i="17"/>
  <c r="B226" i="17"/>
  <c r="A226" i="17"/>
  <c r="E225" i="17"/>
  <c r="D225" i="17"/>
  <c r="C225" i="17"/>
  <c r="B225" i="17"/>
  <c r="A225" i="17"/>
  <c r="E224" i="17"/>
  <c r="D224" i="17"/>
  <c r="C224" i="17"/>
  <c r="B224" i="17"/>
  <c r="A224" i="17"/>
  <c r="E223" i="17"/>
  <c r="D223" i="17"/>
  <c r="C223" i="17"/>
  <c r="B223" i="17"/>
  <c r="A223" i="17"/>
  <c r="E222" i="17"/>
  <c r="D222" i="17"/>
  <c r="C222" i="17"/>
  <c r="B222" i="17"/>
  <c r="A222" i="17"/>
  <c r="E221" i="17"/>
  <c r="D221" i="17"/>
  <c r="C221" i="17"/>
  <c r="B221" i="17"/>
  <c r="A221" i="17"/>
  <c r="E220" i="17"/>
  <c r="D220" i="17"/>
  <c r="C220" i="17"/>
  <c r="B220" i="17"/>
  <c r="A220" i="17"/>
  <c r="E219" i="17"/>
  <c r="D219" i="17"/>
  <c r="C219" i="17"/>
  <c r="B219" i="17"/>
  <c r="A219" i="17"/>
  <c r="E218" i="17"/>
  <c r="D218" i="17"/>
  <c r="C218" i="17"/>
  <c r="B218" i="17"/>
  <c r="A218" i="17"/>
  <c r="E217" i="17"/>
  <c r="D217" i="17"/>
  <c r="C217" i="17"/>
  <c r="B217" i="17"/>
  <c r="A217" i="17"/>
  <c r="E216" i="17"/>
  <c r="D216" i="17"/>
  <c r="C216" i="17"/>
  <c r="B216" i="17"/>
  <c r="A216" i="17"/>
  <c r="E215" i="17"/>
  <c r="D215" i="17"/>
  <c r="C215" i="17"/>
  <c r="B215" i="17"/>
  <c r="A215" i="17"/>
  <c r="E214" i="17"/>
  <c r="D214" i="17"/>
  <c r="C214" i="17"/>
  <c r="B214" i="17"/>
  <c r="A214" i="17"/>
  <c r="E213" i="17"/>
  <c r="D213" i="17"/>
  <c r="C213" i="17"/>
  <c r="B213" i="17"/>
  <c r="A213" i="17"/>
  <c r="E212" i="17"/>
  <c r="D212" i="17"/>
  <c r="C212" i="17"/>
  <c r="B212" i="17"/>
  <c r="A212" i="17"/>
  <c r="E211" i="17"/>
  <c r="D211" i="17"/>
  <c r="C211" i="17"/>
  <c r="B211" i="17"/>
  <c r="A211" i="17"/>
  <c r="E210" i="17"/>
  <c r="D210" i="17"/>
  <c r="C210" i="17"/>
  <c r="B210" i="17"/>
  <c r="A210" i="17"/>
  <c r="E209" i="17"/>
  <c r="D209" i="17"/>
  <c r="C209" i="17"/>
  <c r="B209" i="17"/>
  <c r="A209" i="17"/>
  <c r="E208" i="17"/>
  <c r="D208" i="17"/>
  <c r="C208" i="17"/>
  <c r="B208" i="17"/>
  <c r="A208" i="17"/>
  <c r="E207" i="17"/>
  <c r="D207" i="17"/>
  <c r="C207" i="17"/>
  <c r="B207" i="17"/>
  <c r="A207" i="17"/>
  <c r="E206" i="17"/>
  <c r="D206" i="17"/>
  <c r="C206" i="17"/>
  <c r="B206" i="17"/>
  <c r="A206" i="17"/>
  <c r="E205" i="17"/>
  <c r="D205" i="17"/>
  <c r="C205" i="17"/>
  <c r="B205" i="17"/>
  <c r="A205" i="17"/>
  <c r="E204" i="17"/>
  <c r="D204" i="17"/>
  <c r="C204" i="17"/>
  <c r="B204" i="17"/>
  <c r="A204" i="17"/>
  <c r="E203" i="17"/>
  <c r="D203" i="17"/>
  <c r="C203" i="17"/>
  <c r="B203" i="17"/>
  <c r="A203" i="17"/>
  <c r="E202" i="17"/>
  <c r="D202" i="17"/>
  <c r="C202" i="17"/>
  <c r="B202" i="17"/>
  <c r="A202" i="17"/>
  <c r="E201" i="17"/>
  <c r="D201" i="17"/>
  <c r="C201" i="17"/>
  <c r="B201" i="17"/>
  <c r="A201" i="17"/>
  <c r="E200" i="17"/>
  <c r="D200" i="17"/>
  <c r="C200" i="17"/>
  <c r="B200" i="17"/>
  <c r="A200" i="17"/>
  <c r="E199" i="17"/>
  <c r="D199" i="17"/>
  <c r="C199" i="17"/>
  <c r="B199" i="17"/>
  <c r="A199" i="17"/>
  <c r="E198" i="17"/>
  <c r="D198" i="17"/>
  <c r="C198" i="17"/>
  <c r="B198" i="17"/>
  <c r="A198" i="17"/>
  <c r="E197" i="17"/>
  <c r="D197" i="17"/>
  <c r="C197" i="17"/>
  <c r="B197" i="17"/>
  <c r="A197" i="17"/>
  <c r="E196" i="17"/>
  <c r="D196" i="17"/>
  <c r="C196" i="17"/>
  <c r="B196" i="17"/>
  <c r="A196" i="17"/>
  <c r="E195" i="17"/>
  <c r="D195" i="17"/>
  <c r="C195" i="17"/>
  <c r="B195" i="17"/>
  <c r="A195" i="17"/>
  <c r="E194" i="17"/>
  <c r="D194" i="17"/>
  <c r="C194" i="17"/>
  <c r="B194" i="17"/>
  <c r="A194" i="17"/>
  <c r="E193" i="17"/>
  <c r="D193" i="17"/>
  <c r="C193" i="17"/>
  <c r="B193" i="17"/>
  <c r="A193" i="17"/>
  <c r="E192" i="17"/>
  <c r="D192" i="17"/>
  <c r="C192" i="17"/>
  <c r="B192" i="17"/>
  <c r="A192" i="17"/>
  <c r="E191" i="17"/>
  <c r="D191" i="17"/>
  <c r="C191" i="17"/>
  <c r="B191" i="17"/>
  <c r="A191" i="17"/>
  <c r="E190" i="17"/>
  <c r="D190" i="17"/>
  <c r="C190" i="17"/>
  <c r="B190" i="17"/>
  <c r="A190" i="17"/>
  <c r="E189" i="17"/>
  <c r="D189" i="17"/>
  <c r="C189" i="17"/>
  <c r="B189" i="17"/>
  <c r="A189" i="17"/>
  <c r="E188" i="17"/>
  <c r="D188" i="17"/>
  <c r="C188" i="17"/>
  <c r="B188" i="17"/>
  <c r="A188" i="17"/>
  <c r="E187" i="17"/>
  <c r="D187" i="17"/>
  <c r="C187" i="17"/>
  <c r="B187" i="17"/>
  <c r="A187" i="17"/>
  <c r="E186" i="17"/>
  <c r="D186" i="17"/>
  <c r="C186" i="17"/>
  <c r="B186" i="17"/>
  <c r="A186" i="17"/>
  <c r="E185" i="17"/>
  <c r="D185" i="17"/>
  <c r="C185" i="17"/>
  <c r="B185" i="17"/>
  <c r="A185" i="17"/>
  <c r="E184" i="17"/>
  <c r="D184" i="17"/>
  <c r="C184" i="17"/>
  <c r="B184" i="17"/>
  <c r="A184" i="17"/>
  <c r="E183" i="17"/>
  <c r="D183" i="17"/>
  <c r="C183" i="17"/>
  <c r="B183" i="17"/>
  <c r="A183" i="17"/>
  <c r="E182" i="17"/>
  <c r="D182" i="17"/>
  <c r="C182" i="17"/>
  <c r="B182" i="17"/>
  <c r="A182" i="17"/>
  <c r="E181" i="17"/>
  <c r="D181" i="17"/>
  <c r="C181" i="17"/>
  <c r="B181" i="17"/>
  <c r="A181" i="17"/>
  <c r="E180" i="17"/>
  <c r="D180" i="17"/>
  <c r="C180" i="17"/>
  <c r="B180" i="17"/>
  <c r="A180" i="17"/>
  <c r="E179" i="17"/>
  <c r="D179" i="17"/>
  <c r="C179" i="17"/>
  <c r="B179" i="17"/>
  <c r="A179" i="17"/>
  <c r="E178" i="17"/>
  <c r="D178" i="17"/>
  <c r="C178" i="17"/>
  <c r="B178" i="17"/>
  <c r="A178" i="17"/>
  <c r="E177" i="17"/>
  <c r="D177" i="17"/>
  <c r="C177" i="17"/>
  <c r="B177" i="17"/>
  <c r="A177" i="17"/>
  <c r="E176" i="17"/>
  <c r="D176" i="17"/>
  <c r="C176" i="17"/>
  <c r="B176" i="17"/>
  <c r="A176" i="17"/>
  <c r="E175" i="17"/>
  <c r="D175" i="17"/>
  <c r="C175" i="17"/>
  <c r="B175" i="17"/>
  <c r="A175" i="17"/>
  <c r="E174" i="17"/>
  <c r="D174" i="17"/>
  <c r="C174" i="17"/>
  <c r="B174" i="17"/>
  <c r="A174" i="17"/>
  <c r="E173" i="17"/>
  <c r="D173" i="17"/>
  <c r="C173" i="17"/>
  <c r="B173" i="17"/>
  <c r="A173" i="17"/>
  <c r="E172" i="17"/>
  <c r="D172" i="17"/>
  <c r="C172" i="17"/>
  <c r="B172" i="17"/>
  <c r="A172" i="17"/>
  <c r="E171" i="17"/>
  <c r="D171" i="17"/>
  <c r="C171" i="17"/>
  <c r="B171" i="17"/>
  <c r="A171" i="17"/>
  <c r="E170" i="17"/>
  <c r="D170" i="17"/>
  <c r="C170" i="17"/>
  <c r="B170" i="17"/>
  <c r="A170" i="17"/>
  <c r="E169" i="17"/>
  <c r="D169" i="17"/>
  <c r="C169" i="17"/>
  <c r="B169" i="17"/>
  <c r="A169" i="17"/>
  <c r="E168" i="17"/>
  <c r="D168" i="17"/>
  <c r="C168" i="17"/>
  <c r="B168" i="17"/>
  <c r="A168" i="17"/>
  <c r="E167" i="17"/>
  <c r="D167" i="17"/>
  <c r="C167" i="17"/>
  <c r="B167" i="17"/>
  <c r="A167" i="17"/>
  <c r="E166" i="17"/>
  <c r="D166" i="17"/>
  <c r="C166" i="17"/>
  <c r="B166" i="17"/>
  <c r="A166" i="17"/>
  <c r="E165" i="17"/>
  <c r="D165" i="17"/>
  <c r="C165" i="17"/>
  <c r="B165" i="17"/>
  <c r="A165" i="17"/>
  <c r="E164" i="17"/>
  <c r="D164" i="17"/>
  <c r="C164" i="17"/>
  <c r="B164" i="17"/>
  <c r="A164" i="17"/>
  <c r="E163" i="17"/>
  <c r="D163" i="17"/>
  <c r="C163" i="17"/>
  <c r="B163" i="17"/>
  <c r="A163" i="17"/>
  <c r="E162" i="17"/>
  <c r="D162" i="17"/>
  <c r="C162" i="17"/>
  <c r="B162" i="17"/>
  <c r="A162" i="17"/>
  <c r="E161" i="17"/>
  <c r="D161" i="17"/>
  <c r="C161" i="17"/>
  <c r="B161" i="17"/>
  <c r="A161" i="17"/>
  <c r="E160" i="17"/>
  <c r="D160" i="17"/>
  <c r="C160" i="17"/>
  <c r="B160" i="17"/>
  <c r="A160" i="17"/>
  <c r="E159" i="17"/>
  <c r="D159" i="17"/>
  <c r="C159" i="17"/>
  <c r="B159" i="17"/>
  <c r="A159" i="17"/>
  <c r="E158" i="17"/>
  <c r="D158" i="17"/>
  <c r="C158" i="17"/>
  <c r="B158" i="17"/>
  <c r="A158" i="17"/>
  <c r="E157" i="17"/>
  <c r="D157" i="17"/>
  <c r="C157" i="17"/>
  <c r="B157" i="17"/>
  <c r="A157" i="17"/>
  <c r="E156" i="17"/>
  <c r="D156" i="17"/>
  <c r="C156" i="17"/>
  <c r="B156" i="17"/>
  <c r="A156" i="17"/>
  <c r="E155" i="17"/>
  <c r="D155" i="17"/>
  <c r="C155" i="17"/>
  <c r="B155" i="17"/>
  <c r="A155" i="17"/>
  <c r="E154" i="17"/>
  <c r="D154" i="17"/>
  <c r="C154" i="17"/>
  <c r="B154" i="17"/>
  <c r="A154" i="17"/>
  <c r="E153" i="17"/>
  <c r="D153" i="17"/>
  <c r="C153" i="17"/>
  <c r="B153" i="17"/>
  <c r="A153" i="17"/>
  <c r="E152" i="17"/>
  <c r="D152" i="17"/>
  <c r="C152" i="17"/>
  <c r="B152" i="17"/>
  <c r="A152" i="17"/>
  <c r="E151" i="17"/>
  <c r="D151" i="17"/>
  <c r="C151" i="17"/>
  <c r="B151" i="17"/>
  <c r="A151" i="17"/>
  <c r="E150" i="17"/>
  <c r="D150" i="17"/>
  <c r="C150" i="17"/>
  <c r="B150" i="17"/>
  <c r="A150" i="17"/>
  <c r="E149" i="17"/>
  <c r="D149" i="17"/>
  <c r="C149" i="17"/>
  <c r="B149" i="17"/>
  <c r="A149" i="17"/>
  <c r="E148" i="17"/>
  <c r="D148" i="17"/>
  <c r="C148" i="17"/>
  <c r="B148" i="17"/>
  <c r="A148" i="17"/>
  <c r="E147" i="17"/>
  <c r="D147" i="17"/>
  <c r="C147" i="17"/>
  <c r="B147" i="17"/>
  <c r="A147" i="17"/>
  <c r="E146" i="17"/>
  <c r="D146" i="17"/>
  <c r="C146" i="17"/>
  <c r="B146" i="17"/>
  <c r="A146" i="17"/>
  <c r="E145" i="17"/>
  <c r="D145" i="17"/>
  <c r="C145" i="17"/>
  <c r="B145" i="17"/>
  <c r="A145" i="17"/>
  <c r="E144" i="17"/>
  <c r="D144" i="17"/>
  <c r="C144" i="17"/>
  <c r="B144" i="17"/>
  <c r="A144" i="17"/>
  <c r="E143" i="17"/>
  <c r="D143" i="17"/>
  <c r="C143" i="17"/>
  <c r="B143" i="17"/>
  <c r="A143" i="17"/>
  <c r="E142" i="17"/>
  <c r="D142" i="17"/>
  <c r="C142" i="17"/>
  <c r="B142" i="17"/>
  <c r="A142" i="17"/>
  <c r="E141" i="17"/>
  <c r="D141" i="17"/>
  <c r="C141" i="17"/>
  <c r="B141" i="17"/>
  <c r="A141" i="17"/>
  <c r="E140" i="17"/>
  <c r="D140" i="17"/>
  <c r="C140" i="17"/>
  <c r="B140" i="17"/>
  <c r="A140" i="17"/>
  <c r="E139" i="17"/>
  <c r="D139" i="17"/>
  <c r="C139" i="17"/>
  <c r="B139" i="17"/>
  <c r="A139" i="17"/>
  <c r="E138" i="17"/>
  <c r="D138" i="17"/>
  <c r="C138" i="17"/>
  <c r="B138" i="17"/>
  <c r="A138" i="17"/>
  <c r="E137" i="17"/>
  <c r="D137" i="17"/>
  <c r="C137" i="17"/>
  <c r="B137" i="17"/>
  <c r="A137" i="17"/>
  <c r="E136" i="17"/>
  <c r="D136" i="17"/>
  <c r="C136" i="17"/>
  <c r="B136" i="17"/>
  <c r="A136" i="17"/>
  <c r="E135" i="17"/>
  <c r="D135" i="17"/>
  <c r="C135" i="17"/>
  <c r="B135" i="17"/>
  <c r="A135" i="17"/>
  <c r="E134" i="17"/>
  <c r="D134" i="17"/>
  <c r="C134" i="17"/>
  <c r="B134" i="17"/>
  <c r="A134" i="17"/>
  <c r="E133" i="17"/>
  <c r="D133" i="17"/>
  <c r="C133" i="17"/>
  <c r="B133" i="17"/>
  <c r="A133" i="17"/>
  <c r="E132" i="17"/>
  <c r="D132" i="17"/>
  <c r="C132" i="17"/>
  <c r="B132" i="17"/>
  <c r="A132" i="17"/>
  <c r="E131" i="17"/>
  <c r="D131" i="17"/>
  <c r="C131" i="17"/>
  <c r="B131" i="17"/>
  <c r="A131" i="17"/>
  <c r="E130" i="17"/>
  <c r="D130" i="17"/>
  <c r="C130" i="17"/>
  <c r="B130" i="17"/>
  <c r="A130" i="17"/>
  <c r="E129" i="17"/>
  <c r="D129" i="17"/>
  <c r="C129" i="17"/>
  <c r="B129" i="17"/>
  <c r="A129" i="17"/>
  <c r="E128" i="17"/>
  <c r="D128" i="17"/>
  <c r="C128" i="17"/>
  <c r="B128" i="17"/>
  <c r="A128" i="17"/>
  <c r="E127" i="17"/>
  <c r="D127" i="17"/>
  <c r="C127" i="17"/>
  <c r="B127" i="17"/>
  <c r="A127" i="17"/>
  <c r="E126" i="17"/>
  <c r="D126" i="17"/>
  <c r="C126" i="17"/>
  <c r="B126" i="17"/>
  <c r="A126" i="17"/>
  <c r="E125" i="17"/>
  <c r="D125" i="17"/>
  <c r="C125" i="17"/>
  <c r="B125" i="17"/>
  <c r="A125" i="17"/>
  <c r="E124" i="17"/>
  <c r="D124" i="17"/>
  <c r="C124" i="17"/>
  <c r="B124" i="17"/>
  <c r="A124" i="17"/>
  <c r="E123" i="17"/>
  <c r="D123" i="17"/>
  <c r="C123" i="17"/>
  <c r="B123" i="17"/>
  <c r="A123" i="17"/>
  <c r="E122" i="17"/>
  <c r="D122" i="17"/>
  <c r="C122" i="17"/>
  <c r="B122" i="17"/>
  <c r="A122" i="17"/>
  <c r="E121" i="17"/>
  <c r="D121" i="17"/>
  <c r="C121" i="17"/>
  <c r="B121" i="17"/>
  <c r="A121" i="17"/>
  <c r="E120" i="17"/>
  <c r="D120" i="17"/>
  <c r="C120" i="17"/>
  <c r="B120" i="17"/>
  <c r="A120" i="17"/>
  <c r="E119" i="17"/>
  <c r="D119" i="17"/>
  <c r="C119" i="17"/>
  <c r="B119" i="17"/>
  <c r="A119" i="17"/>
  <c r="E118" i="17"/>
  <c r="D118" i="17"/>
  <c r="C118" i="17"/>
  <c r="B118" i="17"/>
  <c r="A118" i="17"/>
  <c r="E117" i="17"/>
  <c r="D117" i="17"/>
  <c r="C117" i="17"/>
  <c r="B117" i="17"/>
  <c r="A117" i="17"/>
  <c r="E116" i="17"/>
  <c r="D116" i="17"/>
  <c r="C116" i="17"/>
  <c r="B116" i="17"/>
  <c r="A116" i="17"/>
  <c r="E115" i="17"/>
  <c r="D115" i="17"/>
  <c r="C115" i="17"/>
  <c r="B115" i="17"/>
  <c r="A115" i="17"/>
  <c r="E114" i="17"/>
  <c r="D114" i="17"/>
  <c r="C114" i="17"/>
  <c r="B114" i="17"/>
  <c r="A114" i="17"/>
  <c r="E113" i="17"/>
  <c r="D113" i="17"/>
  <c r="C113" i="17"/>
  <c r="B113" i="17"/>
  <c r="A113" i="17"/>
  <c r="E112" i="17"/>
  <c r="D112" i="17"/>
  <c r="C112" i="17"/>
  <c r="B112" i="17"/>
  <c r="A112" i="17"/>
  <c r="E111" i="17"/>
  <c r="D111" i="17"/>
  <c r="C111" i="17"/>
  <c r="B111" i="17"/>
  <c r="A111" i="17"/>
  <c r="E110" i="17"/>
  <c r="D110" i="17"/>
  <c r="C110" i="17"/>
  <c r="B110" i="17"/>
  <c r="A110" i="17"/>
  <c r="E109" i="17"/>
  <c r="D109" i="17"/>
  <c r="C109" i="17"/>
  <c r="B109" i="17"/>
  <c r="A109" i="17"/>
  <c r="E108" i="17"/>
  <c r="D108" i="17"/>
  <c r="C108" i="17"/>
  <c r="B108" i="17"/>
  <c r="A108" i="17"/>
  <c r="E107" i="17"/>
  <c r="D107" i="17"/>
  <c r="C107" i="17"/>
  <c r="B107" i="17"/>
  <c r="A107" i="17"/>
  <c r="E106" i="17"/>
  <c r="D106" i="17"/>
  <c r="C106" i="17"/>
  <c r="B106" i="17"/>
  <c r="A106" i="17"/>
  <c r="E105" i="17"/>
  <c r="D105" i="17"/>
  <c r="C105" i="17"/>
  <c r="B105" i="17"/>
  <c r="A105" i="17"/>
  <c r="E104" i="17"/>
  <c r="D104" i="17"/>
  <c r="C104" i="17"/>
  <c r="B104" i="17"/>
  <c r="A104" i="17"/>
  <c r="E103" i="17"/>
  <c r="D103" i="17"/>
  <c r="C103" i="17"/>
  <c r="B103" i="17"/>
  <c r="A103" i="17"/>
  <c r="E102" i="17"/>
  <c r="D102" i="17"/>
  <c r="C102" i="17"/>
  <c r="B102" i="17"/>
  <c r="A102" i="17"/>
  <c r="E101" i="17"/>
  <c r="D101" i="17"/>
  <c r="C101" i="17"/>
  <c r="B101" i="17"/>
  <c r="A101" i="17"/>
  <c r="E100" i="17"/>
  <c r="D100" i="17"/>
  <c r="C100" i="17"/>
  <c r="B100" i="17"/>
  <c r="A100" i="17"/>
  <c r="E99" i="17"/>
  <c r="D99" i="17"/>
  <c r="C99" i="17"/>
  <c r="B99" i="17"/>
  <c r="A99" i="17"/>
  <c r="E98" i="17"/>
  <c r="D98" i="17"/>
  <c r="C98" i="17"/>
  <c r="B98" i="17"/>
  <c r="A98" i="17"/>
  <c r="E97" i="17"/>
  <c r="D97" i="17"/>
  <c r="C97" i="17"/>
  <c r="B97" i="17"/>
  <c r="A97" i="17"/>
  <c r="E96" i="17"/>
  <c r="D96" i="17"/>
  <c r="C96" i="17"/>
  <c r="B96" i="17"/>
  <c r="A96" i="17"/>
  <c r="E95" i="17"/>
  <c r="D95" i="17"/>
  <c r="C95" i="17"/>
  <c r="B95" i="17"/>
  <c r="A95" i="17"/>
  <c r="E94" i="17"/>
  <c r="D94" i="17"/>
  <c r="C94" i="17"/>
  <c r="B94" i="17"/>
  <c r="A94" i="17"/>
  <c r="E93" i="17"/>
  <c r="D93" i="17"/>
  <c r="C93" i="17"/>
  <c r="B93" i="17"/>
  <c r="A93" i="17"/>
  <c r="E92" i="17"/>
  <c r="D92" i="17"/>
  <c r="C92" i="17"/>
  <c r="B92" i="17"/>
  <c r="A92" i="17"/>
  <c r="E91" i="17"/>
  <c r="D91" i="17"/>
  <c r="C91" i="17"/>
  <c r="B91" i="17"/>
  <c r="A91" i="17"/>
  <c r="E90" i="17"/>
  <c r="D90" i="17"/>
  <c r="C90" i="17"/>
  <c r="B90" i="17"/>
  <c r="A90" i="17"/>
  <c r="E89" i="17"/>
  <c r="D89" i="17"/>
  <c r="C89" i="17"/>
  <c r="B89" i="17"/>
  <c r="A89" i="17"/>
  <c r="E88" i="17"/>
  <c r="D88" i="17"/>
  <c r="C88" i="17"/>
  <c r="B88" i="17"/>
  <c r="A88" i="17"/>
  <c r="E87" i="17"/>
  <c r="D87" i="17"/>
  <c r="C87" i="17"/>
  <c r="B87" i="17"/>
  <c r="A87" i="17"/>
  <c r="E86" i="17"/>
  <c r="D86" i="17"/>
  <c r="C86" i="17"/>
  <c r="B86" i="17"/>
  <c r="A86" i="17"/>
  <c r="E85" i="17"/>
  <c r="D85" i="17"/>
  <c r="C85" i="17"/>
  <c r="B85" i="17"/>
  <c r="A85" i="17"/>
  <c r="E84" i="17"/>
  <c r="D84" i="17"/>
  <c r="C84" i="17"/>
  <c r="B84" i="17"/>
  <c r="A84" i="17"/>
  <c r="E83" i="17"/>
  <c r="D83" i="17"/>
  <c r="C83" i="17"/>
  <c r="B83" i="17"/>
  <c r="A83" i="17"/>
  <c r="E82" i="17"/>
  <c r="D82" i="17"/>
  <c r="C82" i="17"/>
  <c r="B82" i="17"/>
  <c r="A82" i="17"/>
  <c r="E81" i="17"/>
  <c r="D81" i="17"/>
  <c r="C81" i="17"/>
  <c r="B81" i="17"/>
  <c r="A81" i="17"/>
  <c r="E80" i="17"/>
  <c r="D80" i="17"/>
  <c r="C80" i="17"/>
  <c r="B80" i="17"/>
  <c r="A80" i="17"/>
  <c r="E79" i="17"/>
  <c r="D79" i="17"/>
  <c r="C79" i="17"/>
  <c r="B79" i="17"/>
  <c r="A79" i="17"/>
  <c r="E78" i="17"/>
  <c r="D78" i="17"/>
  <c r="C78" i="17"/>
  <c r="B78" i="17"/>
  <c r="A78" i="17"/>
  <c r="E77" i="17"/>
  <c r="D77" i="17"/>
  <c r="C77" i="17"/>
  <c r="B77" i="17"/>
  <c r="A77" i="17"/>
  <c r="E76" i="17"/>
  <c r="D76" i="17"/>
  <c r="C76" i="17"/>
  <c r="B76" i="17"/>
  <c r="A76" i="17"/>
  <c r="E75" i="17"/>
  <c r="D75" i="17"/>
  <c r="C75" i="17"/>
  <c r="B75" i="17"/>
  <c r="A75" i="17"/>
  <c r="E74" i="17"/>
  <c r="D74" i="17"/>
  <c r="C74" i="17"/>
  <c r="B74" i="17"/>
  <c r="A74" i="17"/>
  <c r="E73" i="17"/>
  <c r="D73" i="17"/>
  <c r="C73" i="17"/>
  <c r="B73" i="17"/>
  <c r="A73" i="17"/>
  <c r="E72" i="17"/>
  <c r="D72" i="17"/>
  <c r="C72" i="17"/>
  <c r="B72" i="17"/>
  <c r="A72" i="17"/>
  <c r="E71" i="17"/>
  <c r="D71" i="17"/>
  <c r="C71" i="17"/>
  <c r="B71" i="17"/>
  <c r="A71" i="17"/>
  <c r="E70" i="17"/>
  <c r="D70" i="17"/>
  <c r="C70" i="17"/>
  <c r="B70" i="17"/>
  <c r="A70" i="17"/>
  <c r="E69" i="17"/>
  <c r="D69" i="17"/>
  <c r="C69" i="17"/>
  <c r="B69" i="17"/>
  <c r="A69" i="17"/>
  <c r="E68" i="17"/>
  <c r="D68" i="17"/>
  <c r="C68" i="17"/>
  <c r="B68" i="17"/>
  <c r="A68" i="17"/>
  <c r="E67" i="17"/>
  <c r="D67" i="17"/>
  <c r="C67" i="17"/>
  <c r="B67" i="17"/>
  <c r="A67" i="17"/>
  <c r="E66" i="17"/>
  <c r="D66" i="17"/>
  <c r="C66" i="17"/>
  <c r="B66" i="17"/>
  <c r="A66" i="17"/>
  <c r="E65" i="17"/>
  <c r="D65" i="17"/>
  <c r="C65" i="17"/>
  <c r="B65" i="17"/>
  <c r="A65" i="17"/>
  <c r="E64" i="17"/>
  <c r="D64" i="17"/>
  <c r="C64" i="17"/>
  <c r="B64" i="17"/>
  <c r="A64" i="17"/>
  <c r="E63" i="17"/>
  <c r="D63" i="17"/>
  <c r="C63" i="17"/>
  <c r="B63" i="17"/>
  <c r="A63" i="17"/>
  <c r="E62" i="17"/>
  <c r="D62" i="17"/>
  <c r="C62" i="17"/>
  <c r="B62" i="17"/>
  <c r="A62" i="17"/>
  <c r="E61" i="17"/>
  <c r="D61" i="17"/>
  <c r="C61" i="17"/>
  <c r="B61" i="17"/>
  <c r="A61" i="17"/>
  <c r="E60" i="17"/>
  <c r="D60" i="17"/>
  <c r="C60" i="17"/>
  <c r="B60" i="17"/>
  <c r="A60" i="17"/>
  <c r="E59" i="17"/>
  <c r="D59" i="17"/>
  <c r="C59" i="17"/>
  <c r="B59" i="17"/>
  <c r="A59" i="17"/>
  <c r="E58" i="17"/>
  <c r="D58" i="17"/>
  <c r="C58" i="17"/>
  <c r="B58" i="17"/>
  <c r="A58" i="17"/>
  <c r="E57" i="17"/>
  <c r="D57" i="17"/>
  <c r="C57" i="17"/>
  <c r="B57" i="17"/>
  <c r="A57" i="17"/>
  <c r="E56" i="17"/>
  <c r="D56" i="17"/>
  <c r="C56" i="17"/>
  <c r="B56" i="17"/>
  <c r="A56" i="17"/>
  <c r="E55" i="17"/>
  <c r="D55" i="17"/>
  <c r="C55" i="17"/>
  <c r="B55" i="17"/>
  <c r="A55" i="17"/>
  <c r="E54" i="17"/>
  <c r="D54" i="17"/>
  <c r="C54" i="17"/>
  <c r="B54" i="17"/>
  <c r="A54" i="17"/>
  <c r="E53" i="17"/>
  <c r="D53" i="17"/>
  <c r="C53" i="17"/>
  <c r="B53" i="17"/>
  <c r="A53" i="17"/>
  <c r="E52" i="17"/>
  <c r="D52" i="17"/>
  <c r="C52" i="17"/>
  <c r="B52" i="17"/>
  <c r="A52" i="17"/>
  <c r="E51" i="17"/>
  <c r="D51" i="17"/>
  <c r="C51" i="17"/>
  <c r="B51" i="17"/>
  <c r="A51" i="17"/>
  <c r="E50" i="17"/>
  <c r="D50" i="17"/>
  <c r="C50" i="17"/>
  <c r="B50" i="17"/>
  <c r="A50" i="17"/>
  <c r="E49" i="17"/>
  <c r="D49" i="17"/>
  <c r="C49" i="17"/>
  <c r="B49" i="17"/>
  <c r="A49" i="17"/>
  <c r="E48" i="17"/>
  <c r="D48" i="17"/>
  <c r="C48" i="17"/>
  <c r="B48" i="17"/>
  <c r="A48" i="17"/>
  <c r="E47" i="17"/>
  <c r="D47" i="17"/>
  <c r="C47" i="17"/>
  <c r="B47" i="17"/>
  <c r="A47" i="17"/>
  <c r="E46" i="17"/>
  <c r="D46" i="17"/>
  <c r="C46" i="17"/>
  <c r="B46" i="17"/>
  <c r="A46" i="17"/>
  <c r="E45" i="17"/>
  <c r="D45" i="17"/>
  <c r="C45" i="17"/>
  <c r="B45" i="17"/>
  <c r="A45" i="17"/>
  <c r="E44" i="17"/>
  <c r="D44" i="17"/>
  <c r="C44" i="17"/>
  <c r="B44" i="17"/>
  <c r="A44" i="17"/>
  <c r="E43" i="17"/>
  <c r="D43" i="17"/>
  <c r="C43" i="17"/>
  <c r="B43" i="17"/>
  <c r="A43" i="17"/>
  <c r="E42" i="17"/>
  <c r="D42" i="17"/>
  <c r="C42" i="17"/>
  <c r="B42" i="17"/>
  <c r="A42" i="17"/>
  <c r="E41" i="17"/>
  <c r="D41" i="17"/>
  <c r="C41" i="17"/>
  <c r="B41" i="17"/>
  <c r="A41" i="17"/>
  <c r="E40" i="17"/>
  <c r="D40" i="17"/>
  <c r="C40" i="17"/>
  <c r="B40" i="17"/>
  <c r="A40" i="17"/>
  <c r="E39" i="17"/>
  <c r="D39" i="17"/>
  <c r="C39" i="17"/>
  <c r="B39" i="17"/>
  <c r="A39" i="17"/>
  <c r="E38" i="17"/>
  <c r="D38" i="17"/>
  <c r="C38" i="17"/>
  <c r="B38" i="17"/>
  <c r="A38" i="17"/>
  <c r="E37" i="17"/>
  <c r="D37" i="17"/>
  <c r="C37" i="17"/>
  <c r="B37" i="17"/>
  <c r="A37" i="17"/>
  <c r="E36" i="17"/>
  <c r="D36" i="17"/>
  <c r="C36" i="17"/>
  <c r="B36" i="17"/>
  <c r="A36" i="17"/>
  <c r="E35" i="17"/>
  <c r="D35" i="17"/>
  <c r="C35" i="17"/>
  <c r="B35" i="17"/>
  <c r="A35" i="17"/>
  <c r="E34" i="17"/>
  <c r="D34" i="17"/>
  <c r="C34" i="17"/>
  <c r="B34" i="17"/>
  <c r="A34" i="17"/>
  <c r="E33" i="17"/>
  <c r="D33" i="17"/>
  <c r="C33" i="17"/>
  <c r="B33" i="17"/>
  <c r="A33" i="17"/>
  <c r="E32" i="17"/>
  <c r="D32" i="17"/>
  <c r="C32" i="17"/>
  <c r="B32" i="17"/>
  <c r="A32" i="17"/>
  <c r="E31" i="17"/>
  <c r="D31" i="17"/>
  <c r="C31" i="17"/>
  <c r="B31" i="17"/>
  <c r="A31" i="17"/>
  <c r="E30" i="17"/>
  <c r="D30" i="17"/>
  <c r="C30" i="17"/>
  <c r="B30" i="17"/>
  <c r="A30" i="17"/>
  <c r="E29" i="17"/>
  <c r="D29" i="17"/>
  <c r="C29" i="17"/>
  <c r="B29" i="17"/>
  <c r="A29" i="17"/>
  <c r="E28" i="17"/>
  <c r="D28" i="17"/>
  <c r="C28" i="17"/>
  <c r="B28" i="17"/>
  <c r="A28" i="17"/>
  <c r="E27" i="17"/>
  <c r="D27" i="17"/>
  <c r="C27" i="17"/>
  <c r="B27" i="17"/>
  <c r="A27" i="17"/>
  <c r="E26" i="17"/>
  <c r="D26" i="17"/>
  <c r="C26" i="17"/>
  <c r="B26" i="17"/>
  <c r="A26" i="17"/>
  <c r="E25" i="17"/>
  <c r="D25" i="17"/>
  <c r="C25" i="17"/>
  <c r="B25" i="17"/>
  <c r="A25" i="17"/>
  <c r="E24" i="17"/>
  <c r="D24" i="17"/>
  <c r="C24" i="17"/>
  <c r="B24" i="17"/>
  <c r="A24" i="17"/>
  <c r="E23" i="17"/>
  <c r="D23" i="17"/>
  <c r="C23" i="17"/>
  <c r="B23" i="17"/>
  <c r="A23" i="17"/>
  <c r="E22" i="17"/>
  <c r="D22" i="17"/>
  <c r="C22" i="17"/>
  <c r="B22" i="17"/>
  <c r="A22" i="17"/>
  <c r="E21" i="17"/>
  <c r="D21" i="17"/>
  <c r="C21" i="17"/>
  <c r="B21" i="17"/>
  <c r="A21" i="17"/>
  <c r="E20" i="17"/>
  <c r="D20" i="17"/>
  <c r="C20" i="17"/>
  <c r="B20" i="17"/>
  <c r="A20" i="17"/>
  <c r="E19" i="17"/>
  <c r="D19" i="17"/>
  <c r="C19" i="17"/>
  <c r="B19" i="17"/>
  <c r="A19" i="17"/>
  <c r="E18" i="17"/>
  <c r="D18" i="17"/>
  <c r="C18" i="17"/>
  <c r="B18" i="17"/>
  <c r="A18" i="17"/>
  <c r="E17" i="17"/>
  <c r="D17" i="17"/>
  <c r="C17" i="17"/>
  <c r="B17" i="17"/>
  <c r="A17" i="17"/>
  <c r="E16" i="17"/>
  <c r="D16" i="17"/>
  <c r="C16" i="17"/>
  <c r="B16" i="17"/>
  <c r="A16" i="17"/>
  <c r="E15" i="17"/>
  <c r="D15" i="17"/>
  <c r="C15" i="17"/>
  <c r="B15" i="17"/>
  <c r="A15" i="17"/>
  <c r="E14" i="17"/>
  <c r="D14" i="17"/>
  <c r="C14" i="17"/>
  <c r="B14" i="17"/>
  <c r="A14" i="17"/>
  <c r="E13" i="17"/>
  <c r="D13" i="17"/>
  <c r="C13" i="17"/>
  <c r="B13" i="17"/>
  <c r="A13" i="17"/>
  <c r="E12" i="17"/>
  <c r="D12" i="17"/>
  <c r="C12" i="17"/>
  <c r="B12" i="17"/>
  <c r="A12" i="17"/>
  <c r="E11" i="17"/>
  <c r="D11" i="17"/>
  <c r="C11" i="17"/>
  <c r="B11" i="17"/>
  <c r="A11" i="17"/>
  <c r="E10" i="17"/>
  <c r="D10" i="17"/>
  <c r="C10" i="17"/>
  <c r="B10" i="17"/>
  <c r="A10" i="17"/>
  <c r="E9" i="17"/>
  <c r="D9" i="17"/>
  <c r="C9" i="17"/>
  <c r="B9" i="17"/>
  <c r="A9" i="17"/>
  <c r="E8" i="17"/>
  <c r="D8" i="17"/>
  <c r="C8" i="17"/>
  <c r="B8" i="17"/>
  <c r="A8" i="17"/>
  <c r="E7" i="17"/>
  <c r="D7" i="17"/>
  <c r="C7" i="17"/>
  <c r="B7" i="17"/>
  <c r="A7" i="17"/>
  <c r="E6" i="17"/>
  <c r="D6" i="17"/>
  <c r="C6" i="17"/>
  <c r="B6" i="17"/>
  <c r="A6" i="17"/>
  <c r="E5" i="17"/>
  <c r="D5" i="17"/>
  <c r="C5" i="17"/>
  <c r="B5" i="17"/>
  <c r="A5" i="17"/>
  <c r="E4" i="17"/>
  <c r="D4" i="17"/>
  <c r="C4" i="17"/>
  <c r="B4" i="17"/>
  <c r="A4" i="17"/>
  <c r="E3" i="17"/>
  <c r="D3" i="17"/>
  <c r="C3" i="17"/>
  <c r="B3" i="17"/>
  <c r="A3" i="17"/>
  <c r="A10" i="12"/>
  <c r="A18" i="12"/>
  <c r="A26" i="12"/>
  <c r="A34" i="12"/>
  <c r="A42" i="12"/>
  <c r="A50" i="12"/>
  <c r="A58" i="12"/>
  <c r="A66" i="12"/>
  <c r="A74" i="12"/>
  <c r="A82" i="12"/>
  <c r="A90" i="12"/>
  <c r="A98" i="12"/>
  <c r="A106" i="12"/>
  <c r="A114" i="12"/>
  <c r="A122" i="12"/>
  <c r="A130" i="12"/>
  <c r="A138" i="12"/>
  <c r="A146" i="12"/>
  <c r="A154" i="12"/>
  <c r="A162" i="12"/>
  <c r="A170" i="12"/>
  <c r="A178" i="12"/>
  <c r="A186" i="12"/>
  <c r="A194" i="12"/>
  <c r="A202" i="12"/>
  <c r="A210" i="12"/>
  <c r="A218" i="12"/>
  <c r="A226" i="12"/>
  <c r="A234" i="12"/>
  <c r="A242" i="12"/>
  <c r="A250" i="12"/>
  <c r="A258" i="12"/>
  <c r="A266" i="12"/>
  <c r="A274" i="12"/>
  <c r="A282" i="12"/>
  <c r="A290" i="12"/>
  <c r="A298" i="12"/>
  <c r="A306" i="12"/>
  <c r="A314" i="12"/>
  <c r="A322" i="12"/>
  <c r="A330" i="12"/>
  <c r="A338" i="12"/>
  <c r="A346" i="12"/>
  <c r="A354" i="12"/>
  <c r="A362" i="12"/>
  <c r="A370" i="12"/>
  <c r="A378" i="12"/>
  <c r="A386" i="12"/>
  <c r="A394" i="12"/>
  <c r="A402" i="12"/>
  <c r="A410" i="12"/>
  <c r="A418" i="12"/>
  <c r="A426" i="12"/>
  <c r="A434" i="12"/>
  <c r="A442" i="12"/>
  <c r="A450" i="12"/>
  <c r="A458" i="12"/>
  <c r="A466" i="12"/>
  <c r="A474" i="12"/>
  <c r="A482" i="12"/>
  <c r="A490" i="12"/>
  <c r="A498" i="12"/>
  <c r="A500" i="12"/>
  <c r="A9" i="12"/>
  <c r="A39" i="12"/>
  <c r="A63" i="12"/>
  <c r="A95" i="12"/>
  <c r="A127" i="12"/>
  <c r="A167" i="12"/>
  <c r="A199" i="12"/>
  <c r="A239" i="12"/>
  <c r="A287" i="12"/>
  <c r="A319" i="12"/>
  <c r="A359" i="12"/>
  <c r="A399" i="12"/>
  <c r="A455" i="12"/>
  <c r="A495" i="12"/>
  <c r="A385" i="12"/>
  <c r="A457" i="12"/>
  <c r="A11" i="12"/>
  <c r="A19" i="12"/>
  <c r="A27" i="12"/>
  <c r="A35" i="12"/>
  <c r="A43" i="12"/>
  <c r="A51" i="12"/>
  <c r="A59" i="12"/>
  <c r="A67" i="12"/>
  <c r="A75" i="12"/>
  <c r="A83" i="12"/>
  <c r="A91" i="12"/>
  <c r="A99" i="12"/>
  <c r="A107" i="12"/>
  <c r="A115" i="12"/>
  <c r="A123" i="12"/>
  <c r="A131" i="12"/>
  <c r="A139" i="12"/>
  <c r="A147" i="12"/>
  <c r="A155" i="12"/>
  <c r="A163" i="12"/>
  <c r="A171" i="12"/>
  <c r="A179" i="12"/>
  <c r="A187" i="12"/>
  <c r="A195" i="12"/>
  <c r="A203" i="12"/>
  <c r="A211" i="12"/>
  <c r="A219" i="12"/>
  <c r="A227" i="12"/>
  <c r="A235" i="12"/>
  <c r="A243" i="12"/>
  <c r="A251" i="12"/>
  <c r="A259" i="12"/>
  <c r="A267" i="12"/>
  <c r="A275" i="12"/>
  <c r="A283" i="12"/>
  <c r="A291" i="12"/>
  <c r="A299" i="12"/>
  <c r="A307" i="12"/>
  <c r="A315" i="12"/>
  <c r="A323" i="12"/>
  <c r="A331" i="12"/>
  <c r="A339" i="12"/>
  <c r="A347" i="12"/>
  <c r="A355" i="12"/>
  <c r="A363" i="12"/>
  <c r="A371" i="12"/>
  <c r="A379" i="12"/>
  <c r="A387" i="12"/>
  <c r="A395" i="12"/>
  <c r="A403" i="12"/>
  <c r="A411" i="12"/>
  <c r="A419" i="12"/>
  <c r="A427" i="12"/>
  <c r="A435" i="12"/>
  <c r="A443" i="12"/>
  <c r="A451" i="12"/>
  <c r="A459" i="12"/>
  <c r="A467" i="12"/>
  <c r="A475" i="12"/>
  <c r="A483" i="12"/>
  <c r="A491" i="12"/>
  <c r="A499" i="12"/>
  <c r="A493" i="12"/>
  <c r="A31" i="12"/>
  <c r="A71" i="12"/>
  <c r="A103" i="12"/>
  <c r="A135" i="12"/>
  <c r="A175" i="12"/>
  <c r="A207" i="12"/>
  <c r="A247" i="12"/>
  <c r="A279" i="12"/>
  <c r="A327" i="12"/>
  <c r="A367" i="12"/>
  <c r="A407" i="12"/>
  <c r="A447" i="12"/>
  <c r="A487" i="12"/>
  <c r="A377" i="12"/>
  <c r="A449" i="12"/>
  <c r="A497" i="12"/>
  <c r="A12" i="12"/>
  <c r="A20" i="12"/>
  <c r="A28" i="12"/>
  <c r="A36" i="12"/>
  <c r="A44" i="12"/>
  <c r="A52" i="12"/>
  <c r="A60" i="12"/>
  <c r="A68" i="12"/>
  <c r="A76" i="12"/>
  <c r="A84" i="12"/>
  <c r="A92" i="12"/>
  <c r="A100" i="12"/>
  <c r="A108" i="12"/>
  <c r="A116" i="12"/>
  <c r="A124" i="12"/>
  <c r="A132" i="12"/>
  <c r="A140" i="12"/>
  <c r="A148" i="12"/>
  <c r="A156" i="12"/>
  <c r="A164" i="12"/>
  <c r="A172" i="12"/>
  <c r="A180" i="12"/>
  <c r="A188" i="12"/>
  <c r="A196" i="12"/>
  <c r="A204" i="12"/>
  <c r="A212" i="12"/>
  <c r="A220" i="12"/>
  <c r="A228" i="12"/>
  <c r="A236" i="12"/>
  <c r="A244" i="12"/>
  <c r="A252" i="12"/>
  <c r="A260" i="12"/>
  <c r="A268" i="12"/>
  <c r="A276" i="12"/>
  <c r="A284" i="12"/>
  <c r="A292" i="12"/>
  <c r="A300" i="12"/>
  <c r="A308" i="12"/>
  <c r="A316" i="12"/>
  <c r="A324" i="12"/>
  <c r="A332" i="12"/>
  <c r="A340" i="12"/>
  <c r="A348" i="12"/>
  <c r="A356" i="12"/>
  <c r="A364" i="12"/>
  <c r="A372" i="12"/>
  <c r="A380" i="12"/>
  <c r="A388" i="12"/>
  <c r="A396" i="12"/>
  <c r="A404" i="12"/>
  <c r="A412" i="12"/>
  <c r="A420" i="12"/>
  <c r="A428" i="12"/>
  <c r="A436" i="12"/>
  <c r="A444" i="12"/>
  <c r="A452" i="12"/>
  <c r="A460" i="12"/>
  <c r="A468" i="12"/>
  <c r="A476" i="12"/>
  <c r="A484" i="12"/>
  <c r="A492" i="12"/>
  <c r="A485" i="12"/>
  <c r="A23" i="12"/>
  <c r="A55" i="12"/>
  <c r="A87" i="12"/>
  <c r="A119" i="12"/>
  <c r="A159" i="12"/>
  <c r="A191" i="12"/>
  <c r="A231" i="12"/>
  <c r="A271" i="12"/>
  <c r="A311" i="12"/>
  <c r="A351" i="12"/>
  <c r="A391" i="12"/>
  <c r="A439" i="12"/>
  <c r="A479" i="12"/>
  <c r="A401" i="12"/>
  <c r="A441" i="12"/>
  <c r="A481" i="12"/>
  <c r="A13" i="12"/>
  <c r="A21" i="12"/>
  <c r="A29" i="12"/>
  <c r="A37" i="12"/>
  <c r="A45" i="12"/>
  <c r="A53" i="12"/>
  <c r="A61" i="12"/>
  <c r="A69" i="12"/>
  <c r="A77" i="12"/>
  <c r="A85" i="12"/>
  <c r="A93" i="12"/>
  <c r="A101" i="12"/>
  <c r="A109" i="12"/>
  <c r="A117" i="12"/>
  <c r="A125" i="12"/>
  <c r="A133" i="12"/>
  <c r="A141" i="12"/>
  <c r="A149" i="12"/>
  <c r="A157" i="12"/>
  <c r="A165" i="12"/>
  <c r="A173" i="12"/>
  <c r="A181" i="12"/>
  <c r="A189" i="12"/>
  <c r="A197" i="12"/>
  <c r="A205" i="12"/>
  <c r="A213" i="12"/>
  <c r="A221" i="12"/>
  <c r="A229" i="12"/>
  <c r="A237" i="12"/>
  <c r="A245" i="12"/>
  <c r="A253" i="12"/>
  <c r="A261" i="12"/>
  <c r="A269" i="12"/>
  <c r="A277" i="12"/>
  <c r="A285" i="12"/>
  <c r="A293" i="12"/>
  <c r="A301" i="12"/>
  <c r="A309" i="12"/>
  <c r="A317" i="12"/>
  <c r="A325" i="12"/>
  <c r="A333" i="12"/>
  <c r="A341" i="12"/>
  <c r="A349" i="12"/>
  <c r="A357" i="12"/>
  <c r="A365" i="12"/>
  <c r="A373" i="12"/>
  <c r="A381" i="12"/>
  <c r="A389" i="12"/>
  <c r="A397" i="12"/>
  <c r="A405" i="12"/>
  <c r="A413" i="12"/>
  <c r="A421" i="12"/>
  <c r="A429" i="12"/>
  <c r="A437" i="12"/>
  <c r="A445" i="12"/>
  <c r="A453" i="12"/>
  <c r="A461" i="12"/>
  <c r="A469" i="12"/>
  <c r="A477" i="12"/>
  <c r="A151" i="12"/>
  <c r="A223" i="12"/>
  <c r="A263" i="12"/>
  <c r="A303" i="12"/>
  <c r="A343" i="12"/>
  <c r="A375" i="12"/>
  <c r="A415" i="12"/>
  <c r="A431" i="12"/>
  <c r="A471" i="12"/>
  <c r="A361" i="12"/>
  <c r="A409" i="12"/>
  <c r="A425" i="12"/>
  <c r="A473" i="12"/>
  <c r="A14" i="12"/>
  <c r="A22" i="12"/>
  <c r="A30" i="12"/>
  <c r="A38" i="12"/>
  <c r="A46" i="12"/>
  <c r="A54" i="12"/>
  <c r="A62" i="12"/>
  <c r="A70" i="12"/>
  <c r="A78" i="12"/>
  <c r="A86" i="12"/>
  <c r="A94" i="12"/>
  <c r="A102" i="12"/>
  <c r="A110" i="12"/>
  <c r="A118" i="12"/>
  <c r="A126" i="12"/>
  <c r="A134" i="12"/>
  <c r="A142" i="12"/>
  <c r="A150" i="12"/>
  <c r="A158" i="12"/>
  <c r="A166" i="12"/>
  <c r="A174" i="12"/>
  <c r="A182" i="12"/>
  <c r="A190" i="12"/>
  <c r="A198" i="12"/>
  <c r="A206" i="12"/>
  <c r="A214" i="12"/>
  <c r="A222" i="12"/>
  <c r="A230" i="12"/>
  <c r="A238" i="12"/>
  <c r="A246" i="12"/>
  <c r="A254" i="12"/>
  <c r="A262" i="12"/>
  <c r="A270" i="12"/>
  <c r="A278" i="12"/>
  <c r="A286" i="12"/>
  <c r="A294" i="12"/>
  <c r="A302" i="12"/>
  <c r="A310" i="12"/>
  <c r="A318" i="12"/>
  <c r="A326" i="12"/>
  <c r="A334" i="12"/>
  <c r="A342" i="12"/>
  <c r="A350" i="12"/>
  <c r="A358" i="12"/>
  <c r="A366" i="12"/>
  <c r="A374" i="12"/>
  <c r="A382" i="12"/>
  <c r="A390" i="12"/>
  <c r="A398" i="12"/>
  <c r="A406" i="12"/>
  <c r="A414" i="12"/>
  <c r="A422" i="12"/>
  <c r="A430" i="12"/>
  <c r="A438" i="12"/>
  <c r="A446" i="12"/>
  <c r="A454" i="12"/>
  <c r="A462" i="12"/>
  <c r="A470" i="12"/>
  <c r="A478" i="12"/>
  <c r="A486" i="12"/>
  <c r="A494" i="12"/>
  <c r="A15" i="12"/>
  <c r="A47" i="12"/>
  <c r="A79" i="12"/>
  <c r="A111" i="12"/>
  <c r="A143" i="12"/>
  <c r="A183" i="12"/>
  <c r="A215" i="12"/>
  <c r="A255" i="12"/>
  <c r="A295" i="12"/>
  <c r="A335" i="12"/>
  <c r="A383" i="12"/>
  <c r="A423" i="12"/>
  <c r="A463" i="12"/>
  <c r="A369" i="12"/>
  <c r="A417" i="12"/>
  <c r="A465" i="12"/>
  <c r="A16" i="12"/>
  <c r="A24" i="12"/>
  <c r="A32" i="12"/>
  <c r="A40" i="12"/>
  <c r="A48" i="12"/>
  <c r="A56" i="12"/>
  <c r="A64" i="12"/>
  <c r="A72" i="12"/>
  <c r="A80" i="12"/>
  <c r="A88" i="12"/>
  <c r="A96" i="12"/>
  <c r="A104" i="12"/>
  <c r="A112" i="12"/>
  <c r="A120" i="12"/>
  <c r="A128" i="12"/>
  <c r="A136" i="12"/>
  <c r="A144" i="12"/>
  <c r="A152" i="12"/>
  <c r="A160" i="12"/>
  <c r="A168" i="12"/>
  <c r="A176" i="12"/>
  <c r="A184" i="12"/>
  <c r="A192" i="12"/>
  <c r="A200" i="12"/>
  <c r="A208" i="12"/>
  <c r="A216" i="12"/>
  <c r="A224" i="12"/>
  <c r="A232" i="12"/>
  <c r="A240" i="12"/>
  <c r="A248" i="12"/>
  <c r="A256" i="12"/>
  <c r="A264" i="12"/>
  <c r="A272" i="12"/>
  <c r="A280" i="12"/>
  <c r="A288" i="12"/>
  <c r="A296" i="12"/>
  <c r="A304" i="12"/>
  <c r="A312" i="12"/>
  <c r="A320" i="12"/>
  <c r="A328" i="12"/>
  <c r="A336" i="12"/>
  <c r="A344" i="12"/>
  <c r="A352" i="12"/>
  <c r="A360" i="12"/>
  <c r="A368" i="12"/>
  <c r="A376" i="12"/>
  <c r="A384" i="12"/>
  <c r="A392" i="12"/>
  <c r="A400" i="12"/>
  <c r="A408" i="12"/>
  <c r="A416" i="12"/>
  <c r="A424" i="12"/>
  <c r="A432" i="12"/>
  <c r="A440" i="12"/>
  <c r="A448" i="12"/>
  <c r="A456" i="12"/>
  <c r="A464" i="12"/>
  <c r="A472" i="12"/>
  <c r="A480" i="12"/>
  <c r="A488" i="12"/>
  <c r="A496" i="12"/>
  <c r="A193" i="12"/>
  <c r="A201" i="12"/>
  <c r="A209" i="12"/>
  <c r="A217" i="12"/>
  <c r="A233" i="12"/>
  <c r="A241" i="12"/>
  <c r="A257" i="12"/>
  <c r="A273" i="12"/>
  <c r="A289" i="12"/>
  <c r="A305" i="12"/>
  <c r="A321" i="12"/>
  <c r="A329" i="12"/>
  <c r="A337" i="12"/>
  <c r="A345" i="12"/>
  <c r="A353" i="12"/>
  <c r="A393" i="12"/>
  <c r="A433" i="12"/>
  <c r="A489" i="12"/>
  <c r="A17" i="12"/>
  <c r="A25" i="12"/>
  <c r="A33" i="12"/>
  <c r="A41" i="12"/>
  <c r="A49" i="12"/>
  <c r="A57" i="12"/>
  <c r="A65" i="12"/>
  <c r="A73" i="12"/>
  <c r="A81" i="12"/>
  <c r="A89" i="12"/>
  <c r="A97" i="12"/>
  <c r="A105" i="12"/>
  <c r="A113" i="12"/>
  <c r="A121" i="12"/>
  <c r="A129" i="12"/>
  <c r="A137" i="12"/>
  <c r="A145" i="12"/>
  <c r="A153" i="12"/>
  <c r="A161" i="12"/>
  <c r="A169" i="12"/>
  <c r="A177" i="12"/>
  <c r="A185" i="12"/>
  <c r="A225" i="12"/>
  <c r="A249" i="12"/>
  <c r="A265" i="12"/>
  <c r="A281" i="12"/>
  <c r="A297" i="12"/>
  <c r="A313" i="12"/>
  <c r="AP45" i="12" l="1"/>
  <c r="AP46" i="12"/>
  <c r="AP47" i="12"/>
  <c r="AP48" i="12"/>
  <c r="AP49" i="12"/>
  <c r="AP50" i="12"/>
  <c r="AP51" i="12"/>
  <c r="AP52" i="12"/>
  <c r="AP53" i="12"/>
  <c r="AP54" i="12"/>
  <c r="AP55" i="12"/>
  <c r="AP56" i="12"/>
  <c r="AP57" i="12"/>
  <c r="AP58" i="12"/>
  <c r="AP59" i="12"/>
  <c r="AP60" i="12"/>
  <c r="AP61" i="12"/>
  <c r="AP62" i="12"/>
  <c r="AP63" i="12"/>
  <c r="AP64" i="12"/>
  <c r="AP65" i="12"/>
  <c r="AP66" i="12"/>
  <c r="AP67" i="12"/>
  <c r="AP68" i="12"/>
  <c r="AP69" i="12"/>
  <c r="AP70" i="12"/>
  <c r="AP71" i="12"/>
  <c r="AP72" i="12"/>
  <c r="AP73" i="12"/>
  <c r="AP74" i="12"/>
  <c r="AP75" i="12"/>
  <c r="AP76" i="12"/>
  <c r="AP77" i="12"/>
  <c r="AP78" i="12"/>
  <c r="AP79" i="12"/>
  <c r="AP80" i="12"/>
  <c r="AP81" i="12"/>
  <c r="AP82" i="12"/>
  <c r="AP83" i="12"/>
  <c r="AP84" i="12"/>
  <c r="AP85" i="12"/>
  <c r="AP86" i="12"/>
  <c r="AP87" i="12"/>
  <c r="AP88" i="12"/>
  <c r="AP89" i="12"/>
  <c r="AP90" i="12"/>
  <c r="AP91" i="12"/>
  <c r="AP92" i="12"/>
  <c r="AP93" i="12"/>
  <c r="AP94" i="12"/>
  <c r="AP95" i="12"/>
  <c r="AP96" i="12"/>
  <c r="AP97" i="12"/>
  <c r="AP98" i="12"/>
  <c r="AP99" i="12"/>
  <c r="AP100" i="12"/>
  <c r="AP101" i="12"/>
  <c r="AP102" i="12"/>
  <c r="AP103" i="12"/>
  <c r="AP104" i="12"/>
  <c r="AP105" i="12"/>
  <c r="AP106" i="12"/>
  <c r="AP107" i="12"/>
  <c r="AP108" i="12"/>
  <c r="AP109" i="12"/>
  <c r="AP110" i="12"/>
  <c r="AP111" i="12"/>
  <c r="AP112" i="12"/>
  <c r="AP113" i="12"/>
  <c r="AP114" i="12"/>
  <c r="AP115" i="12"/>
  <c r="AP116" i="12"/>
  <c r="AP117" i="12"/>
  <c r="AP118" i="12"/>
  <c r="AP119" i="12"/>
  <c r="AP120" i="12"/>
  <c r="AP121" i="12"/>
  <c r="AP122" i="12"/>
  <c r="AP123" i="12"/>
  <c r="AP124" i="12"/>
  <c r="AP125" i="12"/>
  <c r="AP126" i="12"/>
  <c r="AP127" i="12"/>
  <c r="AP128" i="12"/>
  <c r="AP129" i="12"/>
  <c r="AP130" i="12"/>
  <c r="AP131" i="12"/>
  <c r="AP132" i="12"/>
  <c r="AP133" i="12"/>
  <c r="AP134" i="12"/>
  <c r="AP135" i="12"/>
  <c r="AP136" i="12"/>
  <c r="AP137" i="12"/>
  <c r="AP138" i="12"/>
  <c r="AP139" i="12"/>
  <c r="AP140" i="12"/>
  <c r="AP141" i="12"/>
  <c r="AP142" i="12"/>
  <c r="AP143" i="12"/>
  <c r="AP144" i="12"/>
  <c r="AP145" i="12"/>
  <c r="AP146" i="12"/>
  <c r="AP147" i="12"/>
  <c r="AP148" i="12"/>
  <c r="AP149" i="12"/>
  <c r="AP150" i="12"/>
  <c r="AP151" i="12"/>
  <c r="AP152" i="12"/>
  <c r="AP153" i="12"/>
  <c r="AP154" i="12"/>
  <c r="AP155" i="12"/>
  <c r="AP156" i="12"/>
  <c r="AP157" i="12"/>
  <c r="AP158" i="12"/>
  <c r="AP159" i="12"/>
  <c r="AP160" i="12"/>
  <c r="AP161" i="12"/>
  <c r="AP162" i="12"/>
  <c r="AP163" i="12"/>
  <c r="AP164" i="12"/>
  <c r="AP165" i="12"/>
  <c r="AP166" i="12"/>
  <c r="AP167" i="12"/>
  <c r="AP168" i="12"/>
  <c r="AP169" i="12"/>
  <c r="AP170" i="12"/>
  <c r="AP171" i="12"/>
  <c r="AP172" i="12"/>
  <c r="AP173" i="12"/>
  <c r="AP174" i="12"/>
  <c r="AP175" i="12"/>
  <c r="AP176" i="12"/>
  <c r="AP177" i="12"/>
  <c r="AP178" i="12"/>
  <c r="AP179" i="12"/>
  <c r="AP180" i="12"/>
  <c r="AP181" i="12"/>
  <c r="AP182" i="12"/>
  <c r="AP183" i="12"/>
  <c r="AP184" i="12"/>
  <c r="AP185" i="12"/>
  <c r="AP186" i="12"/>
  <c r="AP187" i="12"/>
  <c r="AP188" i="12"/>
  <c r="AP189" i="12"/>
  <c r="AP190" i="12"/>
  <c r="AP191" i="12"/>
  <c r="AP192" i="12"/>
  <c r="AP193" i="12"/>
  <c r="AP194" i="12"/>
  <c r="AP195" i="12"/>
  <c r="AP196" i="12"/>
  <c r="AP197" i="12"/>
  <c r="AP198" i="12"/>
  <c r="AP199" i="12"/>
  <c r="AP200" i="12"/>
  <c r="AP201" i="12"/>
  <c r="AP202" i="12"/>
  <c r="AP203" i="12"/>
  <c r="AP204" i="12"/>
  <c r="AP205" i="12"/>
  <c r="AP206" i="12"/>
  <c r="AP207" i="12"/>
  <c r="AP208" i="12"/>
  <c r="AP209" i="12"/>
  <c r="AP210" i="12"/>
  <c r="AP211" i="12"/>
  <c r="AP212" i="12"/>
  <c r="AP213" i="12"/>
  <c r="AP214" i="12"/>
  <c r="AP215" i="12"/>
  <c r="AP216" i="12"/>
  <c r="AP217" i="12"/>
  <c r="AP218" i="12"/>
  <c r="AP219" i="12"/>
  <c r="AP220" i="12"/>
  <c r="AP221" i="12"/>
  <c r="AP222" i="12"/>
  <c r="AP223" i="12"/>
  <c r="AP224" i="12"/>
  <c r="AP225" i="12"/>
  <c r="AP226" i="12"/>
  <c r="AP227" i="12"/>
  <c r="AP228" i="12"/>
  <c r="AP229" i="12"/>
  <c r="AP230" i="12"/>
  <c r="AP231" i="12"/>
  <c r="AP232" i="12"/>
  <c r="AP233" i="12"/>
  <c r="AP234" i="12"/>
  <c r="AP235" i="12"/>
  <c r="AP236" i="12"/>
  <c r="AP237" i="12"/>
  <c r="AP238" i="12"/>
  <c r="AP239" i="12"/>
  <c r="AP240" i="12"/>
  <c r="AP241" i="12"/>
  <c r="AP242" i="12"/>
  <c r="AP243" i="12"/>
  <c r="AP244" i="12"/>
  <c r="AP245" i="12"/>
  <c r="AP246" i="12"/>
  <c r="AP247" i="12"/>
  <c r="AP248" i="12"/>
  <c r="AP249" i="12"/>
  <c r="AP250" i="12"/>
  <c r="AP251" i="12"/>
  <c r="AP252" i="12"/>
  <c r="AP253" i="12"/>
  <c r="AP254" i="12"/>
  <c r="AP255" i="12"/>
  <c r="AP256" i="12"/>
  <c r="AP257" i="12"/>
  <c r="AP258" i="12"/>
  <c r="AP259" i="12"/>
  <c r="AP260" i="12"/>
  <c r="AP261" i="12"/>
  <c r="AP262" i="12"/>
  <c r="AP263" i="12"/>
  <c r="AP264" i="12"/>
  <c r="AP265" i="12"/>
  <c r="AP266" i="12"/>
  <c r="AP267" i="12"/>
  <c r="AP268" i="12"/>
  <c r="AP269" i="12"/>
  <c r="AP270" i="12"/>
  <c r="AP271" i="12"/>
  <c r="AP272" i="12"/>
  <c r="AP273" i="12"/>
  <c r="AP274" i="12"/>
  <c r="AP275" i="12"/>
  <c r="AP276" i="12"/>
  <c r="AP277" i="12"/>
  <c r="AP278" i="12"/>
  <c r="AP279" i="12"/>
  <c r="AP280" i="12"/>
  <c r="AP281" i="12"/>
  <c r="AP282" i="12"/>
  <c r="AP283" i="12"/>
  <c r="AP284" i="12"/>
  <c r="AP285" i="12"/>
  <c r="AP286" i="12"/>
  <c r="AP287" i="12"/>
  <c r="AP288" i="12"/>
  <c r="AP289" i="12"/>
  <c r="AP290" i="12"/>
  <c r="AP291" i="12"/>
  <c r="AP292" i="12"/>
  <c r="AP293" i="12"/>
  <c r="AP294" i="12"/>
  <c r="AP295" i="12"/>
  <c r="AP296" i="12"/>
  <c r="AP297" i="12"/>
  <c r="AP298" i="12"/>
  <c r="AP299" i="12"/>
  <c r="AP300" i="12"/>
  <c r="AP301" i="12"/>
  <c r="AP302" i="12"/>
  <c r="AP303" i="12"/>
  <c r="AP304" i="12"/>
  <c r="AP305" i="12"/>
  <c r="AP306" i="12"/>
  <c r="AP307" i="12"/>
  <c r="AP308" i="12"/>
  <c r="AP309" i="12"/>
  <c r="AP310" i="12"/>
  <c r="AP311" i="12"/>
  <c r="AP312" i="12"/>
  <c r="AP313" i="12"/>
  <c r="AP314" i="12"/>
  <c r="AP315" i="12"/>
  <c r="AP316" i="12"/>
  <c r="AP317" i="12"/>
  <c r="AP318" i="12"/>
  <c r="AP319" i="12"/>
  <c r="AP320" i="12"/>
  <c r="AP321" i="12"/>
  <c r="AP322" i="12"/>
  <c r="AP323" i="12"/>
  <c r="AP324" i="12"/>
  <c r="AP325" i="12"/>
  <c r="AP326" i="12"/>
  <c r="AP327" i="12"/>
  <c r="AP328" i="12"/>
  <c r="AP329" i="12"/>
  <c r="AP330" i="12"/>
  <c r="AP331" i="12"/>
  <c r="AP332" i="12"/>
  <c r="AP333" i="12"/>
  <c r="AP334" i="12"/>
  <c r="AP335" i="12"/>
  <c r="AP336" i="12"/>
  <c r="AP337" i="12"/>
  <c r="AP338" i="12"/>
  <c r="AP339" i="12"/>
  <c r="AP340" i="12"/>
  <c r="AP341" i="12"/>
  <c r="AP342" i="12"/>
  <c r="AP343" i="12"/>
  <c r="AP344" i="12"/>
  <c r="AP345" i="12"/>
  <c r="AP346" i="12"/>
  <c r="AP347" i="12"/>
  <c r="AP348" i="12"/>
  <c r="AP349" i="12"/>
  <c r="AP350" i="12"/>
  <c r="AP351" i="12"/>
  <c r="AP352" i="12"/>
  <c r="AP353" i="12"/>
  <c r="AP354" i="12"/>
  <c r="AP355" i="12"/>
  <c r="AP356" i="12"/>
  <c r="AP357" i="12"/>
  <c r="AP358" i="12"/>
  <c r="AP359" i="12"/>
  <c r="AP360" i="12"/>
  <c r="AP361" i="12"/>
  <c r="AP362" i="12"/>
  <c r="AP363" i="12"/>
  <c r="AP364" i="12"/>
  <c r="AP365" i="12"/>
  <c r="AP366" i="12"/>
  <c r="AP367" i="12"/>
  <c r="AP368" i="12"/>
  <c r="AP369" i="12"/>
  <c r="AP370" i="12"/>
  <c r="AP371" i="12"/>
  <c r="AP372" i="12"/>
  <c r="AP373" i="12"/>
  <c r="AP374" i="12"/>
  <c r="AP375" i="12"/>
  <c r="AP376" i="12"/>
  <c r="AP377" i="12"/>
  <c r="AP378" i="12"/>
  <c r="AP379" i="12"/>
  <c r="AP380" i="12"/>
  <c r="AP381" i="12"/>
  <c r="AP382" i="12"/>
  <c r="AP383" i="12"/>
  <c r="AP384" i="12"/>
  <c r="AP385" i="12"/>
  <c r="AP386" i="12"/>
  <c r="AP387" i="12"/>
  <c r="AP388" i="12"/>
  <c r="AP389" i="12"/>
  <c r="AP390" i="12"/>
  <c r="AP391" i="12"/>
  <c r="AP392" i="12"/>
  <c r="AP393" i="12"/>
  <c r="AP394" i="12"/>
  <c r="AP395" i="12"/>
  <c r="AP396" i="12"/>
  <c r="AP397" i="12"/>
  <c r="AP398" i="12"/>
  <c r="AP399" i="12"/>
  <c r="AP400" i="12"/>
  <c r="AP401" i="12"/>
  <c r="AP402" i="12"/>
  <c r="AP403" i="12"/>
  <c r="AP404" i="12"/>
  <c r="AP405" i="12"/>
  <c r="AP406" i="12"/>
  <c r="AP407" i="12"/>
  <c r="AP408" i="12"/>
  <c r="AP409" i="12"/>
  <c r="AP410" i="12"/>
  <c r="AP411" i="12"/>
  <c r="AP412" i="12"/>
  <c r="AP413" i="12"/>
  <c r="AP414" i="12"/>
  <c r="AP415" i="12"/>
  <c r="AP416" i="12"/>
  <c r="AP417" i="12"/>
  <c r="AP418" i="12"/>
  <c r="AP419" i="12"/>
  <c r="AP420" i="12"/>
  <c r="AP421" i="12"/>
  <c r="AP422" i="12"/>
  <c r="AP423" i="12"/>
  <c r="AP424" i="12"/>
  <c r="AP425" i="12"/>
  <c r="AP426" i="12"/>
  <c r="AP427" i="12"/>
  <c r="AP428" i="12"/>
  <c r="AP429" i="12"/>
  <c r="AP430" i="12"/>
  <c r="AP431" i="12"/>
  <c r="AP432" i="12"/>
  <c r="AP433" i="12"/>
  <c r="AP434" i="12"/>
  <c r="AP435" i="12"/>
  <c r="AP436" i="12"/>
  <c r="AP437" i="12"/>
  <c r="AP438" i="12"/>
  <c r="AP439" i="12"/>
  <c r="AP440" i="12"/>
  <c r="AP441" i="12"/>
  <c r="AP442" i="12"/>
  <c r="AP443" i="12"/>
  <c r="AP444" i="12"/>
  <c r="AP445" i="12"/>
  <c r="AP446" i="12"/>
  <c r="AP447" i="12"/>
  <c r="AP448" i="12"/>
  <c r="AP449" i="12"/>
  <c r="AP450" i="12"/>
  <c r="AP451" i="12"/>
  <c r="AP452" i="12"/>
  <c r="AP453" i="12"/>
  <c r="AP454" i="12"/>
  <c r="AP455" i="12"/>
  <c r="AP456" i="12"/>
  <c r="AP457" i="12"/>
  <c r="AP458" i="12"/>
  <c r="AP459" i="12"/>
  <c r="AP460" i="12"/>
  <c r="AP461" i="12"/>
  <c r="AP462" i="12"/>
  <c r="AP463" i="12"/>
  <c r="AP464" i="12"/>
  <c r="AP465" i="12"/>
  <c r="AP466" i="12"/>
  <c r="AP467" i="12"/>
  <c r="AP468" i="12"/>
  <c r="AP469" i="12"/>
  <c r="AP470" i="12"/>
  <c r="AP471" i="12"/>
  <c r="AP472" i="12"/>
  <c r="AP473" i="12"/>
  <c r="AP474" i="12"/>
  <c r="AP475" i="12"/>
  <c r="AP476" i="12"/>
  <c r="AP477" i="12"/>
  <c r="AP478" i="12"/>
  <c r="AP479" i="12"/>
  <c r="AP480" i="12"/>
  <c r="AP481" i="12"/>
  <c r="AP482" i="12"/>
  <c r="AP483" i="12"/>
  <c r="AP484" i="12"/>
  <c r="AP485" i="12"/>
  <c r="AP486" i="12"/>
  <c r="AP487" i="12"/>
  <c r="AP488" i="12"/>
  <c r="AP489" i="12"/>
  <c r="AP490" i="12"/>
  <c r="AP491" i="12"/>
  <c r="AP492" i="12"/>
  <c r="AP493" i="12"/>
  <c r="AP494" i="12"/>
  <c r="AP495" i="12"/>
  <c r="AP496" i="12"/>
  <c r="AP497" i="12"/>
  <c r="AP498" i="12"/>
  <c r="AP499" i="12"/>
  <c r="AP500" i="12"/>
  <c r="AQ45" i="12"/>
  <c r="AQ46" i="12"/>
  <c r="AQ47" i="12"/>
  <c r="AQ48" i="12"/>
  <c r="AQ49" i="12"/>
  <c r="AQ50" i="12"/>
  <c r="AQ51" i="12"/>
  <c r="AQ52" i="12"/>
  <c r="AQ53" i="12"/>
  <c r="AQ54" i="12"/>
  <c r="AQ55" i="12"/>
  <c r="AQ56" i="12"/>
  <c r="AQ57" i="12"/>
  <c r="AQ58" i="12"/>
  <c r="AQ59" i="12"/>
  <c r="AQ60" i="12"/>
  <c r="AQ61" i="12"/>
  <c r="AQ62" i="12"/>
  <c r="AQ63" i="12"/>
  <c r="AQ64" i="12"/>
  <c r="AQ65" i="12"/>
  <c r="AQ66" i="12"/>
  <c r="AQ67" i="12"/>
  <c r="AQ68" i="12"/>
  <c r="AQ69" i="12"/>
  <c r="AQ70" i="12"/>
  <c r="AQ71" i="12"/>
  <c r="AQ72" i="12"/>
  <c r="AQ73" i="12"/>
  <c r="AQ74" i="12"/>
  <c r="AQ75" i="12"/>
  <c r="AQ76" i="12"/>
  <c r="AQ77" i="12"/>
  <c r="AQ78" i="12"/>
  <c r="AQ79" i="12"/>
  <c r="AQ80" i="12"/>
  <c r="AQ81" i="12"/>
  <c r="AQ82" i="12"/>
  <c r="AQ83" i="12"/>
  <c r="AQ84" i="12"/>
  <c r="AQ85" i="12"/>
  <c r="AQ86" i="12"/>
  <c r="AQ87" i="12"/>
  <c r="AQ88" i="12"/>
  <c r="AQ89" i="12"/>
  <c r="AQ90" i="12"/>
  <c r="AQ91" i="12"/>
  <c r="AQ92" i="12"/>
  <c r="AQ93" i="12"/>
  <c r="AQ94" i="12"/>
  <c r="AQ95" i="12"/>
  <c r="AQ96" i="12"/>
  <c r="AQ97" i="12"/>
  <c r="AQ98" i="12"/>
  <c r="AQ99" i="12"/>
  <c r="AQ100" i="12"/>
  <c r="AQ101" i="12"/>
  <c r="AQ102" i="12"/>
  <c r="AQ103" i="12"/>
  <c r="AQ104" i="12"/>
  <c r="AQ105" i="12"/>
  <c r="AQ106" i="12"/>
  <c r="AQ107" i="12"/>
  <c r="AQ108" i="12"/>
  <c r="AQ109" i="12"/>
  <c r="AQ110" i="12"/>
  <c r="AQ111" i="12"/>
  <c r="AQ112" i="12"/>
  <c r="AQ113" i="12"/>
  <c r="AQ114" i="12"/>
  <c r="AQ115" i="12"/>
  <c r="AQ116" i="12"/>
  <c r="AQ117" i="12"/>
  <c r="AQ118" i="12"/>
  <c r="AQ119" i="12"/>
  <c r="AQ120" i="12"/>
  <c r="AQ121" i="12"/>
  <c r="AQ122" i="12"/>
  <c r="AQ123" i="12"/>
  <c r="AQ124" i="12"/>
  <c r="AQ125" i="12"/>
  <c r="AQ126" i="12"/>
  <c r="AQ127" i="12"/>
  <c r="AQ128" i="12"/>
  <c r="AQ129" i="12"/>
  <c r="AQ130" i="12"/>
  <c r="AQ131" i="12"/>
  <c r="AQ132" i="12"/>
  <c r="AQ133" i="12"/>
  <c r="AQ134" i="12"/>
  <c r="AQ135" i="12"/>
  <c r="AQ136" i="12"/>
  <c r="AQ137" i="12"/>
  <c r="AQ138" i="12"/>
  <c r="AQ139" i="12"/>
  <c r="AQ140" i="12"/>
  <c r="AQ141" i="12"/>
  <c r="AQ142" i="12"/>
  <c r="AQ143" i="12"/>
  <c r="AQ144" i="12"/>
  <c r="AQ145" i="12"/>
  <c r="AQ146" i="12"/>
  <c r="AQ147" i="12"/>
  <c r="AQ148" i="12"/>
  <c r="AQ149" i="12"/>
  <c r="AQ150" i="12"/>
  <c r="AQ151" i="12"/>
  <c r="AQ152" i="12"/>
  <c r="AQ153" i="12"/>
  <c r="AQ154" i="12"/>
  <c r="AQ155" i="12"/>
  <c r="AQ156" i="12"/>
  <c r="AQ157" i="12"/>
  <c r="AQ158" i="12"/>
  <c r="AQ159" i="12"/>
  <c r="AQ160" i="12"/>
  <c r="AQ161" i="12"/>
  <c r="AQ162" i="12"/>
  <c r="AQ163" i="12"/>
  <c r="AQ164" i="12"/>
  <c r="AQ165" i="12"/>
  <c r="AQ166" i="12"/>
  <c r="AQ167" i="12"/>
  <c r="AQ168" i="12"/>
  <c r="AQ169" i="12"/>
  <c r="AQ170" i="12"/>
  <c r="AQ171" i="12"/>
  <c r="AQ172" i="12"/>
  <c r="AQ173" i="12"/>
  <c r="AQ174" i="12"/>
  <c r="AQ175" i="12"/>
  <c r="AQ176" i="12"/>
  <c r="AQ177" i="12"/>
  <c r="AQ178" i="12"/>
  <c r="AQ179" i="12"/>
  <c r="AQ180" i="12"/>
  <c r="AQ181" i="12"/>
  <c r="AQ182" i="12"/>
  <c r="AQ183" i="12"/>
  <c r="AQ184" i="12"/>
  <c r="AQ185" i="12"/>
  <c r="AQ186" i="12"/>
  <c r="AQ187" i="12"/>
  <c r="AQ188" i="12"/>
  <c r="AQ189" i="12"/>
  <c r="AQ190" i="12"/>
  <c r="AQ191" i="12"/>
  <c r="AQ192" i="12"/>
  <c r="AQ193" i="12"/>
  <c r="AQ194" i="12"/>
  <c r="AQ195" i="12"/>
  <c r="AQ196" i="12"/>
  <c r="AQ197" i="12"/>
  <c r="AQ198" i="12"/>
  <c r="AQ199" i="12"/>
  <c r="AQ200" i="12"/>
  <c r="AQ201" i="12"/>
  <c r="AQ202" i="12"/>
  <c r="AQ203" i="12"/>
  <c r="AQ204" i="12"/>
  <c r="AQ205" i="12"/>
  <c r="AQ206" i="12"/>
  <c r="AQ207" i="12"/>
  <c r="AQ208" i="12"/>
  <c r="AQ209" i="12"/>
  <c r="AQ210" i="12"/>
  <c r="AQ211" i="12"/>
  <c r="AQ212" i="12"/>
  <c r="AQ213" i="12"/>
  <c r="AQ214" i="12"/>
  <c r="AQ215" i="12"/>
  <c r="AQ216" i="12"/>
  <c r="AQ217" i="12"/>
  <c r="AQ218" i="12"/>
  <c r="AQ219" i="12"/>
  <c r="AQ220" i="12"/>
  <c r="AQ221" i="12"/>
  <c r="AQ222" i="12"/>
  <c r="AQ223" i="12"/>
  <c r="AQ224" i="12"/>
  <c r="AQ225" i="12"/>
  <c r="AQ226" i="12"/>
  <c r="AQ227" i="12"/>
  <c r="AQ228" i="12"/>
  <c r="AQ229" i="12"/>
  <c r="AQ230" i="12"/>
  <c r="AQ231" i="12"/>
  <c r="AQ232" i="12"/>
  <c r="AQ233" i="12"/>
  <c r="AQ234" i="12"/>
  <c r="AQ235" i="12"/>
  <c r="AQ236" i="12"/>
  <c r="AQ237" i="12"/>
  <c r="AQ238" i="12"/>
  <c r="AQ239" i="12"/>
  <c r="AQ240" i="12"/>
  <c r="AQ241" i="12"/>
  <c r="AQ242" i="12"/>
  <c r="AQ243" i="12"/>
  <c r="AQ244" i="12"/>
  <c r="AQ245" i="12"/>
  <c r="AQ246" i="12"/>
  <c r="AQ247" i="12"/>
  <c r="AQ248" i="12"/>
  <c r="AQ249" i="12"/>
  <c r="AQ250" i="12"/>
  <c r="AQ251" i="12"/>
  <c r="AQ252" i="12"/>
  <c r="AQ253" i="12"/>
  <c r="AQ254" i="12"/>
  <c r="AQ255" i="12"/>
  <c r="AQ256" i="12"/>
  <c r="AQ257" i="12"/>
  <c r="AQ258" i="12"/>
  <c r="AQ259" i="12"/>
  <c r="AQ260" i="12"/>
  <c r="AQ261" i="12"/>
  <c r="AQ262" i="12"/>
  <c r="AQ263" i="12"/>
  <c r="AQ264" i="12"/>
  <c r="AQ265" i="12"/>
  <c r="AQ266" i="12"/>
  <c r="AQ267" i="12"/>
  <c r="AQ268" i="12"/>
  <c r="AQ269" i="12"/>
  <c r="AQ270" i="12"/>
  <c r="AQ271" i="12"/>
  <c r="AQ272" i="12"/>
  <c r="AQ273" i="12"/>
  <c r="AQ274" i="12"/>
  <c r="AQ275" i="12"/>
  <c r="AQ276" i="12"/>
  <c r="AQ277" i="12"/>
  <c r="AQ278" i="12"/>
  <c r="AQ279" i="12"/>
  <c r="AQ280" i="12"/>
  <c r="AQ281" i="12"/>
  <c r="AQ282" i="12"/>
  <c r="AQ283" i="12"/>
  <c r="AQ284" i="12"/>
  <c r="AQ285" i="12"/>
  <c r="AQ286" i="12"/>
  <c r="AQ287" i="12"/>
  <c r="AQ288" i="12"/>
  <c r="AQ289" i="12"/>
  <c r="AQ290" i="12"/>
  <c r="AQ291" i="12"/>
  <c r="AQ292" i="12"/>
  <c r="AQ293" i="12"/>
  <c r="AQ294" i="12"/>
  <c r="AQ295" i="12"/>
  <c r="AQ296" i="12"/>
  <c r="AQ297" i="12"/>
  <c r="AQ298" i="12"/>
  <c r="AQ299" i="12"/>
  <c r="AQ300" i="12"/>
  <c r="AQ301" i="12"/>
  <c r="AQ302" i="12"/>
  <c r="AQ303" i="12"/>
  <c r="AQ304" i="12"/>
  <c r="AQ305" i="12"/>
  <c r="AQ306" i="12"/>
  <c r="AQ307" i="12"/>
  <c r="AQ308" i="12"/>
  <c r="AQ309" i="12"/>
  <c r="AQ310" i="12"/>
  <c r="AQ311" i="12"/>
  <c r="AQ312" i="12"/>
  <c r="AQ313" i="12"/>
  <c r="AQ314" i="12"/>
  <c r="AQ315" i="12"/>
  <c r="AQ316" i="12"/>
  <c r="AQ317" i="12"/>
  <c r="AQ318" i="12"/>
  <c r="AQ319" i="12"/>
  <c r="AQ320" i="12"/>
  <c r="AQ321" i="12"/>
  <c r="AQ322" i="12"/>
  <c r="AQ323" i="12"/>
  <c r="AQ324" i="12"/>
  <c r="AQ325" i="12"/>
  <c r="AQ326" i="12"/>
  <c r="AQ327" i="12"/>
  <c r="AQ328" i="12"/>
  <c r="AQ329" i="12"/>
  <c r="AQ330" i="12"/>
  <c r="AQ331" i="12"/>
  <c r="AQ332" i="12"/>
  <c r="AQ333" i="12"/>
  <c r="AQ334" i="12"/>
  <c r="AQ335" i="12"/>
  <c r="AQ336" i="12"/>
  <c r="AQ337" i="12"/>
  <c r="AQ338" i="12"/>
  <c r="AQ339" i="12"/>
  <c r="AQ340" i="12"/>
  <c r="AQ341" i="12"/>
  <c r="AQ342" i="12"/>
  <c r="AQ343" i="12"/>
  <c r="AQ344" i="12"/>
  <c r="AQ345" i="12"/>
  <c r="AQ346" i="12"/>
  <c r="AQ347" i="12"/>
  <c r="AQ348" i="12"/>
  <c r="AQ349" i="12"/>
  <c r="AQ350" i="12"/>
  <c r="AQ351" i="12"/>
  <c r="AQ352" i="12"/>
  <c r="AQ353" i="12"/>
  <c r="AQ354" i="12"/>
  <c r="AQ355" i="12"/>
  <c r="AQ356" i="12"/>
  <c r="AQ357" i="12"/>
  <c r="AQ358" i="12"/>
  <c r="AQ359" i="12"/>
  <c r="AQ360" i="12"/>
  <c r="AQ361" i="12"/>
  <c r="AQ362" i="12"/>
  <c r="AQ363" i="12"/>
  <c r="AQ364" i="12"/>
  <c r="AQ365" i="12"/>
  <c r="AQ366" i="12"/>
  <c r="AQ367" i="12"/>
  <c r="AQ368" i="12"/>
  <c r="AQ369" i="12"/>
  <c r="AQ370" i="12"/>
  <c r="AQ371" i="12"/>
  <c r="AQ372" i="12"/>
  <c r="AQ373" i="12"/>
  <c r="AQ374" i="12"/>
  <c r="AQ375" i="12"/>
  <c r="AQ376" i="12"/>
  <c r="AQ377" i="12"/>
  <c r="AQ378" i="12"/>
  <c r="AQ379" i="12"/>
  <c r="AQ380" i="12"/>
  <c r="AQ381" i="12"/>
  <c r="AQ382" i="12"/>
  <c r="AQ383" i="12"/>
  <c r="AQ384" i="12"/>
  <c r="AQ385" i="12"/>
  <c r="AQ386" i="12"/>
  <c r="AQ387" i="12"/>
  <c r="AQ388" i="12"/>
  <c r="AQ389" i="12"/>
  <c r="AQ390" i="12"/>
  <c r="AQ391" i="12"/>
  <c r="AQ392" i="12"/>
  <c r="AQ393" i="12"/>
  <c r="AQ394" i="12"/>
  <c r="AQ395" i="12"/>
  <c r="AQ396" i="12"/>
  <c r="AQ397" i="12"/>
  <c r="AQ398" i="12"/>
  <c r="AQ399" i="12"/>
  <c r="AQ400" i="12"/>
  <c r="AQ401" i="12"/>
  <c r="AQ402" i="12"/>
  <c r="AQ403" i="12"/>
  <c r="AQ404" i="12"/>
  <c r="AQ405" i="12"/>
  <c r="AQ406" i="12"/>
  <c r="AQ407" i="12"/>
  <c r="AQ408" i="12"/>
  <c r="AQ409" i="12"/>
  <c r="AQ410" i="12"/>
  <c r="AQ411" i="12"/>
  <c r="AQ412" i="12"/>
  <c r="AQ413" i="12"/>
  <c r="AQ414" i="12"/>
  <c r="AQ415" i="12"/>
  <c r="AQ416" i="12"/>
  <c r="AQ417" i="12"/>
  <c r="AQ418" i="12"/>
  <c r="AQ419" i="12"/>
  <c r="AQ420" i="12"/>
  <c r="AQ421" i="12"/>
  <c r="AQ422" i="12"/>
  <c r="AQ423" i="12"/>
  <c r="AQ424" i="12"/>
  <c r="AQ425" i="12"/>
  <c r="AQ426" i="12"/>
  <c r="AQ427" i="12"/>
  <c r="AQ428" i="12"/>
  <c r="AQ429" i="12"/>
  <c r="AQ430" i="12"/>
  <c r="AQ431" i="12"/>
  <c r="AQ432" i="12"/>
  <c r="AQ433" i="12"/>
  <c r="AQ434" i="12"/>
  <c r="AQ435" i="12"/>
  <c r="AQ436" i="12"/>
  <c r="AQ437" i="12"/>
  <c r="AQ438" i="12"/>
  <c r="AQ439" i="12"/>
  <c r="AQ440" i="12"/>
  <c r="AQ441" i="12"/>
  <c r="AQ442" i="12"/>
  <c r="AQ443" i="12"/>
  <c r="AQ444" i="12"/>
  <c r="AQ445" i="12"/>
  <c r="AQ446" i="12"/>
  <c r="AQ447" i="12"/>
  <c r="AQ448" i="12"/>
  <c r="AQ449" i="12"/>
  <c r="AQ450" i="12"/>
  <c r="AQ451" i="12"/>
  <c r="AQ452" i="12"/>
  <c r="AQ453" i="12"/>
  <c r="AQ454" i="12"/>
  <c r="AQ455" i="12"/>
  <c r="AQ456" i="12"/>
  <c r="AQ457" i="12"/>
  <c r="AQ458" i="12"/>
  <c r="AQ459" i="12"/>
  <c r="AQ460" i="12"/>
  <c r="AQ461" i="12"/>
  <c r="AQ462" i="12"/>
  <c r="AQ463" i="12"/>
  <c r="AQ464" i="12"/>
  <c r="AQ465" i="12"/>
  <c r="AQ466" i="12"/>
  <c r="AQ467" i="12"/>
  <c r="AQ468" i="12"/>
  <c r="AQ469" i="12"/>
  <c r="AQ470" i="12"/>
  <c r="AQ471" i="12"/>
  <c r="AQ472" i="12"/>
  <c r="AQ473" i="12"/>
  <c r="AQ474" i="12"/>
  <c r="AQ475" i="12"/>
  <c r="AQ476" i="12"/>
  <c r="AQ477" i="12"/>
  <c r="AQ478" i="12"/>
  <c r="AQ479" i="12"/>
  <c r="AQ480" i="12"/>
  <c r="AQ481" i="12"/>
  <c r="AQ482" i="12"/>
  <c r="AQ483" i="12"/>
  <c r="AQ484" i="12"/>
  <c r="AQ485" i="12"/>
  <c r="AQ486" i="12"/>
  <c r="AQ487" i="12"/>
  <c r="AQ488" i="12"/>
  <c r="AQ489" i="12"/>
  <c r="AQ490" i="12"/>
  <c r="AQ491" i="12"/>
  <c r="AQ492" i="12"/>
  <c r="AQ493" i="12"/>
  <c r="AQ494" i="12"/>
  <c r="AQ495" i="12"/>
  <c r="AQ496" i="12"/>
  <c r="AQ497" i="12"/>
  <c r="AQ498" i="12"/>
  <c r="AQ499" i="12"/>
  <c r="AQ500" i="12"/>
  <c r="AR45" i="12"/>
  <c r="AR46" i="12"/>
  <c r="AR47" i="12"/>
  <c r="AR48" i="12"/>
  <c r="AR49" i="12"/>
  <c r="AR50" i="12"/>
  <c r="AR51" i="12"/>
  <c r="AR52" i="12"/>
  <c r="AR53" i="12"/>
  <c r="AR54" i="12"/>
  <c r="AR55" i="12"/>
  <c r="AR56" i="12"/>
  <c r="AR57" i="12"/>
  <c r="AR58" i="12"/>
  <c r="AR59" i="12"/>
  <c r="AR60" i="12"/>
  <c r="AR61" i="12"/>
  <c r="AR62" i="12"/>
  <c r="AR63" i="12"/>
  <c r="AR64" i="12"/>
  <c r="AR65" i="12"/>
  <c r="AR66" i="12"/>
  <c r="AR67" i="12"/>
  <c r="AR68" i="12"/>
  <c r="AR69" i="12"/>
  <c r="AR70" i="12"/>
  <c r="AR71" i="12"/>
  <c r="AR72" i="12"/>
  <c r="AR73" i="12"/>
  <c r="AR74" i="12"/>
  <c r="AR75" i="12"/>
  <c r="AR76" i="12"/>
  <c r="AR77" i="12"/>
  <c r="AR78" i="12"/>
  <c r="AR79" i="12"/>
  <c r="AR80" i="12"/>
  <c r="AR81" i="12"/>
  <c r="AR82" i="12"/>
  <c r="AR83" i="12"/>
  <c r="AR84" i="12"/>
  <c r="AR85" i="12"/>
  <c r="AR86" i="12"/>
  <c r="AR87" i="12"/>
  <c r="AR88" i="12"/>
  <c r="AR89" i="12"/>
  <c r="AR90" i="12"/>
  <c r="AR91" i="12"/>
  <c r="AR92" i="12"/>
  <c r="AR93" i="12"/>
  <c r="AR94" i="12"/>
  <c r="AR95" i="12"/>
  <c r="AR96" i="12"/>
  <c r="AR97" i="12"/>
  <c r="AR98" i="12"/>
  <c r="AR99" i="12"/>
  <c r="AR100" i="12"/>
  <c r="AR101" i="12"/>
  <c r="AR102" i="12"/>
  <c r="AR103" i="12"/>
  <c r="AR104" i="12"/>
  <c r="AR105" i="12"/>
  <c r="AR106" i="12"/>
  <c r="AR107" i="12"/>
  <c r="AR108" i="12"/>
  <c r="AR109" i="12"/>
  <c r="AR110" i="12"/>
  <c r="AR111" i="12"/>
  <c r="AR112" i="12"/>
  <c r="AR113" i="12"/>
  <c r="AR114" i="12"/>
  <c r="AR115" i="12"/>
  <c r="AR116" i="12"/>
  <c r="AR117" i="12"/>
  <c r="AR118" i="12"/>
  <c r="AR119" i="12"/>
  <c r="AR120" i="12"/>
  <c r="AR121" i="12"/>
  <c r="AR122" i="12"/>
  <c r="AR123" i="12"/>
  <c r="AR124" i="12"/>
  <c r="AR125" i="12"/>
  <c r="AR126" i="12"/>
  <c r="AR127" i="12"/>
  <c r="AR128" i="12"/>
  <c r="AR129" i="12"/>
  <c r="AR130" i="12"/>
  <c r="AR131" i="12"/>
  <c r="AR132" i="12"/>
  <c r="AR133" i="12"/>
  <c r="AR134" i="12"/>
  <c r="AR135" i="12"/>
  <c r="AR136" i="12"/>
  <c r="AR137" i="12"/>
  <c r="AR138" i="12"/>
  <c r="AR139" i="12"/>
  <c r="AR140" i="12"/>
  <c r="AR141" i="12"/>
  <c r="AR142" i="12"/>
  <c r="AR143" i="12"/>
  <c r="AR144" i="12"/>
  <c r="AR145" i="12"/>
  <c r="AR146" i="12"/>
  <c r="AR147" i="12"/>
  <c r="AR148" i="12"/>
  <c r="AR149" i="12"/>
  <c r="AR150" i="12"/>
  <c r="AR151" i="12"/>
  <c r="AR152" i="12"/>
  <c r="AR153" i="12"/>
  <c r="AR154" i="12"/>
  <c r="AR155" i="12"/>
  <c r="AR156" i="12"/>
  <c r="AR157" i="12"/>
  <c r="AR158" i="12"/>
  <c r="AR159" i="12"/>
  <c r="AR160" i="12"/>
  <c r="AR161" i="12"/>
  <c r="AR162" i="12"/>
  <c r="AR163" i="12"/>
  <c r="AR164" i="12"/>
  <c r="AR165" i="12"/>
  <c r="AR166" i="12"/>
  <c r="AR167" i="12"/>
  <c r="AR168" i="12"/>
  <c r="AR169" i="12"/>
  <c r="AR170" i="12"/>
  <c r="AR171" i="12"/>
  <c r="AR172" i="12"/>
  <c r="AR173" i="12"/>
  <c r="AR174" i="12"/>
  <c r="AR175" i="12"/>
  <c r="AR176" i="12"/>
  <c r="AR177" i="12"/>
  <c r="AR178" i="12"/>
  <c r="AR179" i="12"/>
  <c r="AR180" i="12"/>
  <c r="AR181" i="12"/>
  <c r="AR182" i="12"/>
  <c r="AR183" i="12"/>
  <c r="AR184" i="12"/>
  <c r="AR185" i="12"/>
  <c r="AR186" i="12"/>
  <c r="AR187" i="12"/>
  <c r="AR188" i="12"/>
  <c r="AR189" i="12"/>
  <c r="AR190" i="12"/>
  <c r="AR191" i="12"/>
  <c r="AR192" i="12"/>
  <c r="AR193" i="12"/>
  <c r="AR194" i="12"/>
  <c r="AR195" i="12"/>
  <c r="AR196" i="12"/>
  <c r="AR197" i="12"/>
  <c r="AR198" i="12"/>
  <c r="AR199" i="12"/>
  <c r="AR200" i="12"/>
  <c r="AR201" i="12"/>
  <c r="AR202" i="12"/>
  <c r="AR203" i="12"/>
  <c r="AR204" i="12"/>
  <c r="AR205" i="12"/>
  <c r="AR206" i="12"/>
  <c r="AR207" i="12"/>
  <c r="AR208" i="12"/>
  <c r="AR209" i="12"/>
  <c r="AR210" i="12"/>
  <c r="AR211" i="12"/>
  <c r="AR212" i="12"/>
  <c r="AR213" i="12"/>
  <c r="AR214" i="12"/>
  <c r="AR215" i="12"/>
  <c r="AR216" i="12"/>
  <c r="AR217" i="12"/>
  <c r="AR218" i="12"/>
  <c r="AR219" i="12"/>
  <c r="AR220" i="12"/>
  <c r="AR221" i="12"/>
  <c r="AR222" i="12"/>
  <c r="AR223" i="12"/>
  <c r="AR224" i="12"/>
  <c r="AR225" i="12"/>
  <c r="AR226" i="12"/>
  <c r="AR227" i="12"/>
  <c r="AR228" i="12"/>
  <c r="AR229" i="12"/>
  <c r="AR230" i="12"/>
  <c r="AR231" i="12"/>
  <c r="AR232" i="12"/>
  <c r="AR233" i="12"/>
  <c r="AR234" i="12"/>
  <c r="AR235" i="12"/>
  <c r="AR236" i="12"/>
  <c r="AR237" i="12"/>
  <c r="AR238" i="12"/>
  <c r="AR239" i="12"/>
  <c r="AR240" i="12"/>
  <c r="AR241" i="12"/>
  <c r="AR242" i="12"/>
  <c r="AR243" i="12"/>
  <c r="AR244" i="12"/>
  <c r="AR245" i="12"/>
  <c r="AR246" i="12"/>
  <c r="AR247" i="12"/>
  <c r="AR248" i="12"/>
  <c r="AR249" i="12"/>
  <c r="AR250" i="12"/>
  <c r="AR251" i="12"/>
  <c r="AR252" i="12"/>
  <c r="AR253" i="12"/>
  <c r="AR254" i="12"/>
  <c r="AR255" i="12"/>
  <c r="AR256" i="12"/>
  <c r="AR257" i="12"/>
  <c r="AR258" i="12"/>
  <c r="AR259" i="12"/>
  <c r="AR260" i="12"/>
  <c r="AR261" i="12"/>
  <c r="AR262" i="12"/>
  <c r="AR263" i="12"/>
  <c r="AR264" i="12"/>
  <c r="AR265" i="12"/>
  <c r="AR266" i="12"/>
  <c r="AR267" i="12"/>
  <c r="AR268" i="12"/>
  <c r="AR269" i="12"/>
  <c r="AR270" i="12"/>
  <c r="AR271" i="12"/>
  <c r="AR272" i="12"/>
  <c r="AR273" i="12"/>
  <c r="AR274" i="12"/>
  <c r="AR275" i="12"/>
  <c r="AR276" i="12"/>
  <c r="AR277" i="12"/>
  <c r="AR278" i="12"/>
  <c r="AR279" i="12"/>
  <c r="AR280" i="12"/>
  <c r="AR281" i="12"/>
  <c r="AR282" i="12"/>
  <c r="AR283" i="12"/>
  <c r="AR284" i="12"/>
  <c r="AR285" i="12"/>
  <c r="AR286" i="12"/>
  <c r="AR287" i="12"/>
  <c r="AR288" i="12"/>
  <c r="AR289" i="12"/>
  <c r="AR290" i="12"/>
  <c r="AR291" i="12"/>
  <c r="AR292" i="12"/>
  <c r="AR293" i="12"/>
  <c r="AR294" i="12"/>
  <c r="AR295" i="12"/>
  <c r="AR296" i="12"/>
  <c r="AR297" i="12"/>
  <c r="AR298" i="12"/>
  <c r="AR299" i="12"/>
  <c r="AR300" i="12"/>
  <c r="AR301" i="12"/>
  <c r="AR302" i="12"/>
  <c r="AR303" i="12"/>
  <c r="AR304" i="12"/>
  <c r="AR305" i="12"/>
  <c r="AR306" i="12"/>
  <c r="AR307" i="12"/>
  <c r="AR308" i="12"/>
  <c r="AR309" i="12"/>
  <c r="AR310" i="12"/>
  <c r="AR311" i="12"/>
  <c r="AR312" i="12"/>
  <c r="AR313" i="12"/>
  <c r="AR314" i="12"/>
  <c r="AR315" i="12"/>
  <c r="AR316" i="12"/>
  <c r="AR317" i="12"/>
  <c r="AR318" i="12"/>
  <c r="AR319" i="12"/>
  <c r="AR320" i="12"/>
  <c r="AR321" i="12"/>
  <c r="AR322" i="12"/>
  <c r="AR323" i="12"/>
  <c r="AR324" i="12"/>
  <c r="AR325" i="12"/>
  <c r="AR326" i="12"/>
  <c r="AR327" i="12"/>
  <c r="AR328" i="12"/>
  <c r="AR329" i="12"/>
  <c r="AR330" i="12"/>
  <c r="AR331" i="12"/>
  <c r="AR332" i="12"/>
  <c r="AR333" i="12"/>
  <c r="AR334" i="12"/>
  <c r="AR335" i="12"/>
  <c r="AR336" i="12"/>
  <c r="AR337" i="12"/>
  <c r="AR338" i="12"/>
  <c r="AR339" i="12"/>
  <c r="AR340" i="12"/>
  <c r="AR341" i="12"/>
  <c r="AR342" i="12"/>
  <c r="AR343" i="12"/>
  <c r="AR344" i="12"/>
  <c r="AR345" i="12"/>
  <c r="AR346" i="12"/>
  <c r="AR347" i="12"/>
  <c r="AR348" i="12"/>
  <c r="AR349" i="12"/>
  <c r="AR350" i="12"/>
  <c r="AR351" i="12"/>
  <c r="AR352" i="12"/>
  <c r="AR353" i="12"/>
  <c r="AR354" i="12"/>
  <c r="AR355" i="12"/>
  <c r="AR356" i="12"/>
  <c r="AR357" i="12"/>
  <c r="AR358" i="12"/>
  <c r="AR359" i="12"/>
  <c r="AR360" i="12"/>
  <c r="AR361" i="12"/>
  <c r="AR362" i="12"/>
  <c r="AR363" i="12"/>
  <c r="AR364" i="12"/>
  <c r="AR365" i="12"/>
  <c r="AR366" i="12"/>
  <c r="AR367" i="12"/>
  <c r="AR368" i="12"/>
  <c r="AR369" i="12"/>
  <c r="AR370" i="12"/>
  <c r="AR371" i="12"/>
  <c r="AR372" i="12"/>
  <c r="AR373" i="12"/>
  <c r="AR374" i="12"/>
  <c r="AR375" i="12"/>
  <c r="AR376" i="12"/>
  <c r="AR377" i="12"/>
  <c r="AR378" i="12"/>
  <c r="AR379" i="12"/>
  <c r="AR380" i="12"/>
  <c r="AR381" i="12"/>
  <c r="AR382" i="12"/>
  <c r="AR383" i="12"/>
  <c r="AR384" i="12"/>
  <c r="AR385" i="12"/>
  <c r="AR386" i="12"/>
  <c r="AR387" i="12"/>
  <c r="AR388" i="12"/>
  <c r="AR389" i="12"/>
  <c r="AR390" i="12"/>
  <c r="AR391" i="12"/>
  <c r="AR392" i="12"/>
  <c r="AR393" i="12"/>
  <c r="AR394" i="12"/>
  <c r="AR395" i="12"/>
  <c r="AR396" i="12"/>
  <c r="AR397" i="12"/>
  <c r="AR398" i="12"/>
  <c r="AR399" i="12"/>
  <c r="AR400" i="12"/>
  <c r="AR401" i="12"/>
  <c r="AR402" i="12"/>
  <c r="AR403" i="12"/>
  <c r="AR404" i="12"/>
  <c r="AR405" i="12"/>
  <c r="AR406" i="12"/>
  <c r="AR407" i="12"/>
  <c r="AR408" i="12"/>
  <c r="AR409" i="12"/>
  <c r="AR410" i="12"/>
  <c r="AR411" i="12"/>
  <c r="AR412" i="12"/>
  <c r="AR413" i="12"/>
  <c r="AR414" i="12"/>
  <c r="AR415" i="12"/>
  <c r="AR416" i="12"/>
  <c r="AR417" i="12"/>
  <c r="AR418" i="12"/>
  <c r="AR419" i="12"/>
  <c r="AR420" i="12"/>
  <c r="AR421" i="12"/>
  <c r="AR422" i="12"/>
  <c r="AR423" i="12"/>
  <c r="AR424" i="12"/>
  <c r="AR425" i="12"/>
  <c r="AR426" i="12"/>
  <c r="AR427" i="12"/>
  <c r="AR428" i="12"/>
  <c r="AR429" i="12"/>
  <c r="AR430" i="12"/>
  <c r="AR431" i="12"/>
  <c r="AR432" i="12"/>
  <c r="AR433" i="12"/>
  <c r="AR434" i="12"/>
  <c r="AR435" i="12"/>
  <c r="AR436" i="12"/>
  <c r="AR437" i="12"/>
  <c r="AR438" i="12"/>
  <c r="AR439" i="12"/>
  <c r="AR440" i="12"/>
  <c r="AR441" i="12"/>
  <c r="AR442" i="12"/>
  <c r="AR443" i="12"/>
  <c r="AR444" i="12"/>
  <c r="AR445" i="12"/>
  <c r="AR446" i="12"/>
  <c r="AR447" i="12"/>
  <c r="AR448" i="12"/>
  <c r="AR449" i="12"/>
  <c r="AR450" i="12"/>
  <c r="AR451" i="12"/>
  <c r="AR452" i="12"/>
  <c r="AR453" i="12"/>
  <c r="AR454" i="12"/>
  <c r="AR455" i="12"/>
  <c r="AR456" i="12"/>
  <c r="AR457" i="12"/>
  <c r="AR458" i="12"/>
  <c r="AR459" i="12"/>
  <c r="AR460" i="12"/>
  <c r="AR461" i="12"/>
  <c r="AR462" i="12"/>
  <c r="AR463" i="12"/>
  <c r="AR464" i="12"/>
  <c r="AR465" i="12"/>
  <c r="AR466" i="12"/>
  <c r="AR467" i="12"/>
  <c r="AR468" i="12"/>
  <c r="AR469" i="12"/>
  <c r="AR470" i="12"/>
  <c r="AR471" i="12"/>
  <c r="AR472" i="12"/>
  <c r="AR473" i="12"/>
  <c r="AR474" i="12"/>
  <c r="AR475" i="12"/>
  <c r="AR476" i="12"/>
  <c r="AR477" i="12"/>
  <c r="AR478" i="12"/>
  <c r="AR479" i="12"/>
  <c r="AR480" i="12"/>
  <c r="AR481" i="12"/>
  <c r="AR482" i="12"/>
  <c r="AR483" i="12"/>
  <c r="AR484" i="12"/>
  <c r="AR485" i="12"/>
  <c r="AR486" i="12"/>
  <c r="AR487" i="12"/>
  <c r="AR488" i="12"/>
  <c r="AR489" i="12"/>
  <c r="AR490" i="12"/>
  <c r="AR491" i="12"/>
  <c r="AR492" i="12"/>
  <c r="AR493" i="12"/>
  <c r="AR494" i="12"/>
  <c r="AR495" i="12"/>
  <c r="AR496" i="12"/>
  <c r="AR497" i="12"/>
  <c r="AR498" i="12"/>
  <c r="AR499" i="12"/>
  <c r="AR500" i="12"/>
  <c r="AS45" i="12"/>
  <c r="AS46" i="12"/>
  <c r="AS47" i="12"/>
  <c r="AS48" i="12"/>
  <c r="AS49" i="12"/>
  <c r="AS50" i="12"/>
  <c r="AS51" i="12"/>
  <c r="AS52" i="12"/>
  <c r="AS53" i="12"/>
  <c r="AS54" i="12"/>
  <c r="AS55" i="12"/>
  <c r="AS56" i="12"/>
  <c r="AS57" i="12"/>
  <c r="AS58" i="12"/>
  <c r="AS59" i="12"/>
  <c r="AS60" i="12"/>
  <c r="AS61" i="12"/>
  <c r="AS62" i="12"/>
  <c r="AS63" i="12"/>
  <c r="AS64" i="12"/>
  <c r="AS65" i="12"/>
  <c r="AS66" i="12"/>
  <c r="AS67" i="12"/>
  <c r="AS68" i="12"/>
  <c r="AS69" i="12"/>
  <c r="AS70" i="12"/>
  <c r="AS71" i="12"/>
  <c r="AS72" i="12"/>
  <c r="AS73" i="12"/>
  <c r="AS74" i="12"/>
  <c r="AS75" i="12"/>
  <c r="AS76" i="12"/>
  <c r="AS77" i="12"/>
  <c r="AS78" i="12"/>
  <c r="AS79" i="12"/>
  <c r="AS80" i="12"/>
  <c r="AS81" i="12"/>
  <c r="AS82" i="12"/>
  <c r="AS83" i="12"/>
  <c r="AS84" i="12"/>
  <c r="AS85" i="12"/>
  <c r="AS86" i="12"/>
  <c r="AS87" i="12"/>
  <c r="AS88" i="12"/>
  <c r="AS89" i="12"/>
  <c r="AS90" i="12"/>
  <c r="AS91" i="12"/>
  <c r="AS92" i="12"/>
  <c r="AS93" i="12"/>
  <c r="AS94" i="12"/>
  <c r="AS95" i="12"/>
  <c r="AS96" i="12"/>
  <c r="AS97" i="12"/>
  <c r="AS98" i="12"/>
  <c r="AS99" i="12"/>
  <c r="AS100" i="12"/>
  <c r="AS101" i="12"/>
  <c r="AS102" i="12"/>
  <c r="AS103" i="12"/>
  <c r="AS104" i="12"/>
  <c r="AS105" i="12"/>
  <c r="AS106" i="12"/>
  <c r="AS107" i="12"/>
  <c r="AS108" i="12"/>
  <c r="AS109" i="12"/>
  <c r="AS110" i="12"/>
  <c r="AS111" i="12"/>
  <c r="AS112" i="12"/>
  <c r="AS113" i="12"/>
  <c r="AS114" i="12"/>
  <c r="AS115" i="12"/>
  <c r="AS116" i="12"/>
  <c r="AS117" i="12"/>
  <c r="AS118" i="12"/>
  <c r="AS119" i="12"/>
  <c r="AS120" i="12"/>
  <c r="AS121" i="12"/>
  <c r="AS122" i="12"/>
  <c r="AS123" i="12"/>
  <c r="AS124" i="12"/>
  <c r="AS125" i="12"/>
  <c r="AS126" i="12"/>
  <c r="AS127" i="12"/>
  <c r="AS128" i="12"/>
  <c r="AS129" i="12"/>
  <c r="AS130" i="12"/>
  <c r="AS131" i="12"/>
  <c r="AS132" i="12"/>
  <c r="AS133" i="12"/>
  <c r="AS134" i="12"/>
  <c r="AS135" i="12"/>
  <c r="AS136" i="12"/>
  <c r="AS137" i="12"/>
  <c r="AS138" i="12"/>
  <c r="AS139" i="12"/>
  <c r="AS140" i="12"/>
  <c r="AS141" i="12"/>
  <c r="AS142" i="12"/>
  <c r="AS143" i="12"/>
  <c r="AS144" i="12"/>
  <c r="AS145" i="12"/>
  <c r="AS146" i="12"/>
  <c r="AS147" i="12"/>
  <c r="AS148" i="12"/>
  <c r="AS149" i="12"/>
  <c r="AS150" i="12"/>
  <c r="AS151" i="12"/>
  <c r="AS152" i="12"/>
  <c r="AS153" i="12"/>
  <c r="AS154" i="12"/>
  <c r="AS155" i="12"/>
  <c r="AS156" i="12"/>
  <c r="AS157" i="12"/>
  <c r="AS158" i="12"/>
  <c r="AS159" i="12"/>
  <c r="AS160" i="12"/>
  <c r="AS161" i="12"/>
  <c r="AS162" i="12"/>
  <c r="AS163" i="12"/>
  <c r="AS164" i="12"/>
  <c r="AS165" i="12"/>
  <c r="AS166" i="12"/>
  <c r="AS167" i="12"/>
  <c r="AS168" i="12"/>
  <c r="AS169" i="12"/>
  <c r="AS170" i="12"/>
  <c r="AS171" i="12"/>
  <c r="AS172" i="12"/>
  <c r="AS173" i="12"/>
  <c r="AS174" i="12"/>
  <c r="AS175" i="12"/>
  <c r="AS176" i="12"/>
  <c r="AS177" i="12"/>
  <c r="AS178" i="12"/>
  <c r="AS179" i="12"/>
  <c r="AS180" i="12"/>
  <c r="AS181" i="12"/>
  <c r="AS182" i="12"/>
  <c r="AS183" i="12"/>
  <c r="AS184" i="12"/>
  <c r="AS185" i="12"/>
  <c r="AS186" i="12"/>
  <c r="AS187" i="12"/>
  <c r="AS188" i="12"/>
  <c r="AS189" i="12"/>
  <c r="AS190" i="12"/>
  <c r="AS191" i="12"/>
  <c r="AS192" i="12"/>
  <c r="AS193" i="12"/>
  <c r="AS194" i="12"/>
  <c r="AS195" i="12"/>
  <c r="AS196" i="12"/>
  <c r="AS197" i="12"/>
  <c r="AS198" i="12"/>
  <c r="AS199" i="12"/>
  <c r="AS200" i="12"/>
  <c r="AS201" i="12"/>
  <c r="AS202" i="12"/>
  <c r="AS203" i="12"/>
  <c r="AS204" i="12"/>
  <c r="AS205" i="12"/>
  <c r="AS206" i="12"/>
  <c r="AS207" i="12"/>
  <c r="AS208" i="12"/>
  <c r="AS209" i="12"/>
  <c r="AS210" i="12"/>
  <c r="AS211" i="12"/>
  <c r="AS212" i="12"/>
  <c r="AS213" i="12"/>
  <c r="AS214" i="12"/>
  <c r="AS215" i="12"/>
  <c r="AS216" i="12"/>
  <c r="AS217" i="12"/>
  <c r="AS218" i="12"/>
  <c r="AS219" i="12"/>
  <c r="AS220" i="12"/>
  <c r="AS221" i="12"/>
  <c r="AS222" i="12"/>
  <c r="AS223" i="12"/>
  <c r="AS224" i="12"/>
  <c r="AS225" i="12"/>
  <c r="AS226" i="12"/>
  <c r="AS227" i="12"/>
  <c r="AS228" i="12"/>
  <c r="AS229" i="12"/>
  <c r="AS230" i="12"/>
  <c r="AS231" i="12"/>
  <c r="AS232" i="12"/>
  <c r="AS233" i="12"/>
  <c r="AS234" i="12"/>
  <c r="AS235" i="12"/>
  <c r="AS236" i="12"/>
  <c r="AS237" i="12"/>
  <c r="AS238" i="12"/>
  <c r="AS239" i="12"/>
  <c r="AS240" i="12"/>
  <c r="AS241" i="12"/>
  <c r="AS242" i="12"/>
  <c r="AS243" i="12"/>
  <c r="AS244" i="12"/>
  <c r="AS245" i="12"/>
  <c r="AS246" i="12"/>
  <c r="AS247" i="12"/>
  <c r="AS248" i="12"/>
  <c r="AS249" i="12"/>
  <c r="AS250" i="12"/>
  <c r="AS251" i="12"/>
  <c r="AS252" i="12"/>
  <c r="AS253" i="12"/>
  <c r="AS254" i="12"/>
  <c r="AS255" i="12"/>
  <c r="AS256" i="12"/>
  <c r="AS257" i="12"/>
  <c r="AS258" i="12"/>
  <c r="AS259" i="12"/>
  <c r="AS260" i="12"/>
  <c r="AS261" i="12"/>
  <c r="AS262" i="12"/>
  <c r="AS263" i="12"/>
  <c r="AS264" i="12"/>
  <c r="AS265" i="12"/>
  <c r="AS266" i="12"/>
  <c r="AS267" i="12"/>
  <c r="AS268" i="12"/>
  <c r="AS269" i="12"/>
  <c r="AS270" i="12"/>
  <c r="AS271" i="12"/>
  <c r="AS272" i="12"/>
  <c r="AS273" i="12"/>
  <c r="AS274" i="12"/>
  <c r="AS275" i="12"/>
  <c r="AS276" i="12"/>
  <c r="AS277" i="12"/>
  <c r="AS278" i="12"/>
  <c r="AS279" i="12"/>
  <c r="AS280" i="12"/>
  <c r="AS281" i="12"/>
  <c r="AS282" i="12"/>
  <c r="AS283" i="12"/>
  <c r="AS284" i="12"/>
  <c r="AS285" i="12"/>
  <c r="AS286" i="12"/>
  <c r="AS287" i="12"/>
  <c r="AS288" i="12"/>
  <c r="AS289" i="12"/>
  <c r="AS290" i="12"/>
  <c r="AS291" i="12"/>
  <c r="AS292" i="12"/>
  <c r="AS293" i="12"/>
  <c r="AS294" i="12"/>
  <c r="AS295" i="12"/>
  <c r="AS296" i="12"/>
  <c r="AS297" i="12"/>
  <c r="AS298" i="12"/>
  <c r="AS299" i="12"/>
  <c r="AS300" i="12"/>
  <c r="AS301" i="12"/>
  <c r="AS302" i="12"/>
  <c r="AS303" i="12"/>
  <c r="AS304" i="12"/>
  <c r="AS305" i="12"/>
  <c r="AS306" i="12"/>
  <c r="AS307" i="12"/>
  <c r="AS308" i="12"/>
  <c r="AS309" i="12"/>
  <c r="AS310" i="12"/>
  <c r="AS311" i="12"/>
  <c r="AS312" i="12"/>
  <c r="AS313" i="12"/>
  <c r="AS314" i="12"/>
  <c r="AS315" i="12"/>
  <c r="AS316" i="12"/>
  <c r="AS317" i="12"/>
  <c r="AS318" i="12"/>
  <c r="AS319" i="12"/>
  <c r="AS320" i="12"/>
  <c r="AS321" i="12"/>
  <c r="AS322" i="12"/>
  <c r="AS323" i="12"/>
  <c r="AS324" i="12"/>
  <c r="AS325" i="12"/>
  <c r="AS326" i="12"/>
  <c r="AS327" i="12"/>
  <c r="AS328" i="12"/>
  <c r="AS329" i="12"/>
  <c r="AS330" i="12"/>
  <c r="AS331" i="12"/>
  <c r="AS332" i="12"/>
  <c r="AS333" i="12"/>
  <c r="AS334" i="12"/>
  <c r="AS335" i="12"/>
  <c r="AS336" i="12"/>
  <c r="AS337" i="12"/>
  <c r="AS338" i="12"/>
  <c r="AS339" i="12"/>
  <c r="AS340" i="12"/>
  <c r="AS341" i="12"/>
  <c r="AS342" i="12"/>
  <c r="AS343" i="12"/>
  <c r="AS344" i="12"/>
  <c r="AS345" i="12"/>
  <c r="AS346" i="12"/>
  <c r="AS347" i="12"/>
  <c r="AS348" i="12"/>
  <c r="AS349" i="12"/>
  <c r="AS350" i="12"/>
  <c r="AS351" i="12"/>
  <c r="AS352" i="12"/>
  <c r="AS353" i="12"/>
  <c r="AS354" i="12"/>
  <c r="AS355" i="12"/>
  <c r="AS356" i="12"/>
  <c r="AS357" i="12"/>
  <c r="AS358" i="12"/>
  <c r="AS359" i="12"/>
  <c r="AS360" i="12"/>
  <c r="AS361" i="12"/>
  <c r="AS362" i="12"/>
  <c r="AS363" i="12"/>
  <c r="AS364" i="12"/>
  <c r="AS365" i="12"/>
  <c r="AS366" i="12"/>
  <c r="AS367" i="12"/>
  <c r="AS368" i="12"/>
  <c r="AS369" i="12"/>
  <c r="AS370" i="12"/>
  <c r="AS371" i="12"/>
  <c r="AS372" i="12"/>
  <c r="AS373" i="12"/>
  <c r="AS374" i="12"/>
  <c r="AS375" i="12"/>
  <c r="AS376" i="12"/>
  <c r="AS377" i="12"/>
  <c r="AS378" i="12"/>
  <c r="AS379" i="12"/>
  <c r="AS380" i="12"/>
  <c r="AS381" i="12"/>
  <c r="AS382" i="12"/>
  <c r="AS383" i="12"/>
  <c r="AS384" i="12"/>
  <c r="AS385" i="12"/>
  <c r="AS386" i="12"/>
  <c r="AS387" i="12"/>
  <c r="AS388" i="12"/>
  <c r="AS389" i="12"/>
  <c r="AS390" i="12"/>
  <c r="AS391" i="12"/>
  <c r="AS392" i="12"/>
  <c r="AS393" i="12"/>
  <c r="AS394" i="12"/>
  <c r="AS395" i="12"/>
  <c r="AS396" i="12"/>
  <c r="AS397" i="12"/>
  <c r="AS398" i="12"/>
  <c r="AS399" i="12"/>
  <c r="AS400" i="12"/>
  <c r="AS401" i="12"/>
  <c r="AS402" i="12"/>
  <c r="AS403" i="12"/>
  <c r="AS404" i="12"/>
  <c r="AS405" i="12"/>
  <c r="AS406" i="12"/>
  <c r="AS407" i="12"/>
  <c r="AS408" i="12"/>
  <c r="AS409" i="12"/>
  <c r="AS410" i="12"/>
  <c r="AS411" i="12"/>
  <c r="AS412" i="12"/>
  <c r="AS413" i="12"/>
  <c r="AS414" i="12"/>
  <c r="AS415" i="12"/>
  <c r="AS416" i="12"/>
  <c r="AS417" i="12"/>
  <c r="AS418" i="12"/>
  <c r="AS419" i="12"/>
  <c r="AS420" i="12"/>
  <c r="AS421" i="12"/>
  <c r="AS422" i="12"/>
  <c r="AS423" i="12"/>
  <c r="AS424" i="12"/>
  <c r="AS425" i="12"/>
  <c r="AS426" i="12"/>
  <c r="AS427" i="12"/>
  <c r="AS428" i="12"/>
  <c r="AS429" i="12"/>
  <c r="AS430" i="12"/>
  <c r="AS431" i="12"/>
  <c r="AS432" i="12"/>
  <c r="AS433" i="12"/>
  <c r="AS434" i="12"/>
  <c r="AS435" i="12"/>
  <c r="AS436" i="12"/>
  <c r="AS437" i="12"/>
  <c r="AS438" i="12"/>
  <c r="AS439" i="12"/>
  <c r="AS440" i="12"/>
  <c r="AS441" i="12"/>
  <c r="AS442" i="12"/>
  <c r="AS443" i="12"/>
  <c r="AS444" i="12"/>
  <c r="AS445" i="12"/>
  <c r="AS446" i="12"/>
  <c r="AS447" i="12"/>
  <c r="AS448" i="12"/>
  <c r="AS449" i="12"/>
  <c r="AS450" i="12"/>
  <c r="AS451" i="12"/>
  <c r="AS452" i="12"/>
  <c r="AS453" i="12"/>
  <c r="AS454" i="12"/>
  <c r="AS455" i="12"/>
  <c r="AS456" i="12"/>
  <c r="AS457" i="12"/>
  <c r="AS458" i="12"/>
  <c r="AS459" i="12"/>
  <c r="AS460" i="12"/>
  <c r="AS461" i="12"/>
  <c r="AS462" i="12"/>
  <c r="AS463" i="12"/>
  <c r="AS464" i="12"/>
  <c r="AS465" i="12"/>
  <c r="AS466" i="12"/>
  <c r="AS467" i="12"/>
  <c r="AS468" i="12"/>
  <c r="AS469" i="12"/>
  <c r="AS470" i="12"/>
  <c r="AS471" i="12"/>
  <c r="AS472" i="12"/>
  <c r="AS473" i="12"/>
  <c r="AS474" i="12"/>
  <c r="AS475" i="12"/>
  <c r="AS476" i="12"/>
  <c r="AS477" i="12"/>
  <c r="AS478" i="12"/>
  <c r="AS479" i="12"/>
  <c r="AS480" i="12"/>
  <c r="AS481" i="12"/>
  <c r="AS482" i="12"/>
  <c r="AS483" i="12"/>
  <c r="AS484" i="12"/>
  <c r="AS485" i="12"/>
  <c r="AS486" i="12"/>
  <c r="AS487" i="12"/>
  <c r="AS488" i="12"/>
  <c r="AS489" i="12"/>
  <c r="AS490" i="12"/>
  <c r="AS491" i="12"/>
  <c r="AS492" i="12"/>
  <c r="AS493" i="12"/>
  <c r="AS494" i="12"/>
  <c r="AS495" i="12"/>
  <c r="AS496" i="12"/>
  <c r="AS497" i="12"/>
  <c r="AS498" i="12"/>
  <c r="AS499" i="12"/>
  <c r="AS500" i="12"/>
  <c r="AT45" i="12"/>
  <c r="AU45" i="12" s="1"/>
  <c r="AT46" i="12"/>
  <c r="AU46" i="12" s="1"/>
  <c r="AV46" i="12" s="1"/>
  <c r="AT47" i="12"/>
  <c r="AU47" i="12" s="1"/>
  <c r="AT48" i="12"/>
  <c r="AT49" i="12"/>
  <c r="AU49" i="12" s="1"/>
  <c r="AT50" i="12"/>
  <c r="AU50" i="12" s="1"/>
  <c r="AT51" i="12"/>
  <c r="AU51" i="12" s="1"/>
  <c r="AT52" i="12"/>
  <c r="AU52" i="12" s="1"/>
  <c r="AT53" i="12"/>
  <c r="AU53" i="12" s="1"/>
  <c r="AT54" i="12"/>
  <c r="AU54" i="12" s="1"/>
  <c r="AV54" i="12" s="1"/>
  <c r="AT55" i="12"/>
  <c r="AU55" i="12" s="1"/>
  <c r="AT56" i="12"/>
  <c r="AU56" i="12" s="1"/>
  <c r="AT57" i="12"/>
  <c r="AU57" i="12" s="1"/>
  <c r="AT58" i="12"/>
  <c r="AU58" i="12" s="1"/>
  <c r="AT59" i="12"/>
  <c r="AU59" i="12" s="1"/>
  <c r="AT60" i="12"/>
  <c r="AU60" i="12" s="1"/>
  <c r="AT61" i="12"/>
  <c r="AU61" i="12" s="1"/>
  <c r="AT62" i="12"/>
  <c r="AU62" i="12" s="1"/>
  <c r="AV62" i="12" s="1"/>
  <c r="AT63" i="12"/>
  <c r="AU63" i="12" s="1"/>
  <c r="AT64" i="12"/>
  <c r="AU64" i="12" s="1"/>
  <c r="AT65" i="12"/>
  <c r="AU65" i="12" s="1"/>
  <c r="AT66" i="12"/>
  <c r="AT67" i="12"/>
  <c r="AU67" i="12" s="1"/>
  <c r="AT68" i="12"/>
  <c r="AU68" i="12" s="1"/>
  <c r="AT69" i="12"/>
  <c r="AU69" i="12" s="1"/>
  <c r="AT70" i="12"/>
  <c r="AU70" i="12" s="1"/>
  <c r="AV70" i="12" s="1"/>
  <c r="AT71" i="12"/>
  <c r="AU71" i="12" s="1"/>
  <c r="AT72" i="12"/>
  <c r="AU72" i="12" s="1"/>
  <c r="AT73" i="12"/>
  <c r="AU73" i="12" s="1"/>
  <c r="AT74" i="12"/>
  <c r="AT75" i="12"/>
  <c r="AU75" i="12" s="1"/>
  <c r="AT76" i="12"/>
  <c r="AU76" i="12" s="1"/>
  <c r="AT77" i="12"/>
  <c r="AU77" i="12" s="1"/>
  <c r="AT78" i="12"/>
  <c r="AU78" i="12" s="1"/>
  <c r="AV78" i="12" s="1"/>
  <c r="AT79" i="12"/>
  <c r="AU79" i="12" s="1"/>
  <c r="AT80" i="12"/>
  <c r="AU80" i="12" s="1"/>
  <c r="AT81" i="12"/>
  <c r="AU81" i="12" s="1"/>
  <c r="AT82" i="12"/>
  <c r="AT83" i="12"/>
  <c r="AU83" i="12" s="1"/>
  <c r="AT84" i="12"/>
  <c r="AU84" i="12" s="1"/>
  <c r="AT85" i="12"/>
  <c r="AU85" i="12" s="1"/>
  <c r="AT86" i="12"/>
  <c r="AU86" i="12" s="1"/>
  <c r="AV86" i="12" s="1"/>
  <c r="AT87" i="12"/>
  <c r="AU87" i="12" s="1"/>
  <c r="AT88" i="12"/>
  <c r="AU88" i="12" s="1"/>
  <c r="AT89" i="12"/>
  <c r="AU89" i="12" s="1"/>
  <c r="AT90" i="12"/>
  <c r="AT91" i="12"/>
  <c r="AU91" i="12" s="1"/>
  <c r="AV91" i="12" s="1"/>
  <c r="AT92" i="12"/>
  <c r="AU92" i="12" s="1"/>
  <c r="AV92" i="12" s="1"/>
  <c r="AT93" i="12"/>
  <c r="AU93" i="12" s="1"/>
  <c r="AV93" i="12" s="1"/>
  <c r="AT94" i="12"/>
  <c r="AU94" i="12" s="1"/>
  <c r="AV94" i="12" s="1"/>
  <c r="AT95" i="12"/>
  <c r="AU95" i="12" s="1"/>
  <c r="AV95" i="12" s="1"/>
  <c r="AT96" i="12"/>
  <c r="AU96" i="12" s="1"/>
  <c r="AV96" i="12" s="1"/>
  <c r="AT97" i="12"/>
  <c r="AU97" i="12" s="1"/>
  <c r="AV97" i="12" s="1"/>
  <c r="AT98" i="12"/>
  <c r="AU98" i="12" s="1"/>
  <c r="AV98" i="12" s="1"/>
  <c r="AT99" i="12"/>
  <c r="AU99" i="12" s="1"/>
  <c r="AV99" i="12" s="1"/>
  <c r="AT100" i="12"/>
  <c r="AU100" i="12" s="1"/>
  <c r="AV100" i="12" s="1"/>
  <c r="AT101" i="12"/>
  <c r="AU101" i="12" s="1"/>
  <c r="AV101" i="12" s="1"/>
  <c r="AT102" i="12"/>
  <c r="AU102" i="12" s="1"/>
  <c r="AV102" i="12" s="1"/>
  <c r="AT103" i="12"/>
  <c r="AU103" i="12" s="1"/>
  <c r="AV103" i="12" s="1"/>
  <c r="AT104" i="12"/>
  <c r="AU104" i="12" s="1"/>
  <c r="AV104" i="12" s="1"/>
  <c r="AT105" i="12"/>
  <c r="AU105" i="12" s="1"/>
  <c r="AV105" i="12" s="1"/>
  <c r="AT106" i="12"/>
  <c r="AU106" i="12" s="1"/>
  <c r="AV106" i="12" s="1"/>
  <c r="AT107" i="12"/>
  <c r="AU107" i="12" s="1"/>
  <c r="AV107" i="12" s="1"/>
  <c r="AT108" i="12"/>
  <c r="AU108" i="12" s="1"/>
  <c r="AV108" i="12" s="1"/>
  <c r="AT109" i="12"/>
  <c r="AU109" i="12" s="1"/>
  <c r="AV109" i="12" s="1"/>
  <c r="AT110" i="12"/>
  <c r="AU110" i="12" s="1"/>
  <c r="AV110" i="12" s="1"/>
  <c r="AT111" i="12"/>
  <c r="AU111" i="12" s="1"/>
  <c r="AV111" i="12" s="1"/>
  <c r="AT112" i="12"/>
  <c r="AU112" i="12" s="1"/>
  <c r="AV112" i="12" s="1"/>
  <c r="AT113" i="12"/>
  <c r="AU113" i="12" s="1"/>
  <c r="AV113" i="12" s="1"/>
  <c r="AT114" i="12"/>
  <c r="AU114" i="12" s="1"/>
  <c r="AV114" i="12" s="1"/>
  <c r="AT115" i="12"/>
  <c r="AU115" i="12" s="1"/>
  <c r="AV115" i="12" s="1"/>
  <c r="AT116" i="12"/>
  <c r="AU116" i="12" s="1"/>
  <c r="AV116" i="12" s="1"/>
  <c r="AT117" i="12"/>
  <c r="AU117" i="12" s="1"/>
  <c r="AV117" i="12" s="1"/>
  <c r="AT118" i="12"/>
  <c r="AU118" i="12" s="1"/>
  <c r="AV118" i="12" s="1"/>
  <c r="AT119" i="12"/>
  <c r="AU119" i="12" s="1"/>
  <c r="AV119" i="12" s="1"/>
  <c r="AT120" i="12"/>
  <c r="AU120" i="12" s="1"/>
  <c r="AV120" i="12" s="1"/>
  <c r="AT121" i="12"/>
  <c r="AU121" i="12" s="1"/>
  <c r="AV121" i="12" s="1"/>
  <c r="AT122" i="12"/>
  <c r="AU122" i="12" s="1"/>
  <c r="AV122" i="12" s="1"/>
  <c r="AT123" i="12"/>
  <c r="AU123" i="12" s="1"/>
  <c r="AV123" i="12" s="1"/>
  <c r="AT124" i="12"/>
  <c r="AU124" i="12" s="1"/>
  <c r="AV124" i="12" s="1"/>
  <c r="AT125" i="12"/>
  <c r="AU125" i="12" s="1"/>
  <c r="AV125" i="12" s="1"/>
  <c r="AT126" i="12"/>
  <c r="AU126" i="12" s="1"/>
  <c r="AV126" i="12" s="1"/>
  <c r="AT127" i="12"/>
  <c r="AU127" i="12" s="1"/>
  <c r="AV127" i="12" s="1"/>
  <c r="AT128" i="12"/>
  <c r="AU128" i="12" s="1"/>
  <c r="AV128" i="12" s="1"/>
  <c r="AT129" i="12"/>
  <c r="AU129" i="12" s="1"/>
  <c r="AV129" i="12" s="1"/>
  <c r="AT130" i="12"/>
  <c r="AU130" i="12" s="1"/>
  <c r="AV130" i="12" s="1"/>
  <c r="AT131" i="12"/>
  <c r="AU131" i="12" s="1"/>
  <c r="AV131" i="12" s="1"/>
  <c r="AT132" i="12"/>
  <c r="AU132" i="12" s="1"/>
  <c r="AV132" i="12" s="1"/>
  <c r="AT133" i="12"/>
  <c r="AU133" i="12" s="1"/>
  <c r="AV133" i="12" s="1"/>
  <c r="AT134" i="12"/>
  <c r="AU134" i="12" s="1"/>
  <c r="AV134" i="12" s="1"/>
  <c r="AT135" i="12"/>
  <c r="AU135" i="12" s="1"/>
  <c r="AT136" i="12"/>
  <c r="AU136" i="12" s="1"/>
  <c r="AT137" i="12"/>
  <c r="AU137" i="12" s="1"/>
  <c r="AT138" i="12"/>
  <c r="AU138" i="12" s="1"/>
  <c r="AT139" i="12"/>
  <c r="AU139" i="12" s="1"/>
  <c r="AT140" i="12"/>
  <c r="AU140" i="12" s="1"/>
  <c r="AT141" i="12"/>
  <c r="AU141" i="12" s="1"/>
  <c r="AT142" i="12"/>
  <c r="AU142" i="12" s="1"/>
  <c r="AV142" i="12" s="1"/>
  <c r="AT143" i="12"/>
  <c r="AU143" i="12" s="1"/>
  <c r="AT144" i="12"/>
  <c r="AU144" i="12" s="1"/>
  <c r="AV144" i="12" s="1"/>
  <c r="AT145" i="12"/>
  <c r="AU145" i="12" s="1"/>
  <c r="AV145" i="12" s="1"/>
  <c r="AT146" i="12"/>
  <c r="AT147" i="12"/>
  <c r="AU147" i="12" s="1"/>
  <c r="AV147" i="12" s="1"/>
  <c r="AT148" i="12"/>
  <c r="AU148" i="12" s="1"/>
  <c r="AV148" i="12" s="1"/>
  <c r="AT149" i="12"/>
  <c r="AU149" i="12" s="1"/>
  <c r="AV149" i="12" s="1"/>
  <c r="AT150" i="12"/>
  <c r="AU150" i="12" s="1"/>
  <c r="AV150" i="12" s="1"/>
  <c r="AT151" i="12"/>
  <c r="AU151" i="12" s="1"/>
  <c r="AV151" i="12" s="1"/>
  <c r="AT152" i="12"/>
  <c r="AU152" i="12" s="1"/>
  <c r="AV152" i="12" s="1"/>
  <c r="AT153" i="12"/>
  <c r="AU153" i="12" s="1"/>
  <c r="AV153" i="12" s="1"/>
  <c r="AT154" i="12"/>
  <c r="AT155" i="12"/>
  <c r="AU155" i="12" s="1"/>
  <c r="AV155" i="12" s="1"/>
  <c r="AT156" i="12"/>
  <c r="AU156" i="12" s="1"/>
  <c r="AV156" i="12" s="1"/>
  <c r="AT157" i="12"/>
  <c r="AU157" i="12" s="1"/>
  <c r="AV157" i="12" s="1"/>
  <c r="AT158" i="12"/>
  <c r="AU158" i="12" s="1"/>
  <c r="AV158" i="12" s="1"/>
  <c r="AT159" i="12"/>
  <c r="AU159" i="12" s="1"/>
  <c r="AV159" i="12" s="1"/>
  <c r="AT160" i="12"/>
  <c r="AU160" i="12" s="1"/>
  <c r="AV160" i="12" s="1"/>
  <c r="AT161" i="12"/>
  <c r="AU161" i="12" s="1"/>
  <c r="AV161" i="12" s="1"/>
  <c r="AT162" i="12"/>
  <c r="AT163" i="12"/>
  <c r="AU163" i="12" s="1"/>
  <c r="AV163" i="12" s="1"/>
  <c r="AT164" i="12"/>
  <c r="AU164" i="12" s="1"/>
  <c r="AV164" i="12" s="1"/>
  <c r="AT165" i="12"/>
  <c r="AU165" i="12" s="1"/>
  <c r="AV165" i="12" s="1"/>
  <c r="AT166" i="12"/>
  <c r="AU166" i="12" s="1"/>
  <c r="AV166" i="12" s="1"/>
  <c r="AT167" i="12"/>
  <c r="AU167" i="12" s="1"/>
  <c r="AV167" i="12" s="1"/>
  <c r="AT168" i="12"/>
  <c r="AU168" i="12" s="1"/>
  <c r="AV168" i="12" s="1"/>
  <c r="AT169" i="12"/>
  <c r="AU169" i="12" s="1"/>
  <c r="AV169" i="12" s="1"/>
  <c r="AT170" i="12"/>
  <c r="AT171" i="12"/>
  <c r="AU171" i="12" s="1"/>
  <c r="AV171" i="12" s="1"/>
  <c r="AT172" i="12"/>
  <c r="AU172" i="12" s="1"/>
  <c r="AV172" i="12" s="1"/>
  <c r="AT173" i="12"/>
  <c r="AU173" i="12" s="1"/>
  <c r="AV173" i="12" s="1"/>
  <c r="AT174" i="12"/>
  <c r="AU174" i="12" s="1"/>
  <c r="AV174" i="12" s="1"/>
  <c r="AT175" i="12"/>
  <c r="AU175" i="12" s="1"/>
  <c r="AV175" i="12" s="1"/>
  <c r="AT176" i="12"/>
  <c r="AU176" i="12" s="1"/>
  <c r="AV176" i="12" s="1"/>
  <c r="AT177" i="12"/>
  <c r="AU177" i="12" s="1"/>
  <c r="AV177" i="12" s="1"/>
  <c r="AT178" i="12"/>
  <c r="AU178" i="12" s="1"/>
  <c r="AV178" i="12" s="1"/>
  <c r="AT179" i="12"/>
  <c r="AU179" i="12" s="1"/>
  <c r="AV179" i="12" s="1"/>
  <c r="AT180" i="12"/>
  <c r="AU180" i="12" s="1"/>
  <c r="AV180" i="12" s="1"/>
  <c r="AT181" i="12"/>
  <c r="AU181" i="12" s="1"/>
  <c r="AV181" i="12" s="1"/>
  <c r="AT182" i="12"/>
  <c r="AU182" i="12" s="1"/>
  <c r="AV182" i="12" s="1"/>
  <c r="AT183" i="12"/>
  <c r="AU183" i="12" s="1"/>
  <c r="AV183" i="12" s="1"/>
  <c r="AT184" i="12"/>
  <c r="AU184" i="12" s="1"/>
  <c r="AV184" i="12" s="1"/>
  <c r="AT185" i="12"/>
  <c r="AU185" i="12" s="1"/>
  <c r="AT186" i="12"/>
  <c r="AT187" i="12"/>
  <c r="AU187" i="12" s="1"/>
  <c r="AV187" i="12" s="1"/>
  <c r="AT188" i="12"/>
  <c r="AU188" i="12" s="1"/>
  <c r="AV188" i="12" s="1"/>
  <c r="AT189" i="12"/>
  <c r="AU189" i="12" s="1"/>
  <c r="AV189" i="12" s="1"/>
  <c r="AT190" i="12"/>
  <c r="AU190" i="12" s="1"/>
  <c r="AV190" i="12" s="1"/>
  <c r="AT191" i="12"/>
  <c r="AU191" i="12" s="1"/>
  <c r="AT192" i="12"/>
  <c r="AU192" i="12" s="1"/>
  <c r="AV192" i="12" s="1"/>
  <c r="AT193" i="12"/>
  <c r="AU193" i="12" s="1"/>
  <c r="AV193" i="12" s="1"/>
  <c r="AT194" i="12"/>
  <c r="AU194" i="12" s="1"/>
  <c r="AV194" i="12" s="1"/>
  <c r="AT195" i="12"/>
  <c r="AU195" i="12" s="1"/>
  <c r="AV195" i="12" s="1"/>
  <c r="AT196" i="12"/>
  <c r="AU196" i="12" s="1"/>
  <c r="AV196" i="12" s="1"/>
  <c r="AT197" i="12"/>
  <c r="AU197" i="12" s="1"/>
  <c r="AT198" i="12"/>
  <c r="AU198" i="12" s="1"/>
  <c r="AV198" i="12" s="1"/>
  <c r="AT199" i="12"/>
  <c r="AT200" i="12"/>
  <c r="AT201" i="12"/>
  <c r="AU201" i="12" s="1"/>
  <c r="AT202" i="12"/>
  <c r="AT203" i="12"/>
  <c r="AU203" i="12" s="1"/>
  <c r="AT204" i="12"/>
  <c r="AU204" i="12" s="1"/>
  <c r="AT205" i="12"/>
  <c r="AU205" i="12" s="1"/>
  <c r="AT206" i="12"/>
  <c r="AU206" i="12" s="1"/>
  <c r="AV206" i="12" s="1"/>
  <c r="AT207" i="12"/>
  <c r="AU207" i="12" s="1"/>
  <c r="AT208" i="12"/>
  <c r="AU208" i="12" s="1"/>
  <c r="AT209" i="12"/>
  <c r="AU209" i="12" s="1"/>
  <c r="AT210" i="12"/>
  <c r="AU210" i="12" s="1"/>
  <c r="AT211" i="12"/>
  <c r="AU211" i="12" s="1"/>
  <c r="AT212" i="12"/>
  <c r="AU212" i="12" s="1"/>
  <c r="AT213" i="12"/>
  <c r="AU213" i="12" s="1"/>
  <c r="AT214" i="12"/>
  <c r="AU214" i="12" s="1"/>
  <c r="AV214" i="12" s="1"/>
  <c r="AT215" i="12"/>
  <c r="AU215" i="12" s="1"/>
  <c r="AT216" i="12"/>
  <c r="AU216" i="12" s="1"/>
  <c r="AT217" i="12"/>
  <c r="AU217" i="12" s="1"/>
  <c r="AT218" i="12"/>
  <c r="AT219" i="12"/>
  <c r="AU219" i="12" s="1"/>
  <c r="AT220" i="12"/>
  <c r="AU220" i="12" s="1"/>
  <c r="AT221" i="12"/>
  <c r="AU221" i="12" s="1"/>
  <c r="AT222" i="12"/>
  <c r="AU222" i="12" s="1"/>
  <c r="AV222" i="12" s="1"/>
  <c r="AT223" i="12"/>
  <c r="AU223" i="12" s="1"/>
  <c r="AT224" i="12"/>
  <c r="AU224" i="12" s="1"/>
  <c r="AV224" i="12" s="1"/>
  <c r="AT225" i="12"/>
  <c r="AU225" i="12" s="1"/>
  <c r="AV225" i="12" s="1"/>
  <c r="AT226" i="12"/>
  <c r="AT227" i="12"/>
  <c r="AU227" i="12" s="1"/>
  <c r="AV227" i="12" s="1"/>
  <c r="AT228" i="12"/>
  <c r="AU228" i="12" s="1"/>
  <c r="AV228" i="12" s="1"/>
  <c r="AT229" i="12"/>
  <c r="AU229" i="12" s="1"/>
  <c r="AV229" i="12" s="1"/>
  <c r="AT230" i="12"/>
  <c r="AU230" i="12" s="1"/>
  <c r="AV230" i="12" s="1"/>
  <c r="AT231" i="12"/>
  <c r="AU231" i="12" s="1"/>
  <c r="AT232" i="12"/>
  <c r="AU232" i="12" s="1"/>
  <c r="AT233" i="12"/>
  <c r="AU233" i="12" s="1"/>
  <c r="AT234" i="12"/>
  <c r="AU234" i="12" s="1"/>
  <c r="AT235" i="12"/>
  <c r="AU235" i="12" s="1"/>
  <c r="AT236" i="12"/>
  <c r="AU236" i="12" s="1"/>
  <c r="AT237" i="12"/>
  <c r="AU237" i="12" s="1"/>
  <c r="AT238" i="12"/>
  <c r="AU238" i="12" s="1"/>
  <c r="AV238" i="12" s="1"/>
  <c r="AT239" i="12"/>
  <c r="AU239" i="12" s="1"/>
  <c r="AT240" i="12"/>
  <c r="AU240" i="12" s="1"/>
  <c r="AV240" i="12" s="1"/>
  <c r="AT241" i="12"/>
  <c r="AU241" i="12" s="1"/>
  <c r="AV241" i="12" s="1"/>
  <c r="AT242" i="12"/>
  <c r="AU242" i="12" s="1"/>
  <c r="AV242" i="12" s="1"/>
  <c r="AT243" i="12"/>
  <c r="AU243" i="12" s="1"/>
  <c r="AV243" i="12" s="1"/>
  <c r="AT244" i="12"/>
  <c r="AU244" i="12" s="1"/>
  <c r="AV244" i="12" s="1"/>
  <c r="AT245" i="12"/>
  <c r="AU245" i="12" s="1"/>
  <c r="AV245" i="12" s="1"/>
  <c r="AT246" i="12"/>
  <c r="AU246" i="12" s="1"/>
  <c r="AV246" i="12" s="1"/>
  <c r="AT247" i="12"/>
  <c r="AU247" i="12" s="1"/>
  <c r="AV247" i="12" s="1"/>
  <c r="AT248" i="12"/>
  <c r="AU248" i="12" s="1"/>
  <c r="AV248" i="12" s="1"/>
  <c r="AT249" i="12"/>
  <c r="AU249" i="12" s="1"/>
  <c r="AV249" i="12" s="1"/>
  <c r="AT250" i="12"/>
  <c r="AT251" i="12"/>
  <c r="AU251" i="12" s="1"/>
  <c r="AV251" i="12" s="1"/>
  <c r="AT252" i="12"/>
  <c r="AU252" i="12" s="1"/>
  <c r="AV252" i="12" s="1"/>
  <c r="AT253" i="12"/>
  <c r="AU253" i="12" s="1"/>
  <c r="AV253" i="12" s="1"/>
  <c r="AT254" i="12"/>
  <c r="AU254" i="12" s="1"/>
  <c r="AV254" i="12" s="1"/>
  <c r="AT255" i="12"/>
  <c r="AU255" i="12" s="1"/>
  <c r="AV255" i="12" s="1"/>
  <c r="AT256" i="12"/>
  <c r="AU256" i="12" s="1"/>
  <c r="AV256" i="12" s="1"/>
  <c r="AT257" i="12"/>
  <c r="AU257" i="12" s="1"/>
  <c r="AV257" i="12" s="1"/>
  <c r="AT258" i="12"/>
  <c r="AU258" i="12" s="1"/>
  <c r="AV258" i="12" s="1"/>
  <c r="AT259" i="12"/>
  <c r="AU259" i="12" s="1"/>
  <c r="AV259" i="12" s="1"/>
  <c r="AT260" i="12"/>
  <c r="AU260" i="12" s="1"/>
  <c r="AV260" i="12" s="1"/>
  <c r="AT261" i="12"/>
  <c r="AU261" i="12" s="1"/>
  <c r="AV261" i="12" s="1"/>
  <c r="AT262" i="12"/>
  <c r="AU262" i="12" s="1"/>
  <c r="AV262" i="12" s="1"/>
  <c r="AT263" i="12"/>
  <c r="AU263" i="12" s="1"/>
  <c r="AV263" i="12" s="1"/>
  <c r="AT264" i="12"/>
  <c r="AU264" i="12" s="1"/>
  <c r="AV264" i="12" s="1"/>
  <c r="AT265" i="12"/>
  <c r="AU265" i="12" s="1"/>
  <c r="AV265" i="12" s="1"/>
  <c r="AT266" i="12"/>
  <c r="AU266" i="12" s="1"/>
  <c r="AV266" i="12" s="1"/>
  <c r="AT267" i="12"/>
  <c r="AU267" i="12" s="1"/>
  <c r="AV267" i="12" s="1"/>
  <c r="AT268" i="12"/>
  <c r="AU268" i="12" s="1"/>
  <c r="AV268" i="12" s="1"/>
  <c r="AT269" i="12"/>
  <c r="AU269" i="12" s="1"/>
  <c r="AV269" i="12" s="1"/>
  <c r="AT270" i="12"/>
  <c r="AU270" i="12" s="1"/>
  <c r="AV270" i="12" s="1"/>
  <c r="AT271" i="12"/>
  <c r="AU271" i="12" s="1"/>
  <c r="AV271" i="12" s="1"/>
  <c r="AT272" i="12"/>
  <c r="AU272" i="12" s="1"/>
  <c r="AV272" i="12" s="1"/>
  <c r="AT273" i="12"/>
  <c r="AU273" i="12" s="1"/>
  <c r="AV273" i="12" s="1"/>
  <c r="AT274" i="12"/>
  <c r="AU274" i="12" s="1"/>
  <c r="AV274" i="12" s="1"/>
  <c r="AT275" i="12"/>
  <c r="AU275" i="12" s="1"/>
  <c r="AV275" i="12" s="1"/>
  <c r="AT276" i="12"/>
  <c r="AU276" i="12" s="1"/>
  <c r="AV276" i="12" s="1"/>
  <c r="AT277" i="12"/>
  <c r="AU277" i="12" s="1"/>
  <c r="AV277" i="12" s="1"/>
  <c r="AT278" i="12"/>
  <c r="AU278" i="12" s="1"/>
  <c r="AV278" i="12" s="1"/>
  <c r="AT279" i="12"/>
  <c r="AU279" i="12" s="1"/>
  <c r="AV279" i="12" s="1"/>
  <c r="AT280" i="12"/>
  <c r="AU280" i="12" s="1"/>
  <c r="AV280" i="12" s="1"/>
  <c r="AT281" i="12"/>
  <c r="AU281" i="12" s="1"/>
  <c r="AV281" i="12" s="1"/>
  <c r="AT282" i="12"/>
  <c r="AU282" i="12" s="1"/>
  <c r="AV282" i="12" s="1"/>
  <c r="AT283" i="12"/>
  <c r="AU283" i="12" s="1"/>
  <c r="AV283" i="12" s="1"/>
  <c r="AT284" i="12"/>
  <c r="AU284" i="12" s="1"/>
  <c r="AV284" i="12" s="1"/>
  <c r="AT285" i="12"/>
  <c r="AU285" i="12" s="1"/>
  <c r="AV285" i="12" s="1"/>
  <c r="AT286" i="12"/>
  <c r="AU286" i="12" s="1"/>
  <c r="AV286" i="12" s="1"/>
  <c r="AT287" i="12"/>
  <c r="AU287" i="12" s="1"/>
  <c r="AV287" i="12" s="1"/>
  <c r="AT288" i="12"/>
  <c r="AU288" i="12" s="1"/>
  <c r="AV288" i="12" s="1"/>
  <c r="AT289" i="12"/>
  <c r="AU289" i="12" s="1"/>
  <c r="AV289" i="12" s="1"/>
  <c r="AT290" i="12"/>
  <c r="AT291" i="12"/>
  <c r="AU291" i="12" s="1"/>
  <c r="AV291" i="12" s="1"/>
  <c r="AT292" i="12"/>
  <c r="AU292" i="12" s="1"/>
  <c r="AV292" i="12" s="1"/>
  <c r="AT293" i="12"/>
  <c r="AU293" i="12" s="1"/>
  <c r="AV293" i="12" s="1"/>
  <c r="AT294" i="12"/>
  <c r="AU294" i="12" s="1"/>
  <c r="AV294" i="12" s="1"/>
  <c r="AT295" i="12"/>
  <c r="AU295" i="12" s="1"/>
  <c r="AV295" i="12" s="1"/>
  <c r="AT296" i="12"/>
  <c r="AU296" i="12" s="1"/>
  <c r="AV296" i="12" s="1"/>
  <c r="AT297" i="12"/>
  <c r="AU297" i="12" s="1"/>
  <c r="AV297" i="12" s="1"/>
  <c r="AT298" i="12"/>
  <c r="AT299" i="12"/>
  <c r="AU299" i="12" s="1"/>
  <c r="AV299" i="12" s="1"/>
  <c r="AT300" i="12"/>
  <c r="AU300" i="12" s="1"/>
  <c r="AV300" i="12" s="1"/>
  <c r="AT301" i="12"/>
  <c r="AU301" i="12" s="1"/>
  <c r="AV301" i="12" s="1"/>
  <c r="AT302" i="12"/>
  <c r="AU302" i="12" s="1"/>
  <c r="AV302" i="12" s="1"/>
  <c r="AT303" i="12"/>
  <c r="AU303" i="12" s="1"/>
  <c r="AV303" i="12" s="1"/>
  <c r="AT304" i="12"/>
  <c r="AU304" i="12" s="1"/>
  <c r="AV304" i="12" s="1"/>
  <c r="AT305" i="12"/>
  <c r="AU305" i="12" s="1"/>
  <c r="AT306" i="12"/>
  <c r="AU306" i="12" s="1"/>
  <c r="AT307" i="12"/>
  <c r="AU307" i="12" s="1"/>
  <c r="AT308" i="12"/>
  <c r="AU308" i="12" s="1"/>
  <c r="AT309" i="12"/>
  <c r="AU309" i="12" s="1"/>
  <c r="AT310" i="12"/>
  <c r="AU310" i="12" s="1"/>
  <c r="AV310" i="12" s="1"/>
  <c r="AT311" i="12"/>
  <c r="AU311" i="12" s="1"/>
  <c r="AT312" i="12"/>
  <c r="AU312" i="12" s="1"/>
  <c r="AT313" i="12"/>
  <c r="AU313" i="12" s="1"/>
  <c r="AT314" i="12"/>
  <c r="AU314" i="12" s="1"/>
  <c r="AT315" i="12"/>
  <c r="AU315" i="12" s="1"/>
  <c r="AT316" i="12"/>
  <c r="AU316" i="12" s="1"/>
  <c r="AT317" i="12"/>
  <c r="AU317" i="12" s="1"/>
  <c r="AT318" i="12"/>
  <c r="AU318" i="12" s="1"/>
  <c r="AV318" i="12" s="1"/>
  <c r="AT319" i="12"/>
  <c r="AU319" i="12" s="1"/>
  <c r="AT320" i="12"/>
  <c r="AU320" i="12" s="1"/>
  <c r="AV320" i="12" s="1"/>
  <c r="AT321" i="12"/>
  <c r="AU321" i="12" s="1"/>
  <c r="AV321" i="12" s="1"/>
  <c r="AT322" i="12"/>
  <c r="AT323" i="12"/>
  <c r="AU323" i="12" s="1"/>
  <c r="AT324" i="12"/>
  <c r="AU324" i="12" s="1"/>
  <c r="AT325" i="12"/>
  <c r="AU325" i="12" s="1"/>
  <c r="AT326" i="12"/>
  <c r="AU326" i="12" s="1"/>
  <c r="AV326" i="12" s="1"/>
  <c r="AT327" i="12"/>
  <c r="AU327" i="12" s="1"/>
  <c r="AT328" i="12"/>
  <c r="AU328" i="12" s="1"/>
  <c r="AT329" i="12"/>
  <c r="AU329" i="12" s="1"/>
  <c r="AT330" i="12"/>
  <c r="AT331" i="12"/>
  <c r="AU331" i="12" s="1"/>
  <c r="AT332" i="12"/>
  <c r="AU332" i="12" s="1"/>
  <c r="AT333" i="12"/>
  <c r="AU333" i="12" s="1"/>
  <c r="AT334" i="12"/>
  <c r="AU334" i="12" s="1"/>
  <c r="AT335" i="12"/>
  <c r="AU335" i="12" s="1"/>
  <c r="AT336" i="12"/>
  <c r="AU336" i="12" s="1"/>
  <c r="AT337" i="12"/>
  <c r="AU337" i="12" s="1"/>
  <c r="AT338" i="12"/>
  <c r="AU338" i="12" s="1"/>
  <c r="AT339" i="12"/>
  <c r="AU339" i="12" s="1"/>
  <c r="AT340" i="12"/>
  <c r="AU340" i="12" s="1"/>
  <c r="AT341" i="12"/>
  <c r="AU341" i="12" s="1"/>
  <c r="AT342" i="12"/>
  <c r="AU342" i="12" s="1"/>
  <c r="AT343" i="12"/>
  <c r="AU343" i="12" s="1"/>
  <c r="AT344" i="12"/>
  <c r="AU344" i="12" s="1"/>
  <c r="AT345" i="12"/>
  <c r="AU345" i="12" s="1"/>
  <c r="AT346" i="12"/>
  <c r="AT347" i="12"/>
  <c r="AU347" i="12" s="1"/>
  <c r="AT348" i="12"/>
  <c r="AU348" i="12" s="1"/>
  <c r="AT349" i="12"/>
  <c r="AU349" i="12" s="1"/>
  <c r="AT350" i="12"/>
  <c r="AU350" i="12" s="1"/>
  <c r="AT351" i="12"/>
  <c r="AU351" i="12" s="1"/>
  <c r="AT352" i="12"/>
  <c r="AU352" i="12" s="1"/>
  <c r="AT353" i="12"/>
  <c r="AU353" i="12" s="1"/>
  <c r="AT354" i="12"/>
  <c r="AU354" i="12" s="1"/>
  <c r="AT355" i="12"/>
  <c r="AU355" i="12" s="1"/>
  <c r="AT356" i="12"/>
  <c r="AU356" i="12" s="1"/>
  <c r="AT357" i="12"/>
  <c r="AU357" i="12" s="1"/>
  <c r="AT358" i="12"/>
  <c r="AU358" i="12" s="1"/>
  <c r="AT359" i="12"/>
  <c r="AU359" i="12" s="1"/>
  <c r="AT360" i="12"/>
  <c r="AU360" i="12" s="1"/>
  <c r="AT361" i="12"/>
  <c r="AU361" i="12" s="1"/>
  <c r="AT362" i="12"/>
  <c r="AU362" i="12" s="1"/>
  <c r="AT363" i="12"/>
  <c r="AU363" i="12" s="1"/>
  <c r="AT364" i="12"/>
  <c r="AU364" i="12" s="1"/>
  <c r="AT365" i="12"/>
  <c r="AU365" i="12" s="1"/>
  <c r="AT366" i="12"/>
  <c r="AU366" i="12" s="1"/>
  <c r="AT367" i="12"/>
  <c r="AU367" i="12" s="1"/>
  <c r="AT368" i="12"/>
  <c r="AU368" i="12" s="1"/>
  <c r="AT369" i="12"/>
  <c r="AU369" i="12" s="1"/>
  <c r="AT370" i="12"/>
  <c r="AU370" i="12" s="1"/>
  <c r="AT371" i="12"/>
  <c r="AU371" i="12" s="1"/>
  <c r="AT372" i="12"/>
  <c r="AU372" i="12" s="1"/>
  <c r="AT373" i="12"/>
  <c r="AU373" i="12" s="1"/>
  <c r="AT374" i="12"/>
  <c r="AU374" i="12" s="1"/>
  <c r="AT375" i="12"/>
  <c r="AU375" i="12" s="1"/>
  <c r="AT376" i="12"/>
  <c r="AU376" i="12" s="1"/>
  <c r="AT377" i="12"/>
  <c r="AU377" i="12" s="1"/>
  <c r="AT378" i="12"/>
  <c r="AU378" i="12" s="1"/>
  <c r="AT379" i="12"/>
  <c r="AU379" i="12" s="1"/>
  <c r="AT380" i="12"/>
  <c r="AU380" i="12" s="1"/>
  <c r="AT381" i="12"/>
  <c r="AU381" i="12" s="1"/>
  <c r="AT382" i="12"/>
  <c r="AU382" i="12" s="1"/>
  <c r="AT383" i="12"/>
  <c r="AU383" i="12" s="1"/>
  <c r="AT384" i="12"/>
  <c r="AU384" i="12" s="1"/>
  <c r="AT385" i="12"/>
  <c r="AU385" i="12" s="1"/>
  <c r="AT386" i="12"/>
  <c r="AT387" i="12"/>
  <c r="AU387" i="12" s="1"/>
  <c r="AT388" i="12"/>
  <c r="AU388" i="12" s="1"/>
  <c r="AT389" i="12"/>
  <c r="AU389" i="12" s="1"/>
  <c r="AT390" i="12"/>
  <c r="AU390" i="12" s="1"/>
  <c r="AV390" i="12" s="1"/>
  <c r="AT391" i="12"/>
  <c r="AU391" i="12" s="1"/>
  <c r="AT392" i="12"/>
  <c r="AU392" i="12" s="1"/>
  <c r="AT393" i="12"/>
  <c r="AU393" i="12" s="1"/>
  <c r="AT394" i="12"/>
  <c r="AU394" i="12" s="1"/>
  <c r="AT395" i="12"/>
  <c r="AU395" i="12" s="1"/>
  <c r="AT396" i="12"/>
  <c r="AU396" i="12" s="1"/>
  <c r="AT397" i="12"/>
  <c r="AU397" i="12" s="1"/>
  <c r="AT398" i="12"/>
  <c r="AU398" i="12" s="1"/>
  <c r="AV398" i="12" s="1"/>
  <c r="AT399" i="12"/>
  <c r="AU399" i="12" s="1"/>
  <c r="AT400" i="12"/>
  <c r="AU400" i="12" s="1"/>
  <c r="AT401" i="12"/>
  <c r="AU401" i="12" s="1"/>
  <c r="AT402" i="12"/>
  <c r="AT403" i="12"/>
  <c r="AU403" i="12" s="1"/>
  <c r="AT404" i="12"/>
  <c r="AU404" i="12" s="1"/>
  <c r="AT405" i="12"/>
  <c r="AU405" i="12" s="1"/>
  <c r="AT406" i="12"/>
  <c r="AU406" i="12" s="1"/>
  <c r="AV406" i="12" s="1"/>
  <c r="AT407" i="12"/>
  <c r="AU407" i="12" s="1"/>
  <c r="AT408" i="12"/>
  <c r="AU408" i="12" s="1"/>
  <c r="AT409" i="12"/>
  <c r="AU409" i="12" s="1"/>
  <c r="AT410" i="12"/>
  <c r="AT411" i="12"/>
  <c r="AU411" i="12" s="1"/>
  <c r="AT412" i="12"/>
  <c r="AU412" i="12" s="1"/>
  <c r="AT413" i="12"/>
  <c r="AU413" i="12" s="1"/>
  <c r="AT414" i="12"/>
  <c r="AU414" i="12" s="1"/>
  <c r="AV414" i="12" s="1"/>
  <c r="AT415" i="12"/>
  <c r="AU415" i="12" s="1"/>
  <c r="AT416" i="12"/>
  <c r="AU416" i="12" s="1"/>
  <c r="AT417" i="12"/>
  <c r="AU417" i="12" s="1"/>
  <c r="AT418" i="12"/>
  <c r="AT419" i="12"/>
  <c r="AU419" i="12" s="1"/>
  <c r="AT420" i="12"/>
  <c r="AU420" i="12" s="1"/>
  <c r="AT421" i="12"/>
  <c r="AU421" i="12" s="1"/>
  <c r="AT422" i="12"/>
  <c r="AU422" i="12" s="1"/>
  <c r="AV422" i="12" s="1"/>
  <c r="AT423" i="12"/>
  <c r="AU423" i="12" s="1"/>
  <c r="AT424" i="12"/>
  <c r="AU424" i="12" s="1"/>
  <c r="AT425" i="12"/>
  <c r="AU425" i="12" s="1"/>
  <c r="AT426" i="12"/>
  <c r="AU426" i="12" s="1"/>
  <c r="AT427" i="12"/>
  <c r="AU427" i="12" s="1"/>
  <c r="AT428" i="12"/>
  <c r="AU428" i="12" s="1"/>
  <c r="AT429" i="12"/>
  <c r="AU429" i="12" s="1"/>
  <c r="AT430" i="12"/>
  <c r="AU430" i="12" s="1"/>
  <c r="AV430" i="12" s="1"/>
  <c r="AT431" i="12"/>
  <c r="AU431" i="12" s="1"/>
  <c r="AT432" i="12"/>
  <c r="AU432" i="12" s="1"/>
  <c r="AT433" i="12"/>
  <c r="AU433" i="12" s="1"/>
  <c r="AT434" i="12"/>
  <c r="AU434" i="12" s="1"/>
  <c r="AT435" i="12"/>
  <c r="AU435" i="12" s="1"/>
  <c r="AT436" i="12"/>
  <c r="AU436" i="12" s="1"/>
  <c r="AT437" i="12"/>
  <c r="AU437" i="12" s="1"/>
  <c r="AT438" i="12"/>
  <c r="AU438" i="12" s="1"/>
  <c r="AV438" i="12" s="1"/>
  <c r="AT439" i="12"/>
  <c r="AU439" i="12" s="1"/>
  <c r="AT440" i="12"/>
  <c r="AU440" i="12" s="1"/>
  <c r="AT441" i="12"/>
  <c r="AU441" i="12" s="1"/>
  <c r="AT442" i="12"/>
  <c r="AU442" i="12" s="1"/>
  <c r="AT443" i="12"/>
  <c r="AU443" i="12" s="1"/>
  <c r="AT444" i="12"/>
  <c r="AU444" i="12" s="1"/>
  <c r="AT445" i="12"/>
  <c r="AU445" i="12" s="1"/>
  <c r="AT446" i="12"/>
  <c r="AU446" i="12" s="1"/>
  <c r="AV446" i="12" s="1"/>
  <c r="AT447" i="12"/>
  <c r="AU447" i="12" s="1"/>
  <c r="AT448" i="12"/>
  <c r="AU448" i="12" s="1"/>
  <c r="AT449" i="12"/>
  <c r="AU449" i="12" s="1"/>
  <c r="AT450" i="12"/>
  <c r="AU450" i="12" s="1"/>
  <c r="AV450" i="12" s="1"/>
  <c r="AT451" i="12"/>
  <c r="AU451" i="12" s="1"/>
  <c r="AV451" i="12" s="1"/>
  <c r="AT452" i="12"/>
  <c r="AU452" i="12" s="1"/>
  <c r="AT453" i="12"/>
  <c r="AU453" i="12" s="1"/>
  <c r="AT454" i="12"/>
  <c r="AU454" i="12" s="1"/>
  <c r="AV454" i="12" s="1"/>
  <c r="AT455" i="12"/>
  <c r="AU455" i="12" s="1"/>
  <c r="AT456" i="12"/>
  <c r="AU456" i="12" s="1"/>
  <c r="AT457" i="12"/>
  <c r="AU457" i="12" s="1"/>
  <c r="AT458" i="12"/>
  <c r="AU458" i="12" s="1"/>
  <c r="AT459" i="12"/>
  <c r="AU459" i="12" s="1"/>
  <c r="AT460" i="12"/>
  <c r="AU460" i="12" s="1"/>
  <c r="AT461" i="12"/>
  <c r="AU461" i="12" s="1"/>
  <c r="AT462" i="12"/>
  <c r="AU462" i="12" s="1"/>
  <c r="AV462" i="12" s="1"/>
  <c r="AT463" i="12"/>
  <c r="AU463" i="12" s="1"/>
  <c r="AT464" i="12"/>
  <c r="AU464" i="12" s="1"/>
  <c r="AT465" i="12"/>
  <c r="AU465" i="12" s="1"/>
  <c r="AT466" i="12"/>
  <c r="AU466" i="12" s="1"/>
  <c r="AT467" i="12"/>
  <c r="AU467" i="12" s="1"/>
  <c r="AT468" i="12"/>
  <c r="AU468" i="12" s="1"/>
  <c r="AT469" i="12"/>
  <c r="AU469" i="12" s="1"/>
  <c r="AT470" i="12"/>
  <c r="AU470" i="12" s="1"/>
  <c r="AV470" i="12" s="1"/>
  <c r="AT471" i="12"/>
  <c r="AU471" i="12" s="1"/>
  <c r="AT472" i="12"/>
  <c r="AU472" i="12" s="1"/>
  <c r="AT473" i="12"/>
  <c r="AU473" i="12" s="1"/>
  <c r="AT474" i="12"/>
  <c r="AT475" i="12"/>
  <c r="AU475" i="12" s="1"/>
  <c r="AT476" i="12"/>
  <c r="AU476" i="12" s="1"/>
  <c r="AT477" i="12"/>
  <c r="AU477" i="12" s="1"/>
  <c r="AT478" i="12"/>
  <c r="AU478" i="12" s="1"/>
  <c r="AV478" i="12" s="1"/>
  <c r="AT479" i="12"/>
  <c r="AU479" i="12" s="1"/>
  <c r="AT480" i="12"/>
  <c r="AU480" i="12" s="1"/>
  <c r="AT481" i="12"/>
  <c r="AU481" i="12" s="1"/>
  <c r="AT482" i="12"/>
  <c r="AT483" i="12"/>
  <c r="AU483" i="12" s="1"/>
  <c r="AT484" i="12"/>
  <c r="AU484" i="12" s="1"/>
  <c r="AT485" i="12"/>
  <c r="AU485" i="12" s="1"/>
  <c r="AT486" i="12"/>
  <c r="AU486" i="12" s="1"/>
  <c r="AV486" i="12" s="1"/>
  <c r="AT487" i="12"/>
  <c r="AU487" i="12" s="1"/>
  <c r="AT488" i="12"/>
  <c r="AU488" i="12" s="1"/>
  <c r="AT489" i="12"/>
  <c r="AU489" i="12" s="1"/>
  <c r="AT490" i="12"/>
  <c r="AT491" i="12"/>
  <c r="AU491" i="12" s="1"/>
  <c r="AT492" i="12"/>
  <c r="AU492" i="12" s="1"/>
  <c r="AT493" i="12"/>
  <c r="AU493" i="12" s="1"/>
  <c r="AT494" i="12"/>
  <c r="AU494" i="12" s="1"/>
  <c r="AV494" i="12" s="1"/>
  <c r="AT495" i="12"/>
  <c r="AU495" i="12" s="1"/>
  <c r="AT496" i="12"/>
  <c r="AU496" i="12" s="1"/>
  <c r="AV496" i="12" s="1"/>
  <c r="AT497" i="12"/>
  <c r="AU497" i="12" s="1"/>
  <c r="AV497" i="12" s="1"/>
  <c r="AT498" i="12"/>
  <c r="AT499" i="12"/>
  <c r="AU499" i="12" s="1"/>
  <c r="AV499" i="12" s="1"/>
  <c r="AT500" i="12"/>
  <c r="AU500" i="12" s="1"/>
  <c r="AV500" i="12" s="1"/>
  <c r="AU48" i="12"/>
  <c r="AV48" i="12" s="1"/>
  <c r="AU66" i="12"/>
  <c r="AV66" i="12" s="1"/>
  <c r="AU74" i="12"/>
  <c r="AV74" i="12" s="1"/>
  <c r="AU82" i="12"/>
  <c r="AV82" i="12" s="1"/>
  <c r="AU90" i="12"/>
  <c r="AV90" i="12" s="1"/>
  <c r="AU146" i="12"/>
  <c r="AV146" i="12" s="1"/>
  <c r="AU154" i="12"/>
  <c r="AV154" i="12" s="1"/>
  <c r="AU162" i="12"/>
  <c r="AV162" i="12" s="1"/>
  <c r="AU170" i="12"/>
  <c r="AV170" i="12" s="1"/>
  <c r="AU186" i="12"/>
  <c r="AV186" i="12" s="1"/>
  <c r="AU199" i="12"/>
  <c r="AV199" i="12" s="1"/>
  <c r="AU200" i="12"/>
  <c r="AV200" i="12" s="1"/>
  <c r="AU202" i="12"/>
  <c r="AU218" i="12"/>
  <c r="AV218" i="12" s="1"/>
  <c r="AU226" i="12"/>
  <c r="AV226" i="12" s="1"/>
  <c r="AU250" i="12"/>
  <c r="AV250" i="12" s="1"/>
  <c r="AU290" i="12"/>
  <c r="AV290" i="12" s="1"/>
  <c r="AU298" i="12"/>
  <c r="AV298" i="12" s="1"/>
  <c r="AU322" i="12"/>
  <c r="AV322" i="12" s="1"/>
  <c r="AU330" i="12"/>
  <c r="AV330" i="12" s="1"/>
  <c r="AU346" i="12"/>
  <c r="AU386" i="12"/>
  <c r="AV386" i="12" s="1"/>
  <c r="AU402" i="12"/>
  <c r="AV402" i="12" s="1"/>
  <c r="AU410" i="12"/>
  <c r="AV410" i="12" s="1"/>
  <c r="AU418" i="12"/>
  <c r="AV418" i="12" s="1"/>
  <c r="AU474" i="12"/>
  <c r="AV474" i="12" s="1"/>
  <c r="AU482" i="12"/>
  <c r="AV482" i="12" s="1"/>
  <c r="AU490" i="12"/>
  <c r="AV490" i="12" s="1"/>
  <c r="AU498" i="12"/>
  <c r="AV498" i="12" s="1"/>
  <c r="AV45" i="12"/>
  <c r="AV47" i="12"/>
  <c r="AV49" i="12"/>
  <c r="AV50" i="12"/>
  <c r="AV51" i="12"/>
  <c r="AV52" i="12"/>
  <c r="AV53" i="12"/>
  <c r="AV55" i="12"/>
  <c r="AV56" i="12"/>
  <c r="AV57" i="12"/>
  <c r="AV58" i="12"/>
  <c r="AV59" i="12"/>
  <c r="AV60" i="12"/>
  <c r="AV61" i="12"/>
  <c r="AV63" i="12"/>
  <c r="AV64" i="12"/>
  <c r="AV65" i="12"/>
  <c r="AV67" i="12"/>
  <c r="AV68" i="12"/>
  <c r="AV69" i="12"/>
  <c r="AV71" i="12"/>
  <c r="AV72" i="12"/>
  <c r="AV73" i="12"/>
  <c r="AV75" i="12"/>
  <c r="AV76" i="12"/>
  <c r="AV77" i="12"/>
  <c r="AV79" i="12"/>
  <c r="AV80" i="12"/>
  <c r="AV81" i="12"/>
  <c r="AV83" i="12"/>
  <c r="AV84" i="12"/>
  <c r="AV85" i="12"/>
  <c r="AV87" i="12"/>
  <c r="AV88" i="12"/>
  <c r="AV89" i="12"/>
  <c r="AV135" i="12"/>
  <c r="AV136" i="12"/>
  <c r="AV137" i="12"/>
  <c r="AV138" i="12"/>
  <c r="AV139" i="12"/>
  <c r="AV140" i="12"/>
  <c r="AV141" i="12"/>
  <c r="AV143" i="12"/>
  <c r="AV185" i="12"/>
  <c r="AV191" i="12"/>
  <c r="AV197" i="12"/>
  <c r="AV201" i="12"/>
  <c r="AV202" i="12"/>
  <c r="AV203" i="12"/>
  <c r="AV204" i="12"/>
  <c r="AV205" i="12"/>
  <c r="AV207" i="12"/>
  <c r="AV208" i="12"/>
  <c r="AV209" i="12"/>
  <c r="AV210" i="12"/>
  <c r="AV211" i="12"/>
  <c r="AV212" i="12"/>
  <c r="AV213" i="12"/>
  <c r="AV215" i="12"/>
  <c r="AV216" i="12"/>
  <c r="AV217" i="12"/>
  <c r="AV219" i="12"/>
  <c r="AV220" i="12"/>
  <c r="AV221" i="12"/>
  <c r="AV223" i="12"/>
  <c r="AV231" i="12"/>
  <c r="AV232" i="12"/>
  <c r="AV233" i="12"/>
  <c r="AV234" i="12"/>
  <c r="AV235" i="12"/>
  <c r="AV236" i="12"/>
  <c r="AV237" i="12"/>
  <c r="AV239" i="12"/>
  <c r="AV305" i="12"/>
  <c r="AV306" i="12"/>
  <c r="AV307" i="12"/>
  <c r="AV308" i="12"/>
  <c r="AV309" i="12"/>
  <c r="AV311" i="12"/>
  <c r="AV312" i="12"/>
  <c r="AV313" i="12"/>
  <c r="AV314" i="12"/>
  <c r="AV315" i="12"/>
  <c r="AV316" i="12"/>
  <c r="AV317" i="12"/>
  <c r="AV319" i="12"/>
  <c r="AV323" i="12"/>
  <c r="AV324" i="12"/>
  <c r="AV325" i="12"/>
  <c r="AV327" i="12"/>
  <c r="AV328" i="12"/>
  <c r="AV329" i="12"/>
  <c r="AV331" i="12"/>
  <c r="AV332" i="12"/>
  <c r="AV333" i="12"/>
  <c r="AV334" i="12"/>
  <c r="AV335" i="12"/>
  <c r="AV336" i="12"/>
  <c r="AV337" i="12"/>
  <c r="AV338" i="12"/>
  <c r="AV339" i="12"/>
  <c r="AV340" i="12"/>
  <c r="AV341" i="12"/>
  <c r="AV342" i="12"/>
  <c r="AV343" i="12"/>
  <c r="AV344" i="12"/>
  <c r="AV345" i="12"/>
  <c r="AV346" i="12"/>
  <c r="AV347" i="12"/>
  <c r="AV348" i="12"/>
  <c r="AV349" i="12"/>
  <c r="AV350" i="12"/>
  <c r="AV351" i="12"/>
  <c r="AV352" i="12"/>
  <c r="AV353" i="12"/>
  <c r="AV354" i="12"/>
  <c r="AV355" i="12"/>
  <c r="AV356" i="12"/>
  <c r="AV357" i="12"/>
  <c r="AV358" i="12"/>
  <c r="AV359" i="12"/>
  <c r="AV360" i="12"/>
  <c r="AV361" i="12"/>
  <c r="AV362" i="12"/>
  <c r="AV363" i="12"/>
  <c r="AV364" i="12"/>
  <c r="AV365" i="12"/>
  <c r="AV366" i="12"/>
  <c r="AV367" i="12"/>
  <c r="AV368" i="12"/>
  <c r="AV369" i="12"/>
  <c r="AV370" i="12"/>
  <c r="AV371" i="12"/>
  <c r="AV372" i="12"/>
  <c r="AV373" i="12"/>
  <c r="AV374" i="12"/>
  <c r="AV375" i="12"/>
  <c r="AV376" i="12"/>
  <c r="AV377" i="12"/>
  <c r="AV378" i="12"/>
  <c r="AV379" i="12"/>
  <c r="AV380" i="12"/>
  <c r="AV381" i="12"/>
  <c r="AV382" i="12"/>
  <c r="AV383" i="12"/>
  <c r="AV384" i="12"/>
  <c r="AV385" i="12"/>
  <c r="AV387" i="12"/>
  <c r="AV388" i="12"/>
  <c r="AV389" i="12"/>
  <c r="AV391" i="12"/>
  <c r="AV392" i="12"/>
  <c r="AV393" i="12"/>
  <c r="AV394" i="12"/>
  <c r="AV395" i="12"/>
  <c r="AV396" i="12"/>
  <c r="AV397" i="12"/>
  <c r="AV399" i="12"/>
  <c r="AV400" i="12"/>
  <c r="AV401" i="12"/>
  <c r="AV403" i="12"/>
  <c r="AV404" i="12"/>
  <c r="AV405" i="12"/>
  <c r="AV407" i="12"/>
  <c r="AV408" i="12"/>
  <c r="AV409" i="12"/>
  <c r="AV411" i="12"/>
  <c r="AV412" i="12"/>
  <c r="AV413" i="12"/>
  <c r="AV415" i="12"/>
  <c r="AV416" i="12"/>
  <c r="AV417" i="12"/>
  <c r="AV419" i="12"/>
  <c r="AV420" i="12"/>
  <c r="AV421" i="12"/>
  <c r="AV423" i="12"/>
  <c r="AV424" i="12"/>
  <c r="AV425" i="12"/>
  <c r="AV426" i="12"/>
  <c r="AV427" i="12"/>
  <c r="AV428" i="12"/>
  <c r="AV429" i="12"/>
  <c r="AV431" i="12"/>
  <c r="AV432" i="12"/>
  <c r="AV433" i="12"/>
  <c r="AV434" i="12"/>
  <c r="AV435" i="12"/>
  <c r="AV436" i="12"/>
  <c r="AV437" i="12"/>
  <c r="AV439" i="12"/>
  <c r="AV440" i="12"/>
  <c r="AV441" i="12"/>
  <c r="AV442" i="12"/>
  <c r="AV443" i="12"/>
  <c r="AV444" i="12"/>
  <c r="AV445" i="12"/>
  <c r="AV447" i="12"/>
  <c r="AV448" i="12"/>
  <c r="AV449" i="12"/>
  <c r="AV452" i="12"/>
  <c r="AV453" i="12"/>
  <c r="AV455" i="12"/>
  <c r="AV456" i="12"/>
  <c r="AV457" i="12"/>
  <c r="AV458" i="12"/>
  <c r="AV459" i="12"/>
  <c r="AV460" i="12"/>
  <c r="AV461" i="12"/>
  <c r="AV463" i="12"/>
  <c r="AV464" i="12"/>
  <c r="AV465" i="12"/>
  <c r="AV466" i="12"/>
  <c r="AV467" i="12"/>
  <c r="AV468" i="12"/>
  <c r="AV469" i="12"/>
  <c r="AV471" i="12"/>
  <c r="AV472" i="12"/>
  <c r="AV473" i="12"/>
  <c r="AV475" i="12"/>
  <c r="AV476" i="12"/>
  <c r="AV477" i="12"/>
  <c r="AV479" i="12"/>
  <c r="AV480" i="12"/>
  <c r="AV481" i="12"/>
  <c r="AV483" i="12"/>
  <c r="AV484" i="12"/>
  <c r="AV485" i="12"/>
  <c r="AV487" i="12"/>
  <c r="AV488" i="12"/>
  <c r="AV489" i="12"/>
  <c r="AV491" i="12"/>
  <c r="AV492" i="12"/>
  <c r="AV493" i="12"/>
  <c r="AV495" i="12"/>
  <c r="AT44" i="12" l="1"/>
  <c r="AU44" i="12" s="1"/>
  <c r="AV44" i="12" s="1"/>
  <c r="AT43" i="12"/>
  <c r="AU43" i="12" s="1"/>
  <c r="AV43" i="12" s="1"/>
  <c r="AT42" i="12"/>
  <c r="AU42" i="12" s="1"/>
  <c r="AV42" i="12" s="1"/>
  <c r="AT41" i="12"/>
  <c r="AU41" i="12" s="1"/>
  <c r="AV41" i="12" s="1"/>
  <c r="AT40" i="12"/>
  <c r="AU40" i="12" s="1"/>
  <c r="AV40" i="12" s="1"/>
  <c r="AT39" i="12"/>
  <c r="AU39" i="12" s="1"/>
  <c r="AV39" i="12" s="1"/>
  <c r="AT38" i="12"/>
  <c r="AU38" i="12" s="1"/>
  <c r="AV38" i="12" s="1"/>
  <c r="AT37" i="12"/>
  <c r="AU37" i="12" s="1"/>
  <c r="AV37" i="12" s="1"/>
  <c r="AT36" i="12"/>
  <c r="AU36" i="12" s="1"/>
  <c r="AV36" i="12" s="1"/>
  <c r="AT35" i="12"/>
  <c r="AU35" i="12" s="1"/>
  <c r="AV35" i="12" s="1"/>
  <c r="AT34" i="12"/>
  <c r="AU34" i="12" s="1"/>
  <c r="AV34" i="12" s="1"/>
  <c r="AT33" i="12"/>
  <c r="AU33" i="12" s="1"/>
  <c r="AV33" i="12" s="1"/>
  <c r="AT32" i="12"/>
  <c r="AU32" i="12" s="1"/>
  <c r="AV32" i="12" s="1"/>
  <c r="AT31" i="12"/>
  <c r="AU31" i="12" s="1"/>
  <c r="AV31" i="12" s="1"/>
  <c r="AT30" i="12"/>
  <c r="AU30" i="12" s="1"/>
  <c r="AV30" i="12" s="1"/>
  <c r="AT29" i="12"/>
  <c r="AU29" i="12" s="1"/>
  <c r="AV29" i="12" s="1"/>
  <c r="AT28" i="12"/>
  <c r="AU28" i="12" s="1"/>
  <c r="AV28" i="12" s="1"/>
  <c r="AT27" i="12"/>
  <c r="AU27" i="12" s="1"/>
  <c r="AV27" i="12" s="1"/>
  <c r="AT26" i="12"/>
  <c r="AU26" i="12" s="1"/>
  <c r="AV26" i="12" s="1"/>
  <c r="AT25" i="12"/>
  <c r="AU25" i="12" s="1"/>
  <c r="AV25" i="12" s="1"/>
  <c r="AT24" i="12"/>
  <c r="AU24" i="12" s="1"/>
  <c r="AV24" i="12" s="1"/>
  <c r="AT23" i="12"/>
  <c r="AU23" i="12" s="1"/>
  <c r="AV23" i="12" s="1"/>
  <c r="AT22" i="12"/>
  <c r="AU22" i="12" s="1"/>
  <c r="AV22" i="12" s="1"/>
  <c r="AT21" i="12"/>
  <c r="AU21" i="12" s="1"/>
  <c r="AV21" i="12" s="1"/>
  <c r="AT20" i="12"/>
  <c r="AU20" i="12" s="1"/>
  <c r="AV20" i="12" s="1"/>
  <c r="AT19" i="12"/>
  <c r="AU19" i="12" s="1"/>
  <c r="AV19" i="12" s="1"/>
  <c r="AT18" i="12"/>
  <c r="AU18" i="12" s="1"/>
  <c r="AV18" i="12" s="1"/>
  <c r="AT17" i="12"/>
  <c r="AU17" i="12" s="1"/>
  <c r="AV17" i="12" s="1"/>
  <c r="AT16" i="12"/>
  <c r="AU16" i="12" s="1"/>
  <c r="AV16" i="12" s="1"/>
  <c r="AT15" i="12"/>
  <c r="AU15" i="12" s="1"/>
  <c r="AV15" i="12" s="1"/>
  <c r="AT14" i="12"/>
  <c r="AU14" i="12" s="1"/>
  <c r="AV14" i="12" s="1"/>
  <c r="AT13" i="12"/>
  <c r="AU13" i="12" s="1"/>
  <c r="AV13" i="12" s="1"/>
  <c r="AT12" i="12"/>
  <c r="AU12" i="12" s="1"/>
  <c r="AV12" i="12" s="1"/>
  <c r="AT11" i="12"/>
  <c r="AU11" i="12" s="1"/>
  <c r="AV11" i="12" s="1"/>
  <c r="AT10" i="12"/>
  <c r="AU10" i="12" s="1"/>
  <c r="AV10" i="12" s="1"/>
  <c r="AS44" i="12"/>
  <c r="AR44" i="12"/>
  <c r="AS43" i="12"/>
  <c r="AR43" i="12"/>
  <c r="AS42" i="12"/>
  <c r="AR42" i="12"/>
  <c r="AS41" i="12"/>
  <c r="AR41" i="12"/>
  <c r="AS40" i="12"/>
  <c r="AR40" i="12"/>
  <c r="AS39" i="12"/>
  <c r="AR39" i="12"/>
  <c r="AS38" i="12"/>
  <c r="AR38" i="12"/>
  <c r="AS37" i="12"/>
  <c r="AR37" i="12"/>
  <c r="AS36" i="12"/>
  <c r="AR36" i="12"/>
  <c r="AS35" i="12"/>
  <c r="AR35" i="12"/>
  <c r="AS34" i="12"/>
  <c r="AR34" i="12"/>
  <c r="AS33" i="12"/>
  <c r="AR33" i="12"/>
  <c r="AS32" i="12"/>
  <c r="AR32" i="12"/>
  <c r="AS31" i="12"/>
  <c r="AR31" i="12"/>
  <c r="AS30" i="12"/>
  <c r="AR30" i="12"/>
  <c r="AS29" i="12"/>
  <c r="AR29" i="12"/>
  <c r="AS28" i="12"/>
  <c r="AR28" i="12"/>
  <c r="AS27" i="12"/>
  <c r="AR27" i="12"/>
  <c r="AS26" i="12"/>
  <c r="AR26" i="12"/>
  <c r="AS25" i="12"/>
  <c r="AR25" i="12"/>
  <c r="AS24" i="12"/>
  <c r="AR24" i="12"/>
  <c r="AS23" i="12"/>
  <c r="AR23" i="12"/>
  <c r="AS22" i="12"/>
  <c r="AR22" i="12"/>
  <c r="AS21" i="12"/>
  <c r="AR21" i="12"/>
  <c r="AS20" i="12"/>
  <c r="AR20" i="12"/>
  <c r="AS19" i="12"/>
  <c r="AR19" i="12"/>
  <c r="AS18" i="12"/>
  <c r="AR18" i="12"/>
  <c r="AS17" i="12"/>
  <c r="AR17" i="12"/>
  <c r="AS16" i="12"/>
  <c r="AR16" i="12"/>
  <c r="AS15" i="12"/>
  <c r="AR15" i="12"/>
  <c r="AS14" i="12"/>
  <c r="AR14" i="12"/>
  <c r="AS13" i="12"/>
  <c r="AR13" i="12"/>
  <c r="AS12" i="12"/>
  <c r="AR12" i="12"/>
  <c r="AS11" i="12"/>
  <c r="AR11" i="12"/>
  <c r="AS10" i="12"/>
  <c r="AR10" i="12"/>
  <c r="AQ44" i="12"/>
  <c r="AP44" i="12"/>
  <c r="AQ43" i="12"/>
  <c r="AP43" i="12"/>
  <c r="AQ42" i="12"/>
  <c r="AP42" i="12"/>
  <c r="AQ41" i="12"/>
  <c r="AP41" i="12"/>
  <c r="AQ40" i="12"/>
  <c r="AP40" i="12"/>
  <c r="AQ39" i="12"/>
  <c r="AP39" i="12"/>
  <c r="AQ38" i="12"/>
  <c r="AP38" i="12"/>
  <c r="AQ37" i="12"/>
  <c r="AP37" i="12"/>
  <c r="AQ36" i="12"/>
  <c r="AP36" i="12"/>
  <c r="AQ35" i="12"/>
  <c r="AP35" i="12"/>
  <c r="AQ34" i="12"/>
  <c r="AP34" i="12"/>
  <c r="AQ33" i="12"/>
  <c r="AP33" i="12"/>
  <c r="AQ32" i="12"/>
  <c r="AP32" i="12"/>
  <c r="AQ31" i="12"/>
  <c r="AP31" i="12"/>
  <c r="AQ30" i="12"/>
  <c r="AP30" i="12"/>
  <c r="AQ29" i="12"/>
  <c r="AP29" i="12"/>
  <c r="AQ28" i="12"/>
  <c r="AP28" i="12"/>
  <c r="AQ27" i="12"/>
  <c r="AP27" i="12"/>
  <c r="AQ26" i="12"/>
  <c r="AP26" i="12"/>
  <c r="AQ25" i="12"/>
  <c r="AP25" i="12"/>
  <c r="AQ24" i="12"/>
  <c r="AP24" i="12"/>
  <c r="AQ23" i="12"/>
  <c r="AP23" i="12"/>
  <c r="AQ22" i="12"/>
  <c r="AP22" i="12"/>
  <c r="AQ21" i="12"/>
  <c r="AP21" i="12"/>
  <c r="AQ20" i="12"/>
  <c r="AP20" i="12"/>
  <c r="AQ19" i="12"/>
  <c r="AP19" i="12"/>
  <c r="AQ18" i="12"/>
  <c r="AP18" i="12"/>
  <c r="AQ17" i="12"/>
  <c r="AP17" i="12"/>
  <c r="AQ16" i="12"/>
  <c r="AP16" i="12"/>
  <c r="AQ15" i="12"/>
  <c r="AP15" i="12"/>
  <c r="AQ14" i="12"/>
  <c r="AP14" i="12"/>
  <c r="AQ13" i="12"/>
  <c r="AP13" i="12"/>
  <c r="AQ12" i="12"/>
  <c r="AP12" i="12"/>
  <c r="AQ11" i="12"/>
  <c r="AP11" i="12"/>
  <c r="AQ10" i="12"/>
  <c r="AP10" i="12"/>
  <c r="AT9" i="12" l="1"/>
  <c r="AU9" i="12" s="1"/>
  <c r="AV9" i="12" s="1"/>
  <c r="AS9" i="12"/>
  <c r="AR9" i="12"/>
  <c r="AQ9" i="12"/>
  <c r="AP9" i="12"/>
  <c r="I167" i="4" l="1"/>
  <c r="J167" i="4"/>
  <c r="K167" i="4"/>
  <c r="L167"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202004_OCHA-MOZ-Response_tracking_matrix_consolidation_final.xlsx!Data" type="102" refreshedVersion="8" minRefreshableVersion="5">
    <extLst>
      <ext xmlns:x15="http://schemas.microsoft.com/office/spreadsheetml/2010/11/main" uri="{DE250136-89BD-433C-8126-D09CA5730AF9}">
        <x15:connection id="Data" autoDelete="1">
          <x15:rangePr sourceName="_xlcn.WorksheetConnection_202004_OCHAMOZResponse_tracking_matrix_consolidation_final.xlsxData"/>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6">
    <s v="ThisWorkbookDataModel"/>
    <s v="{[Data].[#date #eported].[All]}"/>
    <s v="{[Data].[#status +name].[All]}"/>
    <s v="{[Data].[#date +end].[All]}"/>
    <s v="{[Data].[#adm1 +name].[All]}"/>
    <s v="{[Data].[#event].[All]}"/>
  </metadataStrings>
  <mdxMetadata count="5">
    <mdx n="0" f="s">
      <ms ns="1" c="0"/>
    </mdx>
    <mdx n="0" f="s">
      <ms ns="2" c="0"/>
    </mdx>
    <mdx n="0" f="s">
      <ms ns="3" c="0"/>
    </mdx>
    <mdx n="0" f="s">
      <ms ns="4" c="0"/>
    </mdx>
    <mdx n="0" f="s">
      <ms ns="5" c="0"/>
    </mdx>
  </mdxMetadata>
  <valueMetadata count="5">
    <bk>
      <rc t="1" v="0"/>
    </bk>
    <bk>
      <rc t="1" v="1"/>
    </bk>
    <bk>
      <rc t="1" v="2"/>
    </bk>
    <bk>
      <rc t="1" v="3"/>
    </bk>
    <bk>
      <rc t="1" v="4"/>
    </bk>
  </valueMetadata>
</metadata>
</file>

<file path=xl/sharedStrings.xml><?xml version="1.0" encoding="utf-8"?>
<sst xmlns="http://schemas.openxmlformats.org/spreadsheetml/2006/main" count="10096" uniqueCount="2351">
  <si>
    <t>Please read the recommendations below on how to fill in the sheet properly</t>
  </si>
  <si>
    <t>Instructions</t>
  </si>
  <si>
    <r>
      <t xml:space="preserve">1. Please click on the </t>
    </r>
    <r>
      <rPr>
        <sz val="14"/>
        <color indexed="54"/>
        <rFont val="Calibri (Body)"/>
      </rPr>
      <t>Metadata_Entry</t>
    </r>
    <r>
      <rPr>
        <sz val="14"/>
        <color theme="1"/>
        <rFont val="Calibri (Body)"/>
      </rPr>
      <t xml:space="preserve"> tab to enter information regarding your organisation and contact details of the focal point for response tracking</t>
    </r>
  </si>
  <si>
    <r>
      <t xml:space="preserve">2.Please click on the </t>
    </r>
    <r>
      <rPr>
        <sz val="14"/>
        <color indexed="54"/>
        <rFont val="Calibri (Body)"/>
      </rPr>
      <t>Data_Entry</t>
    </r>
    <r>
      <rPr>
        <sz val="14"/>
        <color theme="1"/>
        <rFont val="Calibri (Body)"/>
      </rPr>
      <t xml:space="preserve"> tab to enter information by your respective cluster/sector</t>
    </r>
    <r>
      <rPr>
        <sz val="14"/>
        <color rgb="FF000000"/>
        <rFont val="Calibri (Body)"/>
      </rPr>
      <t xml:space="preserve">. </t>
    </r>
  </si>
  <si>
    <t>3. Enter information by Province, District, and  Posto. Each Posto will have a separate row.</t>
  </si>
  <si>
    <t>4. If a given activity from the last 5W period has not changed, you do not need to re-enter the data. The value from last 5W will be the one accounted for.</t>
  </si>
  <si>
    <t>5. If a given activity has changed is figures for target and/or reached population, please enter the cumulative value up to the current moment (for example, if you had reached 1000 persons during last 5W, and now you reach 200 more, then enter 1,200</t>
  </si>
  <si>
    <r>
      <t xml:space="preserve">6. Please fill in the information for your organization activities and </t>
    </r>
    <r>
      <rPr>
        <b/>
        <sz val="14"/>
        <color rgb="FF000000"/>
        <rFont val="Calibri (Body)"/>
      </rPr>
      <t>send the Excel sheet</t>
    </r>
    <r>
      <rPr>
        <sz val="14"/>
        <color rgb="FF000000"/>
        <rFont val="Calibri (Body)"/>
      </rPr>
      <t xml:space="preserve"> to the following email address:</t>
    </r>
  </si>
  <si>
    <t>email:</t>
  </si>
  <si>
    <t>mozprotection5w@gmail.com</t>
  </si>
  <si>
    <t>subject:</t>
  </si>
  <si>
    <t>5W</t>
  </si>
  <si>
    <t>7. The Cluster IMOs will send the cluster consolidated data to OCHA IMOs.</t>
  </si>
  <si>
    <t>8. The Cluster IMO will distribute regular aggregated data products and info-dashboards based on the 5W data</t>
  </si>
  <si>
    <t>9. OCHA will consolidate all the data from all Clusters</t>
  </si>
  <si>
    <t>Field/Column</t>
  </si>
  <si>
    <t>Description</t>
  </si>
  <si>
    <t xml:space="preserve">EventName </t>
  </si>
  <si>
    <r>
      <t>Select the response plan for this activity e.g. CoViD-19 Response or Cabo Delgado Rapid Response. (</t>
    </r>
    <r>
      <rPr>
        <b/>
        <i/>
        <sz val="11"/>
        <color rgb="FFFF0000"/>
        <rFont val="Calibri"/>
        <family val="2"/>
      </rPr>
      <t xml:space="preserve">Please select from the Drop down list. This will enable the specific response activity column). </t>
    </r>
  </si>
  <si>
    <t>ProjectCode</t>
  </si>
  <si>
    <t>Enter the HRP Project Code if available.</t>
  </si>
  <si>
    <t>Donor organization</t>
  </si>
  <si>
    <t>Enter the name of the Donor(s) for this specific activity</t>
  </si>
  <si>
    <t>Lead Organization</t>
  </si>
  <si>
    <r>
      <t xml:space="preserve">Name of the lead organization for this activity. </t>
    </r>
    <r>
      <rPr>
        <b/>
        <i/>
        <sz val="11"/>
        <color rgb="FF595959"/>
        <rFont val="Calibri"/>
        <family val="2"/>
      </rPr>
      <t>Please select from the Drop down list. If not in the list, select "Other", then fill up the next column.</t>
    </r>
  </si>
  <si>
    <t>Implementing Partner</t>
  </si>
  <si>
    <r>
      <t xml:space="preserve">This the name of the implementing agency/organisation.  </t>
    </r>
    <r>
      <rPr>
        <b/>
        <i/>
        <sz val="11"/>
        <color rgb="FF595959"/>
        <rFont val="Calibri"/>
        <family val="2"/>
      </rPr>
      <t>Please select from the Drop down list. If not in the list, select "Other", then fill up the next column.</t>
    </r>
  </si>
  <si>
    <t>Sector/Cluster</t>
  </si>
  <si>
    <t>Please Use Drop down</t>
  </si>
  <si>
    <t>Sub-Cluster</t>
  </si>
  <si>
    <t xml:space="preserve">Please Use Drop down. Will depend on the selection in Sector field. </t>
  </si>
  <si>
    <t xml:space="preserve">Activity Type </t>
  </si>
  <si>
    <r>
      <t xml:space="preserve">Please Use Drop down to select the current activity type (based on Event Name type CoViD-19 or Cabo Delgado Rapid Response) . </t>
    </r>
    <r>
      <rPr>
        <b/>
        <i/>
        <sz val="11"/>
        <color rgb="FFFF0000"/>
        <rFont val="Calibri"/>
        <family val="2"/>
      </rPr>
      <t xml:space="preserve">This will initially  be ORANGE if nothing is selected under the EventName column. </t>
    </r>
  </si>
  <si>
    <t>Response Activity Description</t>
  </si>
  <si>
    <t>Briefly describe the activity you are conducting in field</t>
  </si>
  <si>
    <t>Materials Delivered</t>
  </si>
  <si>
    <t>If applicable. Describe Relief Items you are distributing eg. Shelter Kits, NFIs, WASH facilities, etc</t>
  </si>
  <si>
    <t>Quantity Planned</t>
  </si>
  <si>
    <t>Enter the quantity planned.</t>
  </si>
  <si>
    <t>Quantity Delivered</t>
  </si>
  <si>
    <t>Enter the quantity actually delivered.</t>
  </si>
  <si>
    <t>Delivery_modality</t>
  </si>
  <si>
    <t>Provincia</t>
  </si>
  <si>
    <t>Please Use Drop down.</t>
  </si>
  <si>
    <t>District</t>
  </si>
  <si>
    <r>
      <t xml:space="preserve">Please Use Drop down to select District name.  </t>
    </r>
    <r>
      <rPr>
        <b/>
        <sz val="11"/>
        <color rgb="FFFF0000"/>
        <rFont val="Calibri"/>
        <family val="2"/>
      </rPr>
      <t>Please note tha thet following District names start with Cidade  (City of)  Pemba, Beira, Matola,  Chimoio,  Inhambane,  Lichinga,  Maputo,  Nampula,  Quelimane,  Tete and  Xai-Xai</t>
    </r>
  </si>
  <si>
    <t>Posto</t>
  </si>
  <si>
    <t>Locality</t>
  </si>
  <si>
    <t>Name of the locality (localidade) if any</t>
  </si>
  <si>
    <t>Village</t>
  </si>
  <si>
    <t>Name of village (aldeia) if any</t>
  </si>
  <si>
    <t>Location Type</t>
  </si>
  <si>
    <t>GPS Coordinates</t>
  </si>
  <si>
    <t>Enter Latitude and Longitude (if available)</t>
  </si>
  <si>
    <t>No. of Beneficiaries targeted (HH and Individuals)</t>
  </si>
  <si>
    <t>Enter NUMBER ONLY of the number of people expected to receive these relief goods or services</t>
  </si>
  <si>
    <t>No. of Beneficiaries assisted (HH and Individuals)</t>
  </si>
  <si>
    <t>Enter NUMBER ONLY of the number of people who received these relief goods or services</t>
  </si>
  <si>
    <t>Children (0-17)</t>
  </si>
  <si>
    <t>Enter NUMBER ONLY of the number of CHILDREN aged 0-17 who received these relief goods or services</t>
  </si>
  <si>
    <t>Women</t>
  </si>
  <si>
    <t>Enter NUMBER ONLY of the number of WOMEN who received these relief goods or services</t>
  </si>
  <si>
    <t>Men</t>
  </si>
  <si>
    <t>Enter NUMBER ONLY of the number of MEN who received these relief goods or services</t>
  </si>
  <si>
    <t>Elderly people</t>
  </si>
  <si>
    <t>Enter NUMBER ONLY of the number of ELDERLY who received these relief goods or services</t>
  </si>
  <si>
    <t>PWD</t>
  </si>
  <si>
    <t>Enter NUMBER ONLY of the number of PWD (Persons With Disability)  who received these relief goods or services</t>
  </si>
  <si>
    <t>Beneficiary type</t>
  </si>
  <si>
    <t>Primary Beneficary type  (i.e General population, children, pregnant mothers, etc)</t>
  </si>
  <si>
    <t>Start Date</t>
  </si>
  <si>
    <t>Date the activity started or will start</t>
  </si>
  <si>
    <t>End Date</t>
  </si>
  <si>
    <t>Date the activity ended or will end</t>
  </si>
  <si>
    <t>Status</t>
  </si>
  <si>
    <t xml:space="preserve">Please Use Drop down (Planned, Ongoing, Completed) </t>
  </si>
  <si>
    <t>Comments</t>
  </si>
  <si>
    <t>Enter any relevant comments</t>
  </si>
  <si>
    <t>Date Reported</t>
  </si>
  <si>
    <t>Enter Date when data is submitted to OCHA for consolidation with other clusters.</t>
  </si>
  <si>
    <t>Leia as recomendações abaixo sobre como preencher a folha corretamente</t>
  </si>
  <si>
    <t>Instruções</t>
  </si>
  <si>
    <r>
      <t xml:space="preserve">1. Clique na guia </t>
    </r>
    <r>
      <rPr>
        <b/>
        <sz val="14"/>
        <color rgb="FF000000"/>
        <rFont val="Calibri"/>
        <family val="2"/>
        <scheme val="minor"/>
      </rPr>
      <t>Metadata_Entry</t>
    </r>
    <r>
      <rPr>
        <sz val="14"/>
        <color rgb="FF000000"/>
        <rFont val="Calibri"/>
        <family val="2"/>
        <scheme val="minor"/>
      </rPr>
      <t xml:space="preserve"> para inserir informações sobre sua organização e detalhes de contato do ponto focal para rastreamento de respostas</t>
    </r>
  </si>
  <si>
    <r>
      <t xml:space="preserve">2. Clique na guia </t>
    </r>
    <r>
      <rPr>
        <b/>
        <sz val="14"/>
        <color rgb="FF000000"/>
        <rFont val="Calibri"/>
        <family val="2"/>
        <scheme val="minor"/>
      </rPr>
      <t>Data_Entry</t>
    </r>
    <r>
      <rPr>
        <sz val="14"/>
        <color rgb="FF000000"/>
        <rFont val="Calibri"/>
        <family val="2"/>
        <scheme val="minor"/>
      </rPr>
      <t xml:space="preserve"> para inserir informações de seu respectivo cluster / setor</t>
    </r>
  </si>
  <si>
    <t>3. Digite as informações por província, distrito e posto. Cada Posto terá uma linha separada.</t>
  </si>
  <si>
    <t>4. Se uma determinada atividade do último período de 5W não mudou, você não precisa inserir os dados novamente. O valor dos últimos 5W será o contabilizado.</t>
  </si>
  <si>
    <t>5. Se uma determinada atividade mudou nos números da população alvo e / ou atingida, insira o valor cumulativo até o momento atual (por exemplo, se você atingiu 1000 pessoas durante os últimos 5W, e agora você alcança mais 200, então digite 1.200</t>
  </si>
  <si>
    <r>
      <t>6. Digite as informações para as atividades da sua organização e</t>
    </r>
    <r>
      <rPr>
        <b/>
        <sz val="14"/>
        <color rgb="FF000000"/>
        <rFont val="Calibri (Body)"/>
      </rPr>
      <t xml:space="preserve"> envie a planilha do Excel</t>
    </r>
    <r>
      <rPr>
        <sz val="14"/>
        <color rgb="FF000000"/>
        <rFont val="Calibri (Body)"/>
      </rPr>
      <t xml:space="preserve"> para o seguinte endereço de e-mail:</t>
    </r>
  </si>
  <si>
    <t>7. O IMO do cluster enviará os dados consolidados do Cluster ao OCHA IMO.</t>
  </si>
  <si>
    <t>8. O Cluster IMO distribuirá produtos de dados agregados regulares e painéis de informações com base nos dados de 5W</t>
  </si>
  <si>
    <t>9. OCHA consolidará todos os dados de todos os Clusters</t>
  </si>
  <si>
    <t>Campo / Coluna</t>
  </si>
  <si>
    <t>Descrição</t>
  </si>
  <si>
    <t>Nome do evento </t>
  </si>
  <si>
    <t>Selecione o plano de resposta para esta atividade, por exemplo, Resposta CoViD-19 ou Resposta Rápida a Cabo Delgado. (Selecione na lista suspensa. Isso ativará a coluna específica da atividade de resposta).</t>
  </si>
  <si>
    <t>Código do projeto</t>
  </si>
  <si>
    <t>Digite o Código do projeto HRP, se disponível.</t>
  </si>
  <si>
    <t>Organização doadora</t>
  </si>
  <si>
    <t>Digite o nome do (s) doador (es) para esta atividade específica</t>
  </si>
  <si>
    <t>Organização líder</t>
  </si>
  <si>
    <t>Nome da organização líder para esta atividade. Por favor, selecione na lista suspensa. Se não estiver na lista, selecione "Outro" e preencha a próxima coluna.</t>
  </si>
  <si>
    <t>Parceiro de implementação</t>
  </si>
  <si>
    <t>Esse é o nome da agência / organização implementadora. Por favor, selecione na lista suspensa. Se não estiver na lista, selecione "Outro" e preencha a próxima coluna.</t>
  </si>
  <si>
    <t>Setor / Cluster</t>
  </si>
  <si>
    <t>Use o menu suspenso</t>
  </si>
  <si>
    <t>Sub-cluster</t>
  </si>
  <si>
    <t>Use o menu suspenso. Depende da seleção no campo Setor.</t>
  </si>
  <si>
    <t>Tipo de atividade </t>
  </si>
  <si>
    <t>Use o menu suspenso para selecionar o tipo de atividade atual (com base no nome do evento, tipo CoViD-19 ou Resposta rápida a Cabo Delgado). Inicialmente, será ORANGE se nada for selecionado na coluna EventName.</t>
  </si>
  <si>
    <t>Descrição da atividade de resposta</t>
  </si>
  <si>
    <t>Descreva brevemente a atividade que você está realizando no campo</t>
  </si>
  <si>
    <t>Materiais entregues</t>
  </si>
  <si>
    <t>Se aplicável. Descreva os itens de alívio que você está distribuindo, por exemplo. Kits de abrigo, IFNs, instalações de lavagem, etc</t>
  </si>
  <si>
    <t>Quantidade planejada</t>
  </si>
  <si>
    <t>Entrar a quantidade planejada.</t>
  </si>
  <si>
    <t>Quantidade entregue</t>
  </si>
  <si>
    <t>Insira a quantidade realmente entregue.</t>
  </si>
  <si>
    <t>Use o menu suspenso.</t>
  </si>
  <si>
    <t>Distrito</t>
  </si>
  <si>
    <t>Use o menu suspenso para selecionar o nome do distrito. Observe que os seguintes nomes de distrito começam com Cidade (cidade de) Pemba, Beira, Matola, Chimoio, Inhambane, Lichinga, Maputo, Nampula, Quelimane, Tete e Xai-Xai</t>
  </si>
  <si>
    <t>Localidade</t>
  </si>
  <si>
    <t>Nome da localidade, se houver</t>
  </si>
  <si>
    <t>Vila</t>
  </si>
  <si>
    <t>Nome da aldeia (se houver)</t>
  </si>
  <si>
    <t>Tipo de localização</t>
  </si>
  <si>
    <t>Coordenadas GPS</t>
  </si>
  <si>
    <t>Digite Latitude e Longitude (se disponível)</t>
  </si>
  <si>
    <t>Nº de beneficiários visados ​​(HH e pessoas físicas)</t>
  </si>
  <si>
    <t>Digite NUMBER ONLY do número esperado de pessoas para receber esses bens ou serviços humanitários</t>
  </si>
  <si>
    <t>Nº de Beneficiários Assistidos (HH e Indivíduos)</t>
  </si>
  <si>
    <t>Digite NUMBER ONLY do número de pessoas que receberam esses bens ou serviços humanitários</t>
  </si>
  <si>
    <t>Crianças (0-17)</t>
  </si>
  <si>
    <t>Insira NÚMERO APENAS do número de CRIANÇAS de 0 a 17 anos que receberam esses bens ou serviços de socorro</t>
  </si>
  <si>
    <t>Mulheres</t>
  </si>
  <si>
    <t>Digite SOMENTE NÚMERO do número de MULHERES que receberam esses bens ou serviços humanitários</t>
  </si>
  <si>
    <t>Homens</t>
  </si>
  <si>
    <t>Digite NUMBER ONLY do número de MEN que receberam esses bens ou serviços de assistência</t>
  </si>
  <si>
    <t>Pessoas idosas</t>
  </si>
  <si>
    <t>Digite NUMBER ONLY do número de IDOSOS que receberam esses bens ou serviços de assistência</t>
  </si>
  <si>
    <t>Digite SOMENTE NÚMERO do número de pessoas com deficiência (PWD) que receberam esses bens ou serviços de assistência</t>
  </si>
  <si>
    <t>Tipo de beneficiário</t>
  </si>
  <si>
    <t>Tipo de Benefício Primário (isto é, população em geral, crianças, mães grávidas, etc.)</t>
  </si>
  <si>
    <t>Data de início</t>
  </si>
  <si>
    <t>Data em que a atividade começou ou começará</t>
  </si>
  <si>
    <t>Data final</t>
  </si>
  <si>
    <t>Data em que a atividade terminou ou terminará</t>
  </si>
  <si>
    <t>Use o menu suspenso (Planejado, Contínuo, Concluído) </t>
  </si>
  <si>
    <t>Comentários</t>
  </si>
  <si>
    <t>Digite quaisquer comentários relevantes</t>
  </si>
  <si>
    <t>Data do relatório</t>
  </si>
  <si>
    <t>Digite Data quando os dados forem enviados ao OCHA para consolidação com outros clusters.</t>
  </si>
  <si>
    <t>Lead</t>
  </si>
  <si>
    <t>#org +impl +acronym</t>
  </si>
  <si>
    <t>#adm2 +name</t>
  </si>
  <si>
    <t>#adm3 +name</t>
  </si>
  <si>
    <t>#bairro +name</t>
  </si>
  <si>
    <t>#loc +name</t>
  </si>
  <si>
    <t>#activity +type</t>
  </si>
  <si>
    <t>#activity +description</t>
  </si>
  <si>
    <t>#loc +type</t>
  </si>
  <si>
    <t>#beneficiary +type +name</t>
  </si>
  <si>
    <t>#date +start</t>
  </si>
  <si>
    <t>#targeted</t>
  </si>
  <si>
    <t>#reached</t>
  </si>
  <si>
    <t>WHO</t>
  </si>
  <si>
    <t>WHAT</t>
  </si>
  <si>
    <t>WHERE</t>
  </si>
  <si>
    <t>WHOM</t>
  </si>
  <si>
    <t>WHEN</t>
  </si>
  <si>
    <t>Bairro_Localidade</t>
  </si>
  <si>
    <t>Local</t>
  </si>
  <si>
    <t>Targeted</t>
  </si>
  <si>
    <t>Reached</t>
  </si>
  <si>
    <t>Serial</t>
  </si>
  <si>
    <t>COSACA</t>
  </si>
  <si>
    <t>SCI</t>
  </si>
  <si>
    <t>Ibo</t>
  </si>
  <si>
    <t>Ibo Sede</t>
  </si>
  <si>
    <t xml:space="preserve"> </t>
  </si>
  <si>
    <t>Ibo CFS</t>
  </si>
  <si>
    <t>Treinamento &amp; Campanhas</t>
  </si>
  <si>
    <t>EAP Establishment (TLS)/Estabelecimento EAP (TLS)</t>
  </si>
  <si>
    <t>Child Friendly Spaces</t>
  </si>
  <si>
    <t>Comunidades de Acolhimento</t>
  </si>
  <si>
    <t>Em curso (Ongoing)</t>
  </si>
  <si>
    <t>Macomia</t>
  </si>
  <si>
    <t>Macomia Sede</t>
  </si>
  <si>
    <t xml:space="preserve">Licangano </t>
  </si>
  <si>
    <t>EPC de Licangano</t>
  </si>
  <si>
    <t>Fornecimentos</t>
  </si>
  <si>
    <t xml:space="preserve">Student kits/Kits de estudantes </t>
  </si>
  <si>
    <t>School</t>
  </si>
  <si>
    <t>Likangano</t>
  </si>
  <si>
    <t>WASH na escola</t>
  </si>
  <si>
    <t>Hygiene promotion training/Treinamento em promoção de higiene</t>
  </si>
  <si>
    <t>Misturado</t>
  </si>
  <si>
    <t>litamanda</t>
  </si>
  <si>
    <t>EPC de Litamanda</t>
  </si>
  <si>
    <t>Infraestrutura</t>
  </si>
  <si>
    <t>Emergency latrines/Latrinas de emergência</t>
  </si>
  <si>
    <t>Liukwe</t>
  </si>
  <si>
    <t>EP de Liukue</t>
  </si>
  <si>
    <t>Concluído (Completed)</t>
  </si>
  <si>
    <t>Muagamula</t>
  </si>
  <si>
    <t>EP de Muagamula</t>
  </si>
  <si>
    <t>Nanga</t>
  </si>
  <si>
    <t>EP de Nanga (ex Cruzamento)</t>
  </si>
  <si>
    <t>Nanjaba</t>
  </si>
  <si>
    <t>EP de Nanjaba</t>
  </si>
  <si>
    <t>Xinavane</t>
  </si>
  <si>
    <t>EPC de Xinavane</t>
  </si>
  <si>
    <t>Recreational materials/Materiais recreativos</t>
  </si>
  <si>
    <t xml:space="preserve">Xinavane </t>
  </si>
  <si>
    <t>Classrooms - Rehabilitation/Salas de Aulas - Reabilitação</t>
  </si>
  <si>
    <t>Sensitization of students in hygiene promotion/Sensibilizações de estudantes em promoção de higiene</t>
  </si>
  <si>
    <t>Metuge</t>
  </si>
  <si>
    <t>Metuge Sede</t>
  </si>
  <si>
    <t xml:space="preserve">Pulo </t>
  </si>
  <si>
    <t>EP Pulo</t>
  </si>
  <si>
    <t>Fundação Ibo</t>
  </si>
  <si>
    <t>EPC Eduardo Mondlane</t>
  </si>
  <si>
    <t>GVC</t>
  </si>
  <si>
    <t>Cidade De Pemba</t>
  </si>
  <si>
    <t>Aeroporto</t>
  </si>
  <si>
    <t>Escola de Amizade Moçambique-China</t>
  </si>
  <si>
    <t>Alimentação</t>
  </si>
  <si>
    <t>School Machamba/Machamba escolar</t>
  </si>
  <si>
    <t>Cariacó</t>
  </si>
  <si>
    <t>EPC de Cariacó</t>
  </si>
  <si>
    <t>Gender-sensitive latrines / toilets _ Construction/Latrinas / sanitários sensíveis ao género _ Construção</t>
  </si>
  <si>
    <t>Expansão</t>
  </si>
  <si>
    <t>EPC Anexa-IMAP</t>
  </si>
  <si>
    <t>Metula</t>
  </si>
  <si>
    <t>EP  Samora Machel</t>
  </si>
  <si>
    <t>Muchara</t>
  </si>
  <si>
    <t>EPC de Muxara</t>
  </si>
  <si>
    <t>Other_T &amp; C/Outras_T&amp;C</t>
  </si>
  <si>
    <t>Natite</t>
  </si>
  <si>
    <t>EPC de Natite</t>
  </si>
  <si>
    <t>HELPO</t>
  </si>
  <si>
    <t>Vila do Ibo</t>
  </si>
  <si>
    <t>Administrative Block - Rehabilitation/Bloco Administrativo - Reabilitação</t>
  </si>
  <si>
    <t>Istituto Oikos Onlus</t>
  </si>
  <si>
    <t>Cimento</t>
  </si>
  <si>
    <t>Salas de Aulas - Reabilitação</t>
  </si>
  <si>
    <t>Palussansa</t>
  </si>
  <si>
    <t>EPC de Matemo</t>
  </si>
  <si>
    <t>UNICEF</t>
  </si>
  <si>
    <t>DPEDH</t>
  </si>
  <si>
    <t>EP de Napulupo</t>
  </si>
  <si>
    <t>Report tracking metadata</t>
  </si>
  <si>
    <t xml:space="preserve">Please complete the details of the organization and person reporting below: </t>
  </si>
  <si>
    <t xml:space="preserve">Organization name: </t>
  </si>
  <si>
    <t xml:space="preserve">Fill in this information here </t>
  </si>
  <si>
    <t xml:space="preserve">Cluster: </t>
  </si>
  <si>
    <t xml:space="preserve">Name of focal point for response tracking: </t>
  </si>
  <si>
    <t xml:space="preserve">Email: </t>
  </si>
  <si>
    <t xml:space="preserve">Date reported : </t>
  </si>
  <si>
    <t>MOZ - Response tracking matrix - Who does-What-Where (4W) for HRP and the CoViD-19 Response</t>
  </si>
  <si>
    <t xml:space="preserve">LEGEND: </t>
  </si>
  <si>
    <t>Cell to fill in</t>
  </si>
  <si>
    <t>Dropdown list / Lista expansível</t>
  </si>
  <si>
    <t>Auto fill /Auto</t>
  </si>
  <si>
    <t>Error / Erro</t>
  </si>
  <si>
    <t>Who</t>
  </si>
  <si>
    <t>What</t>
  </si>
  <si>
    <t>Where</t>
  </si>
  <si>
    <t>Whom</t>
  </si>
  <si>
    <t>When</t>
  </si>
  <si>
    <t>Activity ID</t>
  </si>
  <si>
    <t>EventName</t>
  </si>
  <si>
    <t>Other (If not on the list)</t>
  </si>
  <si>
    <t>Implementing Partner(s)</t>
  </si>
  <si>
    <t>Other  (If not on the list)</t>
  </si>
  <si>
    <t>Sub-Sector/Sub-Cluster</t>
  </si>
  <si>
    <t>Response activity type</t>
  </si>
  <si>
    <t>Response activity description</t>
  </si>
  <si>
    <t>Província</t>
  </si>
  <si>
    <t>Name of Location</t>
  </si>
  <si>
    <t>No. of Beneficiaries targeted</t>
  </si>
  <si>
    <t>No. of Beneficiaries assisted</t>
  </si>
  <si>
    <t>Children (0-17) assisted</t>
  </si>
  <si>
    <t>Women assisted</t>
  </si>
  <si>
    <t>Men assisted</t>
  </si>
  <si>
    <t>Elderly people assisted</t>
  </si>
  <si>
    <t>PWD assisted</t>
  </si>
  <si>
    <t>Start date</t>
  </si>
  <si>
    <t>End date</t>
  </si>
  <si>
    <t>Lead Organization Acronym</t>
  </si>
  <si>
    <t>Organization type Lead Org.</t>
  </si>
  <si>
    <t>Implementing Partner(s) Acronym</t>
  </si>
  <si>
    <t>Organization type Imp.partner</t>
  </si>
  <si>
    <t>Admin1CODE</t>
  </si>
  <si>
    <t>Admin2CODE</t>
  </si>
  <si>
    <t>Admin3CODE</t>
  </si>
  <si>
    <t>Nb of boys (&lt;18 yrs) assisted</t>
  </si>
  <si>
    <t>Nb of girls (&lt;18 yrs) assisted</t>
  </si>
  <si>
    <t>Nb of disabled boys (&lt;18 yrs) assisted</t>
  </si>
  <si>
    <t>Nb of disabled girls (&lt;18 yrs) assisted</t>
  </si>
  <si>
    <t>Atividade ID</t>
  </si>
  <si>
    <t>Ocorrência</t>
  </si>
  <si>
    <t>Código do Projeto</t>
  </si>
  <si>
    <t>Organizacao doadora</t>
  </si>
  <si>
    <t>Outro (se não estiver na lista)</t>
  </si>
  <si>
    <t>Parceiro(s) de Implementação</t>
  </si>
  <si>
    <t>Setor</t>
  </si>
  <si>
    <r>
      <t xml:space="preserve">Sub-Setor </t>
    </r>
    <r>
      <rPr>
        <sz val="10"/>
        <color rgb="FFFF0000"/>
        <rFont val="Arial"/>
        <family val="2"/>
      </rPr>
      <t xml:space="preserve">(sector dependant drop-down list) </t>
    </r>
  </si>
  <si>
    <r>
      <t>Atividade de resposta - tipo (</t>
    </r>
    <r>
      <rPr>
        <sz val="10"/>
        <color rgb="FFFF0000"/>
        <rFont val="Arial"/>
        <family val="2"/>
      </rPr>
      <t xml:space="preserve">sector dependant drop-down list) </t>
    </r>
  </si>
  <si>
    <t>Atividade de resposta - 
descrição</t>
  </si>
  <si>
    <t>Quantidade entregues</t>
  </si>
  <si>
    <t>Modalidade de entrega</t>
  </si>
  <si>
    <t>Aldeia / Bairro</t>
  </si>
  <si>
    <t>Tipo de Locação</t>
  </si>
  <si>
    <t>Nome da Localização</t>
  </si>
  <si>
    <t>Coordenada GPS</t>
  </si>
  <si>
    <t>Número de beneficiários visado</t>
  </si>
  <si>
    <t>Número de beneficiários assistidos</t>
  </si>
  <si>
    <t>Crianças (0-17)  assistidas</t>
  </si>
  <si>
    <t>Mulheres assistidas</t>
  </si>
  <si>
    <t>Homens assistidos</t>
  </si>
  <si>
    <t>Pessoas idosas assistidas</t>
  </si>
  <si>
    <t>Pessoas com deficiência assistidas</t>
  </si>
  <si>
    <t>Estado</t>
  </si>
  <si>
    <t>Acrônimo de organização líder</t>
  </si>
  <si>
    <t>Tipo de organização - Organização líder</t>
  </si>
  <si>
    <t>Acrônimo de Parceiro de Implementação</t>
  </si>
  <si>
    <t>Tipo de organizaçã - Parceiro de Implementação</t>
  </si>
  <si>
    <t>Número de meninos (&lt;18 anos) assistidos</t>
  </si>
  <si>
    <t>Número de meninas (&lt;18 anos) assistidas</t>
  </si>
  <si>
    <t>Número de meninos com deficiência (&lt;18 anos) assistidos2</t>
  </si>
  <si>
    <t>Número de meninas com deficiência (&lt;18 anos) assistidas</t>
  </si>
  <si>
    <t>#activity +activity +code</t>
  </si>
  <si>
    <t>#event</t>
  </si>
  <si>
    <t>#hrp +Project +Code</t>
  </si>
  <si>
    <t>#donor +names</t>
  </si>
  <si>
    <t>#org +lead +name</t>
  </si>
  <si>
    <t>#other +org +lead +name</t>
  </si>
  <si>
    <t>#org +impl +name</t>
  </si>
  <si>
    <t>#other +impl +name</t>
  </si>
  <si>
    <t>#sector +cluster +name</t>
  </si>
  <si>
    <t>#sector +subcluster +name</t>
  </si>
  <si>
    <t>#materials #delivered</t>
  </si>
  <si>
    <t>#qty +planned</t>
  </si>
  <si>
    <t>#qty +delivered</t>
  </si>
  <si>
    <t>#modality +name</t>
  </si>
  <si>
    <t>#adm1 +name</t>
  </si>
  <si>
    <t>#adm4 +name</t>
  </si>
  <si>
    <t>#loc +gps +latitude</t>
  </si>
  <si>
    <t>#loc +gps +longitude</t>
  </si>
  <si>
    <t>#targeted +hh</t>
  </si>
  <si>
    <t>#targeted +ind +num</t>
  </si>
  <si>
    <t>#reached +hh</t>
  </si>
  <si>
    <t>#reached +ind +num</t>
  </si>
  <si>
    <t>#reached +children +num</t>
  </si>
  <si>
    <t>#reached +women +num</t>
  </si>
  <si>
    <t>#reached +men +num</t>
  </si>
  <si>
    <t>#reached +elderly +num</t>
  </si>
  <si>
    <t>#reached +pwd +num</t>
  </si>
  <si>
    <t>#date +end</t>
  </si>
  <si>
    <t>#status +name</t>
  </si>
  <si>
    <t>#comments</t>
  </si>
  <si>
    <t>#date #eported</t>
  </si>
  <si>
    <t>#serial</t>
  </si>
  <si>
    <t>#org +lead+acronym</t>
  </si>
  <si>
    <t>#org +funder +type +name</t>
  </si>
  <si>
    <t>#org +impl +type +name</t>
  </si>
  <si>
    <t>#adm1 +code</t>
  </si>
  <si>
    <t>#adm2 +code</t>
  </si>
  <si>
    <t>#adm3 +code</t>
  </si>
  <si>
    <t>#reached +boys +num</t>
  </si>
  <si>
    <t>#reached +girls +num</t>
  </si>
  <si>
    <t>#reached +pwd +boys +num</t>
  </si>
  <si>
    <t>#reached +pwd +girls +num</t>
  </si>
  <si>
    <t>Proteção</t>
  </si>
  <si>
    <t>CoViD-19 Response</t>
  </si>
  <si>
    <t>Post distribution monitoring (shelter/NFIs)</t>
  </si>
  <si>
    <t>CoViD-19 Response - WASH</t>
  </si>
  <si>
    <t>ADM1 EN</t>
  </si>
  <si>
    <t>ADM1 PCODE</t>
  </si>
  <si>
    <t>ADM2 EN</t>
  </si>
  <si>
    <t>ADM2 PCODE</t>
  </si>
  <si>
    <t>Households</t>
  </si>
  <si>
    <t>Persons</t>
  </si>
  <si>
    <t>ADM2 PT</t>
  </si>
  <si>
    <t>ADM3 PT</t>
  </si>
  <si>
    <t>ADM3 PCODE</t>
  </si>
  <si>
    <t>FID</t>
  </si>
  <si>
    <t>ADM0 EN</t>
  </si>
  <si>
    <t>ADM0 PT</t>
  </si>
  <si>
    <t>ADM0 PCODE</t>
  </si>
  <si>
    <t>ADM1 PT</t>
  </si>
  <si>
    <t>ADM3 TYPE</t>
  </si>
  <si>
    <t>SOURCE</t>
  </si>
  <si>
    <t>Shape Leng</t>
  </si>
  <si>
    <t>Shape Area</t>
  </si>
  <si>
    <t>Cabo Delgado</t>
  </si>
  <si>
    <t>MZ01</t>
  </si>
  <si>
    <t>Ancuabe</t>
  </si>
  <si>
    <t>MZ0101</t>
  </si>
  <si>
    <t>Alto Molocue</t>
  </si>
  <si>
    <t>MZ1101</t>
  </si>
  <si>
    <t>Alto Molocue Sede</t>
  </si>
  <si>
    <t>MZ110101</t>
  </si>
  <si>
    <t>Mozambique</t>
  </si>
  <si>
    <t>Moçambique</t>
  </si>
  <si>
    <t>MZ</t>
  </si>
  <si>
    <t>Nampula</t>
  </si>
  <si>
    <t>MZ07</t>
  </si>
  <si>
    <t>Meconta</t>
  </si>
  <si>
    <t>MZ0709</t>
  </si>
  <si>
    <t>7 De Abril</t>
  </si>
  <si>
    <t>MZ070901</t>
  </si>
  <si>
    <t>WFP, INE 2007  (edited by UN OCHA ROSEA)</t>
  </si>
  <si>
    <t>Gaza</t>
  </si>
  <si>
    <t>MZ02</t>
  </si>
  <si>
    <t>Balama</t>
  </si>
  <si>
    <t>MZ0102</t>
  </si>
  <si>
    <t>Nauela</t>
  </si>
  <si>
    <t>MZ110102</t>
  </si>
  <si>
    <t>Chibuto</t>
  </si>
  <si>
    <t>MZ0202</t>
  </si>
  <si>
    <t>Alto Changane</t>
  </si>
  <si>
    <t>MZ020201</t>
  </si>
  <si>
    <t>Inhambane</t>
  </si>
  <si>
    <t>MZ03</t>
  </si>
  <si>
    <t>Chiúre</t>
  </si>
  <si>
    <t>MZ0103</t>
  </si>
  <si>
    <t>Ancuabe Sede</t>
  </si>
  <si>
    <t>MZ010101</t>
  </si>
  <si>
    <t>Zambezia</t>
  </si>
  <si>
    <t>MZ11</t>
  </si>
  <si>
    <t>Gile</t>
  </si>
  <si>
    <t>MZ1105</t>
  </si>
  <si>
    <t>Alto Ligonha</t>
  </si>
  <si>
    <t>MZ110501</t>
  </si>
  <si>
    <t>Manica</t>
  </si>
  <si>
    <t>MZ04</t>
  </si>
  <si>
    <t>MZ0104</t>
  </si>
  <si>
    <t>Mesa</t>
  </si>
  <si>
    <t>MZ010102</t>
  </si>
  <si>
    <t>Maputo</t>
  </si>
  <si>
    <t>MZ05</t>
  </si>
  <si>
    <t>MZ0105</t>
  </si>
  <si>
    <t>Metoro</t>
  </si>
  <si>
    <t>MZ010103</t>
  </si>
  <si>
    <t>Erati</t>
  </si>
  <si>
    <t>MZ0703</t>
  </si>
  <si>
    <t>Alua</t>
  </si>
  <si>
    <t>MZ070301</t>
  </si>
  <si>
    <t>Maputo City</t>
  </si>
  <si>
    <t>MZ06</t>
  </si>
  <si>
    <t>MZ0106</t>
  </si>
  <si>
    <t>Meza</t>
  </si>
  <si>
    <t>MZ010104</t>
  </si>
  <si>
    <t>Gondola</t>
  </si>
  <si>
    <t>MZ0403</t>
  </si>
  <si>
    <t>Amatongas</t>
  </si>
  <si>
    <t>MZ040301</t>
  </si>
  <si>
    <t>Mecufi</t>
  </si>
  <si>
    <t>MZ0107</t>
  </si>
  <si>
    <t>Angoche</t>
  </si>
  <si>
    <t>MZ0701</t>
  </si>
  <si>
    <t>Angoche Sede</t>
  </si>
  <si>
    <t>MZ070101</t>
  </si>
  <si>
    <t>Rapale</t>
  </si>
  <si>
    <t>MZ0722</t>
  </si>
  <si>
    <t>Anchilo</t>
  </si>
  <si>
    <t>MZ072201</t>
  </si>
  <si>
    <t>Niassa</t>
  </si>
  <si>
    <t>MZ08</t>
  </si>
  <si>
    <t>Meluco</t>
  </si>
  <si>
    <t>MZ0108</t>
  </si>
  <si>
    <t>Aube</t>
  </si>
  <si>
    <t>MZ070102</t>
  </si>
  <si>
    <t>Sofala</t>
  </si>
  <si>
    <t>MZ09</t>
  </si>
  <si>
    <t>MZ0109</t>
  </si>
  <si>
    <t>Boila</t>
  </si>
  <si>
    <t>MZ070103</t>
  </si>
  <si>
    <t>Tete</t>
  </si>
  <si>
    <t>MZ10</t>
  </si>
  <si>
    <t>Mocimboa Da Praia</t>
  </si>
  <si>
    <t>MZ0110</t>
  </si>
  <si>
    <t>Namaponda</t>
  </si>
  <si>
    <t>MZ070104</t>
  </si>
  <si>
    <t>Montepuez</t>
  </si>
  <si>
    <t>MZ0111</t>
  </si>
  <si>
    <t>Angonia</t>
  </si>
  <si>
    <t>MZ1001</t>
  </si>
  <si>
    <t>Domue</t>
  </si>
  <si>
    <t>MZ100101</t>
  </si>
  <si>
    <t>Mocubela</t>
  </si>
  <si>
    <t>MZ1115</t>
  </si>
  <si>
    <t>Bajone</t>
  </si>
  <si>
    <t>MZ111501</t>
  </si>
  <si>
    <t>Mueda</t>
  </si>
  <si>
    <t>MZ0112</t>
  </si>
  <si>
    <t>Ulongue</t>
  </si>
  <si>
    <t>MZ100102</t>
  </si>
  <si>
    <t>Balama Sede</t>
  </si>
  <si>
    <t>MZ010201</t>
  </si>
  <si>
    <t>Muidumbe</t>
  </si>
  <si>
    <t>MZ0113</t>
  </si>
  <si>
    <t>Inhassoro</t>
  </si>
  <si>
    <t>MZ0306</t>
  </si>
  <si>
    <t>Bazaruto</t>
  </si>
  <si>
    <t>MZ030601</t>
  </si>
  <si>
    <t>Namuno</t>
  </si>
  <si>
    <t>MZ0114</t>
  </si>
  <si>
    <t>Impiri</t>
  </si>
  <si>
    <t>MZ010202</t>
  </si>
  <si>
    <t>Tambara</t>
  </si>
  <si>
    <t>MZ0411</t>
  </si>
  <si>
    <t>Bazua</t>
  </si>
  <si>
    <t>MZ041101</t>
  </si>
  <si>
    <t>Nangade</t>
  </si>
  <si>
    <t>MZ0115</t>
  </si>
  <si>
    <t>Kuekue</t>
  </si>
  <si>
    <t>MZ010203</t>
  </si>
  <si>
    <t>Matutuine</t>
  </si>
  <si>
    <t>MZ0506</t>
  </si>
  <si>
    <t>Bela Vista</t>
  </si>
  <si>
    <t>MZ050601</t>
  </si>
  <si>
    <t>Palma</t>
  </si>
  <si>
    <t>MZ0116</t>
  </si>
  <si>
    <t>Mavala</t>
  </si>
  <si>
    <t>MZ010204</t>
  </si>
  <si>
    <t>Quissanga</t>
  </si>
  <si>
    <t>MZ0118</t>
  </si>
  <si>
    <t>Bilibiza</t>
  </si>
  <si>
    <t>MZ011801</t>
  </si>
  <si>
    <t>Barue</t>
  </si>
  <si>
    <t>MZ0401</t>
  </si>
  <si>
    <t>Catandica</t>
  </si>
  <si>
    <t>MZ040101</t>
  </si>
  <si>
    <t>Boane</t>
  </si>
  <si>
    <t>MZ0501</t>
  </si>
  <si>
    <t>Boane Sede</t>
  </si>
  <si>
    <t>MZ050101</t>
  </si>
  <si>
    <t>Bilene</t>
  </si>
  <si>
    <t>MZ0201</t>
  </si>
  <si>
    <t>Choa</t>
  </si>
  <si>
    <t>MZ040102</t>
  </si>
  <si>
    <t>Nhampassa</t>
  </si>
  <si>
    <t>MZ040103</t>
  </si>
  <si>
    <t>Buzi</t>
  </si>
  <si>
    <t>MZ0901</t>
  </si>
  <si>
    <t>Buzi Sede</t>
  </si>
  <si>
    <t>MZ090101</t>
  </si>
  <si>
    <t>Chicualacuala</t>
  </si>
  <si>
    <t>MZ0203</t>
  </si>
  <si>
    <t>Macia</t>
  </si>
  <si>
    <t>MZ020101</t>
  </si>
  <si>
    <t>Cafumpe</t>
  </si>
  <si>
    <t>MZ040302</t>
  </si>
  <si>
    <t>Chigubo</t>
  </si>
  <si>
    <t>MZ0204</t>
  </si>
  <si>
    <t>Macuane</t>
  </si>
  <si>
    <t>MZ020106</t>
  </si>
  <si>
    <t>Caia</t>
  </si>
  <si>
    <t>MZ0902</t>
  </si>
  <si>
    <t>Caia Sede</t>
  </si>
  <si>
    <t>MZ090201</t>
  </si>
  <si>
    <t>Chókwè</t>
  </si>
  <si>
    <t>MZ0205</t>
  </si>
  <si>
    <t>Makluane</t>
  </si>
  <si>
    <t>MZ020102</t>
  </si>
  <si>
    <t>Manhiça</t>
  </si>
  <si>
    <t>MZ0504</t>
  </si>
  <si>
    <t>Calanga</t>
  </si>
  <si>
    <t>MZ050401</t>
  </si>
  <si>
    <t>Chongoene</t>
  </si>
  <si>
    <t>MZ0206</t>
  </si>
  <si>
    <t>Mazivila</t>
  </si>
  <si>
    <t>MZ020103</t>
  </si>
  <si>
    <t>Mogovolas</t>
  </si>
  <si>
    <t>MZ0713</t>
  </si>
  <si>
    <t>Calipo</t>
  </si>
  <si>
    <t>MZ071301</t>
  </si>
  <si>
    <t>Cidade De Xai-Xai</t>
  </si>
  <si>
    <t>MZ0207</t>
  </si>
  <si>
    <t>Messano</t>
  </si>
  <si>
    <t>MZ020104</t>
  </si>
  <si>
    <t>Mopeia</t>
  </si>
  <si>
    <t>MZ1117</t>
  </si>
  <si>
    <t>Campo</t>
  </si>
  <si>
    <t>MZ111701</t>
  </si>
  <si>
    <t>Guijá</t>
  </si>
  <si>
    <t>MZ0208</t>
  </si>
  <si>
    <t>Praia De Bilene</t>
  </si>
  <si>
    <t>MZ020105</t>
  </si>
  <si>
    <t>Guija</t>
  </si>
  <si>
    <t>Caniçado</t>
  </si>
  <si>
    <t>MZ020801</t>
  </si>
  <si>
    <t>Limpopo</t>
  </si>
  <si>
    <t>MZ0209</t>
  </si>
  <si>
    <t>Maringue</t>
  </si>
  <si>
    <t>MZ0910</t>
  </si>
  <si>
    <t>Canxixe</t>
  </si>
  <si>
    <t>MZ091001</t>
  </si>
  <si>
    <t>Mabalane</t>
  </si>
  <si>
    <t>MZ0210</t>
  </si>
  <si>
    <t>Matola Rio</t>
  </si>
  <si>
    <t>MZ050102</t>
  </si>
  <si>
    <t>Mandlakaze</t>
  </si>
  <si>
    <t>MZ0211</t>
  </si>
  <si>
    <t>Catuane</t>
  </si>
  <si>
    <t>MZ050602</t>
  </si>
  <si>
    <t>Mapai</t>
  </si>
  <si>
    <t>MZ0212</t>
  </si>
  <si>
    <t>Estaquinha</t>
  </si>
  <si>
    <t>MZ090102</t>
  </si>
  <si>
    <t>Chai</t>
  </si>
  <si>
    <t>MZ010601</t>
  </si>
  <si>
    <t>Massangena</t>
  </si>
  <si>
    <t>MZ0213</t>
  </si>
  <si>
    <t>Nova-Sofala</t>
  </si>
  <si>
    <t>MZ090104</t>
  </si>
  <si>
    <t>Chaimite</t>
  </si>
  <si>
    <t>MZ020202</t>
  </si>
  <si>
    <t>Massingir</t>
  </si>
  <si>
    <t>MZ0214</t>
  </si>
  <si>
    <t>MZ090103</t>
  </si>
  <si>
    <t>Moma</t>
  </si>
  <si>
    <t>MZ0714</t>
  </si>
  <si>
    <t>Chalaua</t>
  </si>
  <si>
    <t>MZ071401</t>
  </si>
  <si>
    <t>Cidade De Inhambane</t>
  </si>
  <si>
    <t>MZ0301</t>
  </si>
  <si>
    <t>Cahora Bassa</t>
  </si>
  <si>
    <t>MZ1002</t>
  </si>
  <si>
    <t>Chintholo</t>
  </si>
  <si>
    <t>MZ100201</t>
  </si>
  <si>
    <t>Namaacha</t>
  </si>
  <si>
    <t>MZ0508</t>
  </si>
  <si>
    <t>Changalane</t>
  </si>
  <si>
    <t>MZ050801</t>
  </si>
  <si>
    <t>Funhalouro</t>
  </si>
  <si>
    <t>MZ0302</t>
  </si>
  <si>
    <t>Chitholo</t>
  </si>
  <si>
    <t>MZ100204</t>
  </si>
  <si>
    <t>Changanine</t>
  </si>
  <si>
    <t>MZ020203</t>
  </si>
  <si>
    <t>Govuro</t>
  </si>
  <si>
    <t>MZ0303</t>
  </si>
  <si>
    <t>Chitima</t>
  </si>
  <si>
    <t>MZ100202</t>
  </si>
  <si>
    <t>Chapa</t>
  </si>
  <si>
    <t>MZ011201</t>
  </si>
  <si>
    <t>Homoine</t>
  </si>
  <si>
    <t>MZ0304</t>
  </si>
  <si>
    <t>Songo</t>
  </si>
  <si>
    <t>MZ100203</t>
  </si>
  <si>
    <t>Mutarara</t>
  </si>
  <si>
    <t>MZ1013</t>
  </si>
  <si>
    <t>Charre</t>
  </si>
  <si>
    <t>MZ101301</t>
  </si>
  <si>
    <t>Inharrime</t>
  </si>
  <si>
    <t>MZ0305</t>
  </si>
  <si>
    <t>Chemba</t>
  </si>
  <si>
    <t>MZ0903</t>
  </si>
  <si>
    <t>Chemba Sede</t>
  </si>
  <si>
    <t>MZ090301</t>
  </si>
  <si>
    <t>Murraça</t>
  </si>
  <si>
    <t>MZ090202</t>
  </si>
  <si>
    <t>Chibabava</t>
  </si>
  <si>
    <t>MZ0905</t>
  </si>
  <si>
    <t>Chibabava Sede</t>
  </si>
  <si>
    <t>MZ090501</t>
  </si>
  <si>
    <t>Jangamo</t>
  </si>
  <si>
    <t>MZ0307</t>
  </si>
  <si>
    <t>Sena</t>
  </si>
  <si>
    <t>MZ090203</t>
  </si>
  <si>
    <t>Chibonzane</t>
  </si>
  <si>
    <t>MZ021101</t>
  </si>
  <si>
    <t>Mabote</t>
  </si>
  <si>
    <t>MZ0308</t>
  </si>
  <si>
    <t>Changara</t>
  </si>
  <si>
    <t>MZ1003</t>
  </si>
  <si>
    <t>Chioco</t>
  </si>
  <si>
    <t>MZ100304</t>
  </si>
  <si>
    <t>Chibuto Sede</t>
  </si>
  <si>
    <t>MZ020204</t>
  </si>
  <si>
    <t>Massinga</t>
  </si>
  <si>
    <t>MZ0309</t>
  </si>
  <si>
    <t>Chipembere</t>
  </si>
  <si>
    <t>MZ100301</t>
  </si>
  <si>
    <t>Chicomo</t>
  </si>
  <si>
    <t>MZ030901</t>
  </si>
  <si>
    <t>Maxixe</t>
  </si>
  <si>
    <t>MZ0310</t>
  </si>
  <si>
    <t>Luenha</t>
  </si>
  <si>
    <t>MZ100302</t>
  </si>
  <si>
    <t>Muembe</t>
  </si>
  <si>
    <t>MZ0816</t>
  </si>
  <si>
    <t>Chiconono</t>
  </si>
  <si>
    <t>MZ081601</t>
  </si>
  <si>
    <t>Morrumbene</t>
  </si>
  <si>
    <t>MZ0311</t>
  </si>
  <si>
    <t>Mavara</t>
  </si>
  <si>
    <t>MZ100303</t>
  </si>
  <si>
    <t>Chicumbane</t>
  </si>
  <si>
    <t>MZ020901</t>
  </si>
  <si>
    <t>Panda</t>
  </si>
  <si>
    <t>MZ0312</t>
  </si>
  <si>
    <t>Chidenguele</t>
  </si>
  <si>
    <t>MZ021102</t>
  </si>
  <si>
    <t>Vilankulo</t>
  </si>
  <si>
    <t>MZ0313</t>
  </si>
  <si>
    <t>Chiramba</t>
  </si>
  <si>
    <t>MZ090302</t>
  </si>
  <si>
    <t>Macanga</t>
  </si>
  <si>
    <t>MZ1008</t>
  </si>
  <si>
    <t>Chidzolomondo</t>
  </si>
  <si>
    <t>MZ100801</t>
  </si>
  <si>
    <t>Zavala</t>
  </si>
  <si>
    <t>MZ0314</t>
  </si>
  <si>
    <t>Mulima</t>
  </si>
  <si>
    <t>MZ090303</t>
  </si>
  <si>
    <t>Chifunde</t>
  </si>
  <si>
    <t>MZ1004</t>
  </si>
  <si>
    <t>Chifunde Sede</t>
  </si>
  <si>
    <t>MZ100401</t>
  </si>
  <si>
    <t>Báruè</t>
  </si>
  <si>
    <t>Cheringoma</t>
  </si>
  <si>
    <t>MZ0904</t>
  </si>
  <si>
    <t>Inhaminga</t>
  </si>
  <si>
    <t>MZ090401</t>
  </si>
  <si>
    <t>Chigubo Sede</t>
  </si>
  <si>
    <t>MZ020401</t>
  </si>
  <si>
    <t>Cidade De Chimoio</t>
  </si>
  <si>
    <t>MZ0402</t>
  </si>
  <si>
    <t>Inhamitanga</t>
  </si>
  <si>
    <t>MZ090402</t>
  </si>
  <si>
    <t>Malema</t>
  </si>
  <si>
    <t>MZ0708</t>
  </si>
  <si>
    <t>Chihulo</t>
  </si>
  <si>
    <t>MZ070801</t>
  </si>
  <si>
    <t>Chimbonila</t>
  </si>
  <si>
    <t>MZ0801</t>
  </si>
  <si>
    <t>Chimbonila Sede</t>
  </si>
  <si>
    <t>MZ080101</t>
  </si>
  <si>
    <t>Guro</t>
  </si>
  <si>
    <t>MZ0404</t>
  </si>
  <si>
    <t>Goonda</t>
  </si>
  <si>
    <t>MZ090502</t>
  </si>
  <si>
    <t>Chinde</t>
  </si>
  <si>
    <t>MZ1102</t>
  </si>
  <si>
    <t>Chinde Sede</t>
  </si>
  <si>
    <t>MZ110201</t>
  </si>
  <si>
    <t>Macate</t>
  </si>
  <si>
    <t>MZ0405</t>
  </si>
  <si>
    <t>Muxungue</t>
  </si>
  <si>
    <t>MZ090503</t>
  </si>
  <si>
    <t>Murrupula</t>
  </si>
  <si>
    <t>MZ0718</t>
  </si>
  <si>
    <t>Chinga</t>
  </si>
  <si>
    <t>MZ071801</t>
  </si>
  <si>
    <t>Machaze</t>
  </si>
  <si>
    <t>MZ0406</t>
  </si>
  <si>
    <t>Macossa</t>
  </si>
  <si>
    <t>MZ0407</t>
  </si>
  <si>
    <t>Magoe</t>
  </si>
  <si>
    <t>MZ1009</t>
  </si>
  <si>
    <t>Chinthopo</t>
  </si>
  <si>
    <t>MZ100901</t>
  </si>
  <si>
    <t>MZ0408</t>
  </si>
  <si>
    <t>Mossurize</t>
  </si>
  <si>
    <t>MZ0409</t>
  </si>
  <si>
    <t>Memba</t>
  </si>
  <si>
    <t>MZ0711</t>
  </si>
  <si>
    <t>Chipene</t>
  </si>
  <si>
    <t>MZ071101</t>
  </si>
  <si>
    <t>Sussundenga</t>
  </si>
  <si>
    <t>MZ0410</t>
  </si>
  <si>
    <t>Godide</t>
  </si>
  <si>
    <t>MZ020205</t>
  </si>
  <si>
    <t>Maravia</t>
  </si>
  <si>
    <t>MZ1011</t>
  </si>
  <si>
    <t>Chipera</t>
  </si>
  <si>
    <t>MZ101101</t>
  </si>
  <si>
    <t>Malehice</t>
  </si>
  <si>
    <t>MZ020206</t>
  </si>
  <si>
    <t>Chiputu</t>
  </si>
  <si>
    <t>MZ101102</t>
  </si>
  <si>
    <t>Vanduzi</t>
  </si>
  <si>
    <t>MZ0412</t>
  </si>
  <si>
    <t>Chicualacuala Sede</t>
  </si>
  <si>
    <t>MZ020303</t>
  </si>
  <si>
    <t>Pafuri</t>
  </si>
  <si>
    <t>MZ020301</t>
  </si>
  <si>
    <t>Morrumbala</t>
  </si>
  <si>
    <t>MZ1118</t>
  </si>
  <si>
    <t>Chire</t>
  </si>
  <si>
    <t>MZ111801</t>
  </si>
  <si>
    <t>Cidade De Matola</t>
  </si>
  <si>
    <t>MZ0502</t>
  </si>
  <si>
    <t>Vila Eduardo Mondlane</t>
  </si>
  <si>
    <t>MZ020302</t>
  </si>
  <si>
    <t>Chissano</t>
  </si>
  <si>
    <t>MZ020902</t>
  </si>
  <si>
    <t>Magude</t>
  </si>
  <si>
    <t>MZ0503</t>
  </si>
  <si>
    <t>Mualadze</t>
  </si>
  <si>
    <t>MZ100402</t>
  </si>
  <si>
    <t>Chitobe</t>
  </si>
  <si>
    <t>MZ040601</t>
  </si>
  <si>
    <t>Marracuene</t>
  </si>
  <si>
    <t>MZ0505</t>
  </si>
  <si>
    <t>Nsadzu</t>
  </si>
  <si>
    <t>MZ100403</t>
  </si>
  <si>
    <t>Chitunda</t>
  </si>
  <si>
    <t>MZ011301</t>
  </si>
  <si>
    <t>Matutuíne</t>
  </si>
  <si>
    <t>Chiurairue</t>
  </si>
  <si>
    <t>MZ040901</t>
  </si>
  <si>
    <t>Moamba</t>
  </si>
  <si>
    <t>MZ0507</t>
  </si>
  <si>
    <t>Dindiza</t>
  </si>
  <si>
    <t>MZ020402</t>
  </si>
  <si>
    <t>Chiure</t>
  </si>
  <si>
    <t>Chiure Sede</t>
  </si>
  <si>
    <t>MZ010301</t>
  </si>
  <si>
    <t>Ndindiza</t>
  </si>
  <si>
    <t>MZ020403</t>
  </si>
  <si>
    <t>Chiure Velho</t>
  </si>
  <si>
    <t>MZ010302</t>
  </si>
  <si>
    <t>KaMavota</t>
  </si>
  <si>
    <t>MZ0602</t>
  </si>
  <si>
    <t>Mecanhelas</t>
  </si>
  <si>
    <t>MZ0813</t>
  </si>
  <si>
    <t>Chiuta</t>
  </si>
  <si>
    <t>MZ081301</t>
  </si>
  <si>
    <t>KaMaxakeni</t>
  </si>
  <si>
    <t>MZ0603</t>
  </si>
  <si>
    <t>Lione</t>
  </si>
  <si>
    <t>MZ080102</t>
  </si>
  <si>
    <t>Chivongoene</t>
  </si>
  <si>
    <t>MZ020802</t>
  </si>
  <si>
    <t>KaMpfumo</t>
  </si>
  <si>
    <t>MZ0604</t>
  </si>
  <si>
    <t>Meponda</t>
  </si>
  <si>
    <t>MZ080103</t>
  </si>
  <si>
    <t>KaMubukwane</t>
  </si>
  <si>
    <t>MZ0605</t>
  </si>
  <si>
    <t>Chokwe</t>
  </si>
  <si>
    <t>Chokwe Sede</t>
  </si>
  <si>
    <t>MZ020501</t>
  </si>
  <si>
    <t>KaNhaca</t>
  </si>
  <si>
    <t>MZ0606</t>
  </si>
  <si>
    <t>Micaune</t>
  </si>
  <si>
    <t>MZ110202</t>
  </si>
  <si>
    <t>Chongoene Sede</t>
  </si>
  <si>
    <t>MZ020601</t>
  </si>
  <si>
    <t>KaNlhamankulo</t>
  </si>
  <si>
    <t>MZ0608</t>
  </si>
  <si>
    <t>Marromeu</t>
  </si>
  <si>
    <t>MZ0911</t>
  </si>
  <si>
    <t>Chupanga</t>
  </si>
  <si>
    <t>MZ091101</t>
  </si>
  <si>
    <t>KaTembe</t>
  </si>
  <si>
    <t>MZ0607</t>
  </si>
  <si>
    <t>Cidade Da Beira</t>
  </si>
  <si>
    <t>MZ0906</t>
  </si>
  <si>
    <t>MZ090601</t>
  </si>
  <si>
    <t>Katapua</t>
  </si>
  <si>
    <t>MZ010303</t>
  </si>
  <si>
    <t>Cidade Da Matola</t>
  </si>
  <si>
    <t>MZ050201</t>
  </si>
  <si>
    <t>Cidade De Nampula</t>
  </si>
  <si>
    <t>MZ0702</t>
  </si>
  <si>
    <t>Mazeze</t>
  </si>
  <si>
    <t>MZ010304</t>
  </si>
  <si>
    <t>MZ040201</t>
  </si>
  <si>
    <t>Eráti</t>
  </si>
  <si>
    <t>Namogelia</t>
  </si>
  <si>
    <t>MZ010305</t>
  </si>
  <si>
    <t>MZ030101</t>
  </si>
  <si>
    <t>Ilha de Mocambique</t>
  </si>
  <si>
    <t>MZ0704</t>
  </si>
  <si>
    <t>Ocua</t>
  </si>
  <si>
    <t>MZ010306</t>
  </si>
  <si>
    <t>Cidade De Lichinga</t>
  </si>
  <si>
    <t>MZ0802</t>
  </si>
  <si>
    <t>MZ080201</t>
  </si>
  <si>
    <t>Lalaua</t>
  </si>
  <si>
    <t>MZ0705</t>
  </si>
  <si>
    <t>MZ1005</t>
  </si>
  <si>
    <t>Kazula</t>
  </si>
  <si>
    <t>MZ100501</t>
  </si>
  <si>
    <t>Cidade De Maputo</t>
  </si>
  <si>
    <t>MZ0601</t>
  </si>
  <si>
    <t>MZ060101</t>
  </si>
  <si>
    <t>Larde</t>
  </si>
  <si>
    <t>MZ0706</t>
  </si>
  <si>
    <t>Manje</t>
  </si>
  <si>
    <t>MZ100502</t>
  </si>
  <si>
    <t>MZ070201</t>
  </si>
  <si>
    <t>Liúpo</t>
  </si>
  <si>
    <t>MZ0707</t>
  </si>
  <si>
    <t>MZ010401</t>
  </si>
  <si>
    <t>Lionde</t>
  </si>
  <si>
    <t>MZ020502</t>
  </si>
  <si>
    <t>Cidade De Quelimane</t>
  </si>
  <si>
    <t>MZ1103</t>
  </si>
  <si>
    <t>MZ110301</t>
  </si>
  <si>
    <t>Macarretane</t>
  </si>
  <si>
    <t>MZ020503</t>
  </si>
  <si>
    <t>Cidade De Tete</t>
  </si>
  <si>
    <t>MZ1006</t>
  </si>
  <si>
    <t>MZ100601</t>
  </si>
  <si>
    <t>Mecuburi</t>
  </si>
  <si>
    <t>MZ0710</t>
  </si>
  <si>
    <t>Xilembene</t>
  </si>
  <si>
    <t>MZ020504</t>
  </si>
  <si>
    <t>MZ020701</t>
  </si>
  <si>
    <t>Lago</t>
  </si>
  <si>
    <t>MZ0806</t>
  </si>
  <si>
    <t>Cobue</t>
  </si>
  <si>
    <t>MZ080601</t>
  </si>
  <si>
    <t>Mogincual</t>
  </si>
  <si>
    <t>MZ0712</t>
  </si>
  <si>
    <t>Madzucane</t>
  </si>
  <si>
    <t>MZ020602</t>
  </si>
  <si>
    <t>Combomune</t>
  </si>
  <si>
    <t>MZ021001</t>
  </si>
  <si>
    <t>Nguzene</t>
  </si>
  <si>
    <t>MZ020603</t>
  </si>
  <si>
    <t>Corrane</t>
  </si>
  <si>
    <t>MZ070902</t>
  </si>
  <si>
    <t>Nacala-A-Velha</t>
  </si>
  <si>
    <t>MZ0720</t>
  </si>
  <si>
    <t>Covo</t>
  </si>
  <si>
    <t>MZ072001</t>
  </si>
  <si>
    <t>Monapo</t>
  </si>
  <si>
    <t>MZ0715</t>
  </si>
  <si>
    <t>Urbano 1 - Central</t>
  </si>
  <si>
    <t>MZ090602</t>
  </si>
  <si>
    <t>Cuamba</t>
  </si>
  <si>
    <t>MZ0803</t>
  </si>
  <si>
    <t>Cuamba Sede</t>
  </si>
  <si>
    <t>MZ080301</t>
  </si>
  <si>
    <t>Mossuril</t>
  </si>
  <si>
    <t>MZ0716</t>
  </si>
  <si>
    <t>Urbano 2 - Munhava</t>
  </si>
  <si>
    <t>MZ090603</t>
  </si>
  <si>
    <t>Cumbana</t>
  </si>
  <si>
    <t>MZ030701</t>
  </si>
  <si>
    <t>Muecate</t>
  </si>
  <si>
    <t>MZ0717</t>
  </si>
  <si>
    <t>Urbano 3 - Inhamizua</t>
  </si>
  <si>
    <t>MZ090604</t>
  </si>
  <si>
    <t>Ribaue</t>
  </si>
  <si>
    <t>MZ0723</t>
  </si>
  <si>
    <t>Cunle</t>
  </si>
  <si>
    <t>MZ072301</t>
  </si>
  <si>
    <t>Urbano 4 - Manga Loforte</t>
  </si>
  <si>
    <t>MZ090605</t>
  </si>
  <si>
    <t>Dacata</t>
  </si>
  <si>
    <t>MZ040902</t>
  </si>
  <si>
    <t>Nacala</t>
  </si>
  <si>
    <t>MZ0719</t>
  </si>
  <si>
    <t>Urbano 5 - Nhangau</t>
  </si>
  <si>
    <t>MZ090606</t>
  </si>
  <si>
    <t>Derre</t>
  </si>
  <si>
    <t>MZ1104</t>
  </si>
  <si>
    <t>Derre Sede</t>
  </si>
  <si>
    <t>MZ110401</t>
  </si>
  <si>
    <t>Diaca</t>
  </si>
  <si>
    <t>MZ011001</t>
  </si>
  <si>
    <t>Nacarôa</t>
  </si>
  <si>
    <t>MZ0721</t>
  </si>
  <si>
    <t>Infulene</t>
  </si>
  <si>
    <t>MZ050202</t>
  </si>
  <si>
    <t>Machava</t>
  </si>
  <si>
    <t>MZ050203</t>
  </si>
  <si>
    <t>Machanga</t>
  </si>
  <si>
    <t>MZ0909</t>
  </si>
  <si>
    <t>Divinhe</t>
  </si>
  <si>
    <t>MZ090901</t>
  </si>
  <si>
    <t>Ribáuè</t>
  </si>
  <si>
    <t>Doa</t>
  </si>
  <si>
    <t>MZ1007</t>
  </si>
  <si>
    <t>Doa Sede</t>
  </si>
  <si>
    <t>MZ100701</t>
  </si>
  <si>
    <t>Dombe</t>
  </si>
  <si>
    <t>MZ041001</t>
  </si>
  <si>
    <t>Dondo</t>
  </si>
  <si>
    <t>MZ0907</t>
  </si>
  <si>
    <t>Dondo Sede</t>
  </si>
  <si>
    <t>MZ090701</t>
  </si>
  <si>
    <t>Ilha Licom</t>
  </si>
  <si>
    <t>MZ0804</t>
  </si>
  <si>
    <t>Cidade de Maxixe</t>
  </si>
  <si>
    <t>MZ031001</t>
  </si>
  <si>
    <t>Espungabera</t>
  </si>
  <si>
    <t>MZ040903</t>
  </si>
  <si>
    <t>Ilha Risunodo</t>
  </si>
  <si>
    <t>MZ0805</t>
  </si>
  <si>
    <t>Cidade de Nampula</t>
  </si>
  <si>
    <t>Muatala</t>
  </si>
  <si>
    <t>MZ070202</t>
  </si>
  <si>
    <t>Etarara</t>
  </si>
  <si>
    <t>MZ080302</t>
  </si>
  <si>
    <t>Lago Niassa</t>
  </si>
  <si>
    <t>MZ0807</t>
  </si>
  <si>
    <t>Muhala</t>
  </si>
  <si>
    <t>MZ070203</t>
  </si>
  <si>
    <t>Fingoe</t>
  </si>
  <si>
    <t>MZ101103</t>
  </si>
  <si>
    <t>Majune</t>
  </si>
  <si>
    <t>MZ0808</t>
  </si>
  <si>
    <t>Namikopo</t>
  </si>
  <si>
    <t>MZ070204</t>
  </si>
  <si>
    <t>Funhalouro Sede</t>
  </si>
  <si>
    <t>MZ030201</t>
  </si>
  <si>
    <t>Mandimba</t>
  </si>
  <si>
    <t>MZ0809</t>
  </si>
  <si>
    <t>Napipine</t>
  </si>
  <si>
    <t>MZ070205</t>
  </si>
  <si>
    <t>Furancungo</t>
  </si>
  <si>
    <t>MZ100802</t>
  </si>
  <si>
    <t>Marrupa</t>
  </si>
  <si>
    <t>MZ0810</t>
  </si>
  <si>
    <t>Natikire</t>
  </si>
  <si>
    <t>MZ070206</t>
  </si>
  <si>
    <t>Muanza</t>
  </si>
  <si>
    <t>MZ0912</t>
  </si>
  <si>
    <t>Galinha</t>
  </si>
  <si>
    <t>MZ091201</t>
  </si>
  <si>
    <t>Maúa</t>
  </si>
  <si>
    <t>MZ0811</t>
  </si>
  <si>
    <t>Urbano Central</t>
  </si>
  <si>
    <t>MZ070207</t>
  </si>
  <si>
    <t>Gile Sede</t>
  </si>
  <si>
    <t>MZ110502</t>
  </si>
  <si>
    <t>Mavago</t>
  </si>
  <si>
    <t>MZ0812</t>
  </si>
  <si>
    <t>Gondola Sede</t>
  </si>
  <si>
    <t>MZ040303</t>
  </si>
  <si>
    <t>Mecula</t>
  </si>
  <si>
    <t>MZ0814</t>
  </si>
  <si>
    <t>Inhassunge</t>
  </si>
  <si>
    <t>MZ1108</t>
  </si>
  <si>
    <t>Gonhane</t>
  </si>
  <si>
    <t>MZ110801</t>
  </si>
  <si>
    <t>Metarica</t>
  </si>
  <si>
    <t>MZ0815</t>
  </si>
  <si>
    <t>Gorongosa</t>
  </si>
  <si>
    <t>MZ0908</t>
  </si>
  <si>
    <t>Gorongosa Sede</t>
  </si>
  <si>
    <t>MZ090801</t>
  </si>
  <si>
    <t>Ngaúma</t>
  </si>
  <si>
    <t>MZ0817</t>
  </si>
  <si>
    <t>Guro Sede</t>
  </si>
  <si>
    <t>MZ040401</t>
  </si>
  <si>
    <t>Nipepe</t>
  </si>
  <si>
    <t>MZ0818</t>
  </si>
  <si>
    <t>Lurio</t>
  </si>
  <si>
    <t>MZ080303</t>
  </si>
  <si>
    <t>Gurue</t>
  </si>
  <si>
    <t>MZ1106</t>
  </si>
  <si>
    <t>Gurue Sede</t>
  </si>
  <si>
    <t>MZ110601</t>
  </si>
  <si>
    <t>Sanga</t>
  </si>
  <si>
    <t>MZ0819</t>
  </si>
  <si>
    <t>Homoine Sede</t>
  </si>
  <si>
    <t>MZ030401</t>
  </si>
  <si>
    <t>Búzi</t>
  </si>
  <si>
    <t>Hucula</t>
  </si>
  <si>
    <t>MZ011401</t>
  </si>
  <si>
    <t>Iapala</t>
  </si>
  <si>
    <t>MZ072302</t>
  </si>
  <si>
    <t>Mafambisse</t>
  </si>
  <si>
    <t>MZ090702</t>
  </si>
  <si>
    <t>MZ010501</t>
  </si>
  <si>
    <t>Ile</t>
  </si>
  <si>
    <t>MZ1107</t>
  </si>
  <si>
    <t>Ile Sede</t>
  </si>
  <si>
    <t>MZ110701</t>
  </si>
  <si>
    <t>Namapa</t>
  </si>
  <si>
    <t>MZ070302</t>
  </si>
  <si>
    <t>Ilha De Moçambique</t>
  </si>
  <si>
    <t>Ilha De Moçambique Sede</t>
  </si>
  <si>
    <t>MZ070401</t>
  </si>
  <si>
    <t>Namiroa</t>
  </si>
  <si>
    <t>MZ070303</t>
  </si>
  <si>
    <t>Ilha Josina Machel</t>
  </si>
  <si>
    <t>MZ050402</t>
  </si>
  <si>
    <t>Ilha Licom Sede</t>
  </si>
  <si>
    <t>MZ080401</t>
  </si>
  <si>
    <t>Tome</t>
  </si>
  <si>
    <t>MZ030202</t>
  </si>
  <si>
    <t>Ilha Risunodo Sede</t>
  </si>
  <si>
    <t>MZ080501</t>
  </si>
  <si>
    <t>Imala</t>
  </si>
  <si>
    <t>MZ071701</t>
  </si>
  <si>
    <t>Marínguè</t>
  </si>
  <si>
    <t>Imbuo</t>
  </si>
  <si>
    <t>MZ011202</t>
  </si>
  <si>
    <t>Inchope</t>
  </si>
  <si>
    <t>MZ040304</t>
  </si>
  <si>
    <t>Nhamatanda</t>
  </si>
  <si>
    <t>MZ0913</t>
  </si>
  <si>
    <t>Angónia</t>
  </si>
  <si>
    <t>Inhangoma</t>
  </si>
  <si>
    <t>MZ101302</t>
  </si>
  <si>
    <t>Nhamadze</t>
  </si>
  <si>
    <t>MZ090802</t>
  </si>
  <si>
    <t>Inharrime Sede</t>
  </si>
  <si>
    <t>MZ030501</t>
  </si>
  <si>
    <t>MZ090803</t>
  </si>
  <si>
    <t>Inhassoro Sede</t>
  </si>
  <si>
    <t>MZ030602</t>
  </si>
  <si>
    <t>Nova Mambone</t>
  </si>
  <si>
    <t>MZ030301</t>
  </si>
  <si>
    <t>Inhassunge Sede</t>
  </si>
  <si>
    <t>MZ110802</t>
  </si>
  <si>
    <t>Save</t>
  </si>
  <si>
    <t>MZ030302</t>
  </si>
  <si>
    <t>Insaca</t>
  </si>
  <si>
    <t>MZ081302</t>
  </si>
  <si>
    <t>Dôa</t>
  </si>
  <si>
    <t>Nacaroa</t>
  </si>
  <si>
    <t>Intete</t>
  </si>
  <si>
    <t>MZ072101</t>
  </si>
  <si>
    <t>Ngauma</t>
  </si>
  <si>
    <t>Itepela</t>
  </si>
  <si>
    <t>MZ081701</t>
  </si>
  <si>
    <t>Mágoè</t>
  </si>
  <si>
    <t>Mubangoene</t>
  </si>
  <si>
    <t>MZ020803</t>
  </si>
  <si>
    <t>Itoculo</t>
  </si>
  <si>
    <t>MZ071501</t>
  </si>
  <si>
    <t>Marara</t>
  </si>
  <si>
    <t>MZ1010</t>
  </si>
  <si>
    <t>Nalazi</t>
  </si>
  <si>
    <t>MZ020804</t>
  </si>
  <si>
    <t>Iuluti</t>
  </si>
  <si>
    <t>MZ071302</t>
  </si>
  <si>
    <t>Marávia</t>
  </si>
  <si>
    <t>Jangamo Sede</t>
  </si>
  <si>
    <t>MZ030702</t>
  </si>
  <si>
    <t>Moatize</t>
  </si>
  <si>
    <t>MZ1012</t>
  </si>
  <si>
    <t>Mandie</t>
  </si>
  <si>
    <t>MZ040402</t>
  </si>
  <si>
    <t>Kambulatsisi</t>
  </si>
  <si>
    <t>MZ101201</t>
  </si>
  <si>
    <t>Mungari</t>
  </si>
  <si>
    <t>MZ040403</t>
  </si>
  <si>
    <t>Tsangano</t>
  </si>
  <si>
    <t>MZ1014</t>
  </si>
  <si>
    <t>Nhamassonge</t>
  </si>
  <si>
    <t>MZ040404</t>
  </si>
  <si>
    <t>Zumbo</t>
  </si>
  <si>
    <t>MZ1015</t>
  </si>
  <si>
    <t>Alto Molócuè</t>
  </si>
  <si>
    <t>Lioma</t>
  </si>
  <si>
    <t>MZ110602</t>
  </si>
  <si>
    <t>Lago Niassa Sede</t>
  </si>
  <si>
    <t>MZ080701</t>
  </si>
  <si>
    <t>Mepuagiua</t>
  </si>
  <si>
    <t>MZ110603</t>
  </si>
  <si>
    <t>Lalaua Sede</t>
  </si>
  <si>
    <t>MZ070501</t>
  </si>
  <si>
    <t>Larde Sede</t>
  </si>
  <si>
    <t>MZ070601</t>
  </si>
  <si>
    <t>Pembe</t>
  </si>
  <si>
    <t>MZ030402</t>
  </si>
  <si>
    <t>Gilé</t>
  </si>
  <si>
    <t>Guruè</t>
  </si>
  <si>
    <t>Quirimba</t>
  </si>
  <si>
    <t>MZ010502</t>
  </si>
  <si>
    <t>Liúpo Sede</t>
  </si>
  <si>
    <t>MZ070701</t>
  </si>
  <si>
    <t>Socone</t>
  </si>
  <si>
    <t>MZ110702</t>
  </si>
  <si>
    <t>Luabo</t>
  </si>
  <si>
    <t>MZ1109</t>
  </si>
  <si>
    <t>Luabo Sede</t>
  </si>
  <si>
    <t>MZ110901</t>
  </si>
  <si>
    <t>Lugela</t>
  </si>
  <si>
    <t>MZ1110</t>
  </si>
  <si>
    <t>Lumbo</t>
  </si>
  <si>
    <t>MZ070402</t>
  </si>
  <si>
    <t>Lugela Sede</t>
  </si>
  <si>
    <t>MZ111001</t>
  </si>
  <si>
    <t>Maganja Da Costa</t>
  </si>
  <si>
    <t>MZ1111</t>
  </si>
  <si>
    <t>Maquival</t>
  </si>
  <si>
    <t>MZ1112</t>
  </si>
  <si>
    <t>Lunga</t>
  </si>
  <si>
    <t>MZ071601</t>
  </si>
  <si>
    <t>Milange</t>
  </si>
  <si>
    <t>MZ1113</t>
  </si>
  <si>
    <t>Lunho</t>
  </si>
  <si>
    <t>MZ080602</t>
  </si>
  <si>
    <t>Mocuba</t>
  </si>
  <si>
    <t>MZ1114</t>
  </si>
  <si>
    <t>Mocumbi</t>
  </si>
  <si>
    <t>MZ030502</t>
  </si>
  <si>
    <t>MZ071102</t>
  </si>
  <si>
    <t>Molumbo</t>
  </si>
  <si>
    <t>MZ1116</t>
  </si>
  <si>
    <t>Lussimbesse</t>
  </si>
  <si>
    <t>MZ081901</t>
  </si>
  <si>
    <t>Mabalane Sede</t>
  </si>
  <si>
    <t>MZ021002</t>
  </si>
  <si>
    <t>Mabote Sede</t>
  </si>
  <si>
    <t>MZ030801</t>
  </si>
  <si>
    <t>Mulevala</t>
  </si>
  <si>
    <t>MZ1119</t>
  </si>
  <si>
    <t>Mucupia</t>
  </si>
  <si>
    <t>MZ110803</t>
  </si>
  <si>
    <t>Macaloge</t>
  </si>
  <si>
    <t>MZ081902</t>
  </si>
  <si>
    <t>Namacurra</t>
  </si>
  <si>
    <t>MZ1120</t>
  </si>
  <si>
    <t>Namarrói</t>
  </si>
  <si>
    <t>MZ1121</t>
  </si>
  <si>
    <t>Macate Sede</t>
  </si>
  <si>
    <t>MZ040501</t>
  </si>
  <si>
    <t>Nicoadala</t>
  </si>
  <si>
    <t>MZ1122</t>
  </si>
  <si>
    <t>KaMavota/Mavota</t>
  </si>
  <si>
    <t>MZ0509</t>
  </si>
  <si>
    <t>MZ050901</t>
  </si>
  <si>
    <t>Machanga Sede</t>
  </si>
  <si>
    <t>MZ090902</t>
  </si>
  <si>
    <t>Pebane</t>
  </si>
  <si>
    <t>MZ1123</t>
  </si>
  <si>
    <t>KaMaxaquene/Maxaquene</t>
  </si>
  <si>
    <t>MZ0510</t>
  </si>
  <si>
    <t>MZ051001</t>
  </si>
  <si>
    <t>Machipanda</t>
  </si>
  <si>
    <t>MZ040801</t>
  </si>
  <si>
    <t>MZ0511</t>
  </si>
  <si>
    <t>MZ051101</t>
  </si>
  <si>
    <t>Machoca</t>
  </si>
  <si>
    <t>MZ011402</t>
  </si>
  <si>
    <t>KaMubukwana</t>
  </si>
  <si>
    <t>MZ0512</t>
  </si>
  <si>
    <t>MZ051201</t>
  </si>
  <si>
    <t>Machubo</t>
  </si>
  <si>
    <t>MZ050501</t>
  </si>
  <si>
    <t>MZ0514</t>
  </si>
  <si>
    <t>Nlhamankulu/Chamanculo</t>
  </si>
  <si>
    <t>MZ051401</t>
  </si>
  <si>
    <t>KaNyaka/Inhaca</t>
  </si>
  <si>
    <t>MZ0513</t>
  </si>
  <si>
    <t>MZ051301</t>
  </si>
  <si>
    <t>MZ010602</t>
  </si>
  <si>
    <t>KaTembe/Catembe</t>
  </si>
  <si>
    <t>MZ0515</t>
  </si>
  <si>
    <t>MZ051501</t>
  </si>
  <si>
    <t>Macossa Sede</t>
  </si>
  <si>
    <t>MZ040701</t>
  </si>
  <si>
    <t>Macuacua</t>
  </si>
  <si>
    <t>MZ021103</t>
  </si>
  <si>
    <t>Macuze</t>
  </si>
  <si>
    <t>MZ112001</t>
  </si>
  <si>
    <t>Maniamba</t>
  </si>
  <si>
    <t>MZ080603</t>
  </si>
  <si>
    <t>Metangula</t>
  </si>
  <si>
    <t>MZ080604</t>
  </si>
  <si>
    <t>Maganja</t>
  </si>
  <si>
    <t>MZ111101</t>
  </si>
  <si>
    <t>Magude Sede</t>
  </si>
  <si>
    <t>MZ050301</t>
  </si>
  <si>
    <t>Meti</t>
  </si>
  <si>
    <t>MZ070502</t>
  </si>
  <si>
    <t>Mahate</t>
  </si>
  <si>
    <t>MZ011802</t>
  </si>
  <si>
    <t>Mahele</t>
  </si>
  <si>
    <t>MZ050302</t>
  </si>
  <si>
    <t>Mucuali</t>
  </si>
  <si>
    <t>MZ070602</t>
  </si>
  <si>
    <t>Maua</t>
  </si>
  <si>
    <t>Maiaca</t>
  </si>
  <si>
    <t>MZ081101</t>
  </si>
  <si>
    <t>Majaua</t>
  </si>
  <si>
    <t>MZ111301</t>
  </si>
  <si>
    <t>Zongoene</t>
  </si>
  <si>
    <t>MZ020903</t>
  </si>
  <si>
    <t>Malanga</t>
  </si>
  <si>
    <t>MZ080801</t>
  </si>
  <si>
    <t>Quinga</t>
  </si>
  <si>
    <t>MZ070702</t>
  </si>
  <si>
    <t>Malema Sede</t>
  </si>
  <si>
    <t>MZ070802</t>
  </si>
  <si>
    <t>Malowera</t>
  </si>
  <si>
    <t>MZ101104</t>
  </si>
  <si>
    <t>Maluana</t>
  </si>
  <si>
    <t>MZ050403</t>
  </si>
  <si>
    <t>Muabanama</t>
  </si>
  <si>
    <t>MZ111002</t>
  </si>
  <si>
    <t>Munhamade</t>
  </si>
  <si>
    <t>MZ111003</t>
  </si>
  <si>
    <t>Mandimba Sede</t>
  </si>
  <si>
    <t>MZ080901</t>
  </si>
  <si>
    <t>Tacuane</t>
  </si>
  <si>
    <t>MZ111004</t>
  </si>
  <si>
    <t>Mandlakaze Sede</t>
  </si>
  <si>
    <t>MZ021104</t>
  </si>
  <si>
    <t>Manhiça Sede</t>
  </si>
  <si>
    <t>MZ050404</t>
  </si>
  <si>
    <t>Ntlavene</t>
  </si>
  <si>
    <t>MZ021003</t>
  </si>
  <si>
    <t>Manica Sede</t>
  </si>
  <si>
    <t>MZ040802</t>
  </si>
  <si>
    <t>Zimane</t>
  </si>
  <si>
    <t>MZ030802</t>
  </si>
  <si>
    <t>Mapai Sede</t>
  </si>
  <si>
    <t>MZ021201</t>
  </si>
  <si>
    <t>Zinave</t>
  </si>
  <si>
    <t>MZ030803</t>
  </si>
  <si>
    <t>Mapinhane</t>
  </si>
  <si>
    <t>MZ031301</t>
  </si>
  <si>
    <t>Mapulanguene</t>
  </si>
  <si>
    <t>MZ050303</t>
  </si>
  <si>
    <t>Mapupulo</t>
  </si>
  <si>
    <t>MZ011101</t>
  </si>
  <si>
    <t>Maquival Sede</t>
  </si>
  <si>
    <t>MZ111201</t>
  </si>
  <si>
    <t>Zembe</t>
  </si>
  <si>
    <t>MZ040502</t>
  </si>
  <si>
    <t>Marangira</t>
  </si>
  <si>
    <t>MZ081001</t>
  </si>
  <si>
    <t>Marara Sede</t>
  </si>
  <si>
    <t>MZ101001</t>
  </si>
  <si>
    <t>Maringue Sede</t>
  </si>
  <si>
    <t>MZ091002</t>
  </si>
  <si>
    <t>Marracuene Sede</t>
  </si>
  <si>
    <t>MZ050502</t>
  </si>
  <si>
    <t>Machaze Sede</t>
  </si>
  <si>
    <t>MZ040603</t>
  </si>
  <si>
    <t>Marromeu Sede</t>
  </si>
  <si>
    <t>MZ091102</t>
  </si>
  <si>
    <t>MZ040602</t>
  </si>
  <si>
    <t>Marrupa Sede</t>
  </si>
  <si>
    <t>MZ081002</t>
  </si>
  <si>
    <t>Massangena Sede</t>
  </si>
  <si>
    <t>MZ021301</t>
  </si>
  <si>
    <t>Massangulo</t>
  </si>
  <si>
    <t>MZ081702</t>
  </si>
  <si>
    <t>Mucojo</t>
  </si>
  <si>
    <t>MZ010603</t>
  </si>
  <si>
    <t>Massinga Sede</t>
  </si>
  <si>
    <t>MZ030902</t>
  </si>
  <si>
    <t>Quiterajo</t>
  </si>
  <si>
    <t>MZ010604</t>
  </si>
  <si>
    <t>Massingir Sede</t>
  </si>
  <si>
    <t>MZ021401</t>
  </si>
  <si>
    <t>Matchedje</t>
  </si>
  <si>
    <t>MZ081903</t>
  </si>
  <si>
    <t>Nguawala</t>
  </si>
  <si>
    <t>MZ040702</t>
  </si>
  <si>
    <t>Matibane</t>
  </si>
  <si>
    <t>MZ071602</t>
  </si>
  <si>
    <t>Nhamagua</t>
  </si>
  <si>
    <t>MZ040703</t>
  </si>
  <si>
    <t>Maganja da Costa</t>
  </si>
  <si>
    <t>Bojone</t>
  </si>
  <si>
    <t>MZ111103</t>
  </si>
  <si>
    <t>Matondovela</t>
  </si>
  <si>
    <t>MZ081401</t>
  </si>
  <si>
    <t>Matsinho</t>
  </si>
  <si>
    <t>MZ041201</t>
  </si>
  <si>
    <t>Nante</t>
  </si>
  <si>
    <t>MZ111102</t>
  </si>
  <si>
    <t>Maua Sede</t>
  </si>
  <si>
    <t>MZ081102</t>
  </si>
  <si>
    <t>Mavago Sede</t>
  </si>
  <si>
    <t>MZ081202</t>
  </si>
  <si>
    <t>Mphende</t>
  </si>
  <si>
    <t>MZ100902</t>
  </si>
  <si>
    <t>Mukumbura</t>
  </si>
  <si>
    <t>MZ100903</t>
  </si>
  <si>
    <t>Mavodze</t>
  </si>
  <si>
    <t>MZ021402</t>
  </si>
  <si>
    <t>Mavonde</t>
  </si>
  <si>
    <t>MZ040803</t>
  </si>
  <si>
    <t>Mavue</t>
  </si>
  <si>
    <t>MZ021302</t>
  </si>
  <si>
    <t>Mawayela</t>
  </si>
  <si>
    <t>MZ031201</t>
  </si>
  <si>
    <t>Motaze</t>
  </si>
  <si>
    <t>MZ050304</t>
  </si>
  <si>
    <t>Maxixe Sede</t>
  </si>
  <si>
    <t>Panjane</t>
  </si>
  <si>
    <t>MZ050305</t>
  </si>
  <si>
    <t>MZ080804</t>
  </si>
  <si>
    <t>Mazula</t>
  </si>
  <si>
    <t>MZ071103</t>
  </si>
  <si>
    <t>Muaquia</t>
  </si>
  <si>
    <t>MZ080802</t>
  </si>
  <si>
    <t>Mbau</t>
  </si>
  <si>
    <t>MZ011002</t>
  </si>
  <si>
    <t>Nairrubi</t>
  </si>
  <si>
    <t>MZ080803</t>
  </si>
  <si>
    <t>Meconta Sede</t>
  </si>
  <si>
    <t>MZ070903</t>
  </si>
  <si>
    <t>Mecuburi Sede</t>
  </si>
  <si>
    <t>MZ071001</t>
  </si>
  <si>
    <t>Mecufi Sede</t>
  </si>
  <si>
    <t>MZ010701</t>
  </si>
  <si>
    <t>Mutuali</t>
  </si>
  <si>
    <t>MZ070803</t>
  </si>
  <si>
    <t>Mecula Sede</t>
  </si>
  <si>
    <t>MZ081402</t>
  </si>
  <si>
    <t>Megaza</t>
  </si>
  <si>
    <t>MZ111802</t>
  </si>
  <si>
    <t>Mitande</t>
  </si>
  <si>
    <t>MZ080902</t>
  </si>
  <si>
    <t>Meloco</t>
  </si>
  <si>
    <t>MZ011403</t>
  </si>
  <si>
    <t>Chalala</t>
  </si>
  <si>
    <t>MZ021106</t>
  </si>
  <si>
    <t>Meluco Sede</t>
  </si>
  <si>
    <t>MZ010801</t>
  </si>
  <si>
    <t>Memba Sede</t>
  </si>
  <si>
    <t>MZ071104</t>
  </si>
  <si>
    <t>Mazucane</t>
  </si>
  <si>
    <t>MZ021107</t>
  </si>
  <si>
    <t>Xhalala</t>
  </si>
  <si>
    <t>MZ021105</t>
  </si>
  <si>
    <t>Messica</t>
  </si>
  <si>
    <t>MZ040804</t>
  </si>
  <si>
    <t>3 de Fevereiro</t>
  </si>
  <si>
    <t>MZ050407</t>
  </si>
  <si>
    <t>Metarica Sede</t>
  </si>
  <si>
    <t>MZ081501</t>
  </si>
  <si>
    <t>MZ010901</t>
  </si>
  <si>
    <t>Palmeira</t>
  </si>
  <si>
    <t>MZ050405</t>
  </si>
  <si>
    <t>MZ050406</t>
  </si>
  <si>
    <t>Pemba</t>
  </si>
  <si>
    <t>MZ0117</t>
  </si>
  <si>
    <t>Mieze</t>
  </si>
  <si>
    <t>MZ011701</t>
  </si>
  <si>
    <t>Cidade de Manica</t>
  </si>
  <si>
    <t>MZ040805</t>
  </si>
  <si>
    <t>Milange Sede</t>
  </si>
  <si>
    <t>MZ111302</t>
  </si>
  <si>
    <t>Milhana</t>
  </si>
  <si>
    <t>MZ071002</t>
  </si>
  <si>
    <t>Mirate</t>
  </si>
  <si>
    <t>MZ011102</t>
  </si>
  <si>
    <t>Miteda</t>
  </si>
  <si>
    <t>MZ011302</t>
  </si>
  <si>
    <t>Moamba Sede</t>
  </si>
  <si>
    <t>MZ050701</t>
  </si>
  <si>
    <t>Moatize Sede</t>
  </si>
  <si>
    <t>MZ101202</t>
  </si>
  <si>
    <t>Mocimboa Da Praia Sede</t>
  </si>
  <si>
    <t>MZ011003</t>
  </si>
  <si>
    <t>Mocuba Sede</t>
  </si>
  <si>
    <t>MZ111401</t>
  </si>
  <si>
    <t>Mocubela Sede</t>
  </si>
  <si>
    <t>MZ111502</t>
  </si>
  <si>
    <t>Molumbo Sede</t>
  </si>
  <si>
    <t>MZ111601</t>
  </si>
  <si>
    <t>Chepera</t>
  </si>
  <si>
    <t>MZ101105</t>
  </si>
  <si>
    <t>Moma Sede</t>
  </si>
  <si>
    <t>MZ071402</t>
  </si>
  <si>
    <t>Molowera</t>
  </si>
  <si>
    <t>MZ101106</t>
  </si>
  <si>
    <t>Monapo Sede</t>
  </si>
  <si>
    <t>MZ071502</t>
  </si>
  <si>
    <t>Mongue</t>
  </si>
  <si>
    <t>MZ111303</t>
  </si>
  <si>
    <t>Montepuez Sede</t>
  </si>
  <si>
    <t>MZ011103</t>
  </si>
  <si>
    <t>Subwe</t>
  </si>
  <si>
    <t>MZ091003</t>
  </si>
  <si>
    <t>Mopeia Sede</t>
  </si>
  <si>
    <t>MZ111702</t>
  </si>
  <si>
    <t>Morrumbala Sede</t>
  </si>
  <si>
    <t>MZ111803</t>
  </si>
  <si>
    <t>Morrumbene Sede</t>
  </si>
  <si>
    <t>MZ031101</t>
  </si>
  <si>
    <t>Mossuril Sede</t>
  </si>
  <si>
    <t>MZ071603</t>
  </si>
  <si>
    <t>M'Sawize</t>
  </si>
  <si>
    <t>MZ081201</t>
  </si>
  <si>
    <t>Nungo</t>
  </si>
  <si>
    <t>MZ081003</t>
  </si>
  <si>
    <t>M'Tamba</t>
  </si>
  <si>
    <t>MZ011501</t>
  </si>
  <si>
    <t>Muaguide</t>
  </si>
  <si>
    <t>MZ010802</t>
  </si>
  <si>
    <t>Mualama</t>
  </si>
  <si>
    <t>MZ112301</t>
  </si>
  <si>
    <t>Maputo City Districts added from SALB boundaries by OCHA</t>
  </si>
  <si>
    <t>Muanza Sede</t>
  </si>
  <si>
    <t>MZ091202</t>
  </si>
  <si>
    <t>Zulo</t>
  </si>
  <si>
    <t>MZ021403</t>
  </si>
  <si>
    <t>Muatua</t>
  </si>
  <si>
    <t>MZ071303</t>
  </si>
  <si>
    <t>Mucoduene</t>
  </si>
  <si>
    <t>MZ031102</t>
  </si>
  <si>
    <t>Mugazine</t>
  </si>
  <si>
    <t>MZ050603</t>
  </si>
  <si>
    <t>Ndelane</t>
  </si>
  <si>
    <t>MZ050604</t>
  </si>
  <si>
    <t>Zitundo</t>
  </si>
  <si>
    <t>MZ050605</t>
  </si>
  <si>
    <t>Muculoene</t>
  </si>
  <si>
    <t>MZ071702</t>
  </si>
  <si>
    <t>Machangulo</t>
  </si>
  <si>
    <t>MZ050606</t>
  </si>
  <si>
    <t>Muecate Sede</t>
  </si>
  <si>
    <t>MZ071703</t>
  </si>
  <si>
    <t>Missevene</t>
  </si>
  <si>
    <t>MZ050607</t>
  </si>
  <si>
    <t>Mueda Sede</t>
  </si>
  <si>
    <t>MZ011203</t>
  </si>
  <si>
    <t>Muembe Sede</t>
  </si>
  <si>
    <t>MZ081602</t>
  </si>
  <si>
    <t>Mugeba</t>
  </si>
  <si>
    <t>MZ111402</t>
  </si>
  <si>
    <t>Muidumbe Sede</t>
  </si>
  <si>
    <t>MZ011303</t>
  </si>
  <si>
    <t>Muipite</t>
  </si>
  <si>
    <t>MZ081801</t>
  </si>
  <si>
    <t>Muite</t>
  </si>
  <si>
    <t>MZ071003</t>
  </si>
  <si>
    <t>Mecanhelas Sede</t>
  </si>
  <si>
    <t>MZ081303</t>
  </si>
  <si>
    <t>Mulevala Sede</t>
  </si>
  <si>
    <t>MZ111901</t>
  </si>
  <si>
    <t>Namialo</t>
  </si>
  <si>
    <t>MZ070904</t>
  </si>
  <si>
    <t>Muoha</t>
  </si>
  <si>
    <t>MZ041002</t>
  </si>
  <si>
    <t>Murrebue</t>
  </si>
  <si>
    <t>MZ010702</t>
  </si>
  <si>
    <t>Murrupula Sede</t>
  </si>
  <si>
    <t>MZ071802</t>
  </si>
  <si>
    <t>Namina</t>
  </si>
  <si>
    <t>MZ071004</t>
  </si>
  <si>
    <t>Mutivasse</t>
  </si>
  <si>
    <t>MZ072202</t>
  </si>
  <si>
    <t>Zumbu</t>
  </si>
  <si>
    <t>Muze</t>
  </si>
  <si>
    <t>MZ101501</t>
  </si>
  <si>
    <t>Naburi</t>
  </si>
  <si>
    <t>MZ112302</t>
  </si>
  <si>
    <t>Nacala Sede</t>
  </si>
  <si>
    <t>MZ071901</t>
  </si>
  <si>
    <t>Nacala-A-Velha Sede</t>
  </si>
  <si>
    <t>MZ072002</t>
  </si>
  <si>
    <t>Nacaroa Sede</t>
  </si>
  <si>
    <t>MZ072102</t>
  </si>
  <si>
    <t>Nacumua</t>
  </si>
  <si>
    <t>MZ081502</t>
  </si>
  <si>
    <t>Nairoto</t>
  </si>
  <si>
    <t>MZ011104</t>
  </si>
  <si>
    <t>Namaacha Sede</t>
  </si>
  <si>
    <t>MZ050802</t>
  </si>
  <si>
    <t>Namacurra Sede</t>
  </si>
  <si>
    <t>MZ112002</t>
  </si>
  <si>
    <t>Namaita</t>
  </si>
  <si>
    <t>MZ072203</t>
  </si>
  <si>
    <t>Namanhumbir</t>
  </si>
  <si>
    <t>MZ011105</t>
  </si>
  <si>
    <t>Namanjavira</t>
  </si>
  <si>
    <t>MZ111403</t>
  </si>
  <si>
    <t>Pessene</t>
  </si>
  <si>
    <t>MZ050702</t>
  </si>
  <si>
    <t>Ressano Garcia</t>
  </si>
  <si>
    <t>MZ050703</t>
  </si>
  <si>
    <t>Namarroi</t>
  </si>
  <si>
    <t>Namarroi Sede</t>
  </si>
  <si>
    <t>MZ112101</t>
  </si>
  <si>
    <t>Sabie</t>
  </si>
  <si>
    <t>MZ050704</t>
  </si>
  <si>
    <t>Nametil</t>
  </si>
  <si>
    <t>MZ071304</t>
  </si>
  <si>
    <t>Namige</t>
  </si>
  <si>
    <t>MZ071201</t>
  </si>
  <si>
    <t>Zobue</t>
  </si>
  <si>
    <t>MZ101203</t>
  </si>
  <si>
    <t>Namuno Sede</t>
  </si>
  <si>
    <t>MZ011405</t>
  </si>
  <si>
    <t>Nangade Sede</t>
  </si>
  <si>
    <t>MZ011502</t>
  </si>
  <si>
    <t>Nanhupo Rio</t>
  </si>
  <si>
    <t>MZ071305</t>
  </si>
  <si>
    <t>N'Cumpe</t>
  </si>
  <si>
    <t>MZ011404</t>
  </si>
  <si>
    <t>Chunga</t>
  </si>
  <si>
    <t>MZ071203</t>
  </si>
  <si>
    <t>Mongicuala Sede</t>
  </si>
  <si>
    <t>MZ071204</t>
  </si>
  <si>
    <t>Negomano</t>
  </si>
  <si>
    <t>MZ011205</t>
  </si>
  <si>
    <t>Netia</t>
  </si>
  <si>
    <t>MZ071503</t>
  </si>
  <si>
    <t>Quixaxe</t>
  </si>
  <si>
    <t>MZ071202</t>
  </si>
  <si>
    <t>N'Gapa</t>
  </si>
  <si>
    <t>MZ011204</t>
  </si>
  <si>
    <t>Nhacafula</t>
  </si>
  <si>
    <t>MZ041102</t>
  </si>
  <si>
    <t>Nhacolo</t>
  </si>
  <si>
    <t>MZ041103</t>
  </si>
  <si>
    <t>Macone</t>
  </si>
  <si>
    <t>MZ071403</t>
  </si>
  <si>
    <t>Nhamatanda Sede</t>
  </si>
  <si>
    <t>MZ091301</t>
  </si>
  <si>
    <t>Nhamayabue</t>
  </si>
  <si>
    <t>MZ101303</t>
  </si>
  <si>
    <t>Nicoadala Sede</t>
  </si>
  <si>
    <t>MZ112201</t>
  </si>
  <si>
    <t>Nihessiue</t>
  </si>
  <si>
    <t>MZ071803</t>
  </si>
  <si>
    <t>Nipepe Sede</t>
  </si>
  <si>
    <t>MZ081802</t>
  </si>
  <si>
    <t>Ntengo-Wa-Mbalame</t>
  </si>
  <si>
    <t>MZ101401</t>
  </si>
  <si>
    <t>Olumbi</t>
  </si>
  <si>
    <t>MZ011601</t>
  </si>
  <si>
    <t>Palma Sede</t>
  </si>
  <si>
    <t>MZ011602</t>
  </si>
  <si>
    <t>Panda Sede</t>
  </si>
  <si>
    <t>MZ031202</t>
  </si>
  <si>
    <t>Papai</t>
  </si>
  <si>
    <t>MZ011406</t>
  </si>
  <si>
    <t>Pebane Sede</t>
  </si>
  <si>
    <t>MZ112303</t>
  </si>
  <si>
    <t>Pundanhar</t>
  </si>
  <si>
    <t>MZ011603</t>
  </si>
  <si>
    <t>Quionga</t>
  </si>
  <si>
    <t>MZ011604</t>
  </si>
  <si>
    <t>Quissanga Sede</t>
  </si>
  <si>
    <t>MZ011803</t>
  </si>
  <si>
    <t>Quissico</t>
  </si>
  <si>
    <t>MZ031401</t>
  </si>
  <si>
    <t>Rapale Sede</t>
  </si>
  <si>
    <t>MZ072204</t>
  </si>
  <si>
    <t>Regone</t>
  </si>
  <si>
    <t>MZ112102</t>
  </si>
  <si>
    <t>Ribaue Sede</t>
  </si>
  <si>
    <t>MZ072303</t>
  </si>
  <si>
    <t>Rotanda</t>
  </si>
  <si>
    <t>MZ041003</t>
  </si>
  <si>
    <t>Saua-Saua</t>
  </si>
  <si>
    <t>MZ072103</t>
  </si>
  <si>
    <t>Sussundenga Sede</t>
  </si>
  <si>
    <t>MZ041004</t>
  </si>
  <si>
    <t>Urbano Maiaia</t>
  </si>
  <si>
    <t>Urbano Muanona</t>
  </si>
  <si>
    <t>MZ071902</t>
  </si>
  <si>
    <t>Tica</t>
  </si>
  <si>
    <t>MZ091302</t>
  </si>
  <si>
    <t>Urbano Mutiva</t>
  </si>
  <si>
    <t>MZ071903</t>
  </si>
  <si>
    <t>Tsangano Sede</t>
  </si>
  <si>
    <t>MZ101402</t>
  </si>
  <si>
    <t>Unango</t>
  </si>
  <si>
    <t>MZ081904</t>
  </si>
  <si>
    <t>Urrene</t>
  </si>
  <si>
    <t>MZ031203</t>
  </si>
  <si>
    <t>Vanduzi Sede</t>
  </si>
  <si>
    <t>MZ041202</t>
  </si>
  <si>
    <t>Vilankulo Sede</t>
  </si>
  <si>
    <t>MZ031302</t>
  </si>
  <si>
    <t>Zambue</t>
  </si>
  <si>
    <t>MZ101502</t>
  </si>
  <si>
    <t>Luli</t>
  </si>
  <si>
    <t>MZ011407</t>
  </si>
  <si>
    <t>Zandamela</t>
  </si>
  <si>
    <t>MZ031402</t>
  </si>
  <si>
    <t>Ntamba</t>
  </si>
  <si>
    <t>MZ011503</t>
  </si>
  <si>
    <t>Zumbu Sede</t>
  </si>
  <si>
    <t>MZ101503</t>
  </si>
  <si>
    <t>Mulela Mualama</t>
  </si>
  <si>
    <t>MZ112304</t>
  </si>
  <si>
    <t>MZ011702</t>
  </si>
  <si>
    <t>Ribaué</t>
  </si>
  <si>
    <t>Kunle</t>
  </si>
  <si>
    <t>MZ072304</t>
  </si>
  <si>
    <t>MZ081905</t>
  </si>
  <si>
    <t>Muhoa</t>
  </si>
  <si>
    <t>MZ041005</t>
  </si>
  <si>
    <t>Buzua</t>
  </si>
  <si>
    <t>MZ041104</t>
  </si>
  <si>
    <t>TABLE TITLES</t>
  </si>
  <si>
    <t>EVENT TYPES</t>
  </si>
  <si>
    <t>ORGANIZATION TYPES</t>
  </si>
  <si>
    <t>SECTORS</t>
  </si>
  <si>
    <t>SUB-SECTORS</t>
  </si>
  <si>
    <t>ACTIVITY TYPES</t>
  </si>
  <si>
    <t>CoViD-19 ACTIVITY TYPES</t>
  </si>
  <si>
    <t>MODALITY TYPES</t>
  </si>
  <si>
    <t>STATUS</t>
  </si>
  <si>
    <t>LOCATION</t>
  </si>
  <si>
    <t>TITLE EN</t>
  </si>
  <si>
    <t>TITLE PT</t>
  </si>
  <si>
    <t>Event Name</t>
  </si>
  <si>
    <t>Organization Type EN</t>
  </si>
  <si>
    <t>Organization Type PT</t>
  </si>
  <si>
    <t>Sector EN</t>
  </si>
  <si>
    <t>Sector PT</t>
  </si>
  <si>
    <t>Humanitarian icon</t>
  </si>
  <si>
    <t>Short acronym</t>
  </si>
  <si>
    <t>Sector</t>
  </si>
  <si>
    <t>Sub-Sector EN</t>
  </si>
  <si>
    <t>Sub-Sector PT</t>
  </si>
  <si>
    <t>Organization</t>
  </si>
  <si>
    <t>Acronym</t>
  </si>
  <si>
    <t>Type</t>
  </si>
  <si>
    <t>Activity Type EN</t>
  </si>
  <si>
    <t>Activity Type PT</t>
  </si>
  <si>
    <t>Modality EN</t>
  </si>
  <si>
    <t>Modality PT</t>
  </si>
  <si>
    <t>Status EN</t>
  </si>
  <si>
    <t>StatusPT</t>
  </si>
  <si>
    <t>Location Type EN</t>
  </si>
  <si>
    <t>Location Type PT</t>
  </si>
  <si>
    <t>Academia</t>
  </si>
  <si>
    <t>Shelter/NFI</t>
  </si>
  <si>
    <t>Abrigo/ Artigos não alimentares</t>
  </si>
  <si>
    <t>SHE</t>
  </si>
  <si>
    <t>Child Protection</t>
  </si>
  <si>
    <t>Proteção da criancia</t>
  </si>
  <si>
    <t>CPRO</t>
  </si>
  <si>
    <t>All About Food</t>
  </si>
  <si>
    <t>AAF</t>
  </si>
  <si>
    <t>ONGs internacionais</t>
  </si>
  <si>
    <t>Detailed shelter/NFI assessments to assess housing and shelter needs</t>
  </si>
  <si>
    <t xml:space="preserve">0. Coordination </t>
  </si>
  <si>
    <t>0. Coordenação</t>
  </si>
  <si>
    <t>Cash</t>
  </si>
  <si>
    <t>Dinheiro em espécie (cash)</t>
  </si>
  <si>
    <t>Planned</t>
  </si>
  <si>
    <t>Planejado (Planned)</t>
  </si>
  <si>
    <t>Affected community</t>
  </si>
  <si>
    <t>Comunidade afetada</t>
  </si>
  <si>
    <t>Parceiro de Implementação</t>
  </si>
  <si>
    <t>Cabo Delgado Rapid Response</t>
  </si>
  <si>
    <t>UN Agencies</t>
  </si>
  <si>
    <t>Agências das Nações Unidas</t>
  </si>
  <si>
    <t>WASH</t>
  </si>
  <si>
    <t>Água, Saneamento e Higiene</t>
  </si>
  <si>
    <t>Gender Based Violence</t>
  </si>
  <si>
    <t>Violência Baseada no Gênero</t>
  </si>
  <si>
    <t>GBV</t>
  </si>
  <si>
    <t>Action Against Hunger</t>
  </si>
  <si>
    <t>ACF</t>
  </si>
  <si>
    <t>1. Risk Communication and Community Engagement</t>
  </si>
  <si>
    <t>1. Comunicação de riscos e envolvimento da comunidade</t>
  </si>
  <si>
    <t>Voucher</t>
  </si>
  <si>
    <t>Cupom (voucher)</t>
  </si>
  <si>
    <t>Ongoing</t>
  </si>
  <si>
    <t>IDP host/local community</t>
  </si>
  <si>
    <t>Comunidade local</t>
  </si>
  <si>
    <t>Organization type</t>
  </si>
  <si>
    <t>Tipo de organização</t>
  </si>
  <si>
    <t>Other response / Outra resposta</t>
  </si>
  <si>
    <t>Red Cross/Red Crescent</t>
  </si>
  <si>
    <t>Cruz Vermelha/Crescente Vermelho</t>
  </si>
  <si>
    <t>Coordination</t>
  </si>
  <si>
    <t>Coordenação</t>
  </si>
  <si>
    <t>COOR</t>
  </si>
  <si>
    <t>Disability Working Group</t>
  </si>
  <si>
    <t>DWG</t>
  </si>
  <si>
    <t>Action by Churches Together Alliance</t>
  </si>
  <si>
    <t>ACT Alliance</t>
  </si>
  <si>
    <t>Provision of emergency shelter and non-food item (NFI) kits for IDPs</t>
  </si>
  <si>
    <t>2. Surveillance Rapid Response Teams and Case Investigation</t>
  </si>
  <si>
    <t>2. A vigilância Equipas de Resposta Rápida, e caso Investigation</t>
  </si>
  <si>
    <t>In-kind</t>
  </si>
  <si>
    <t>Em espécie (in-kind)</t>
  </si>
  <si>
    <t>Completed</t>
  </si>
  <si>
    <t>Temporary relocation/displacement site/accommodation center</t>
  </si>
  <si>
    <t>Centro de acomodação</t>
  </si>
  <si>
    <t>Government</t>
  </si>
  <si>
    <t>Governo</t>
  </si>
  <si>
    <t>Camp Coordination and Management</t>
  </si>
  <si>
    <t>Coordenação e Gestão de Campos</t>
  </si>
  <si>
    <t>CCCM</t>
  </si>
  <si>
    <t>General Protection</t>
  </si>
  <si>
    <t>Proteção Geral</t>
  </si>
  <si>
    <t>GP</t>
  </si>
  <si>
    <t>Action Aid</t>
  </si>
  <si>
    <t>Provision of essential household items (NFIs)</t>
  </si>
  <si>
    <t>3. Case Management and Infection Prevention and Control (IPC)</t>
  </si>
  <si>
    <t>3. Gestão de processos e Infecção Prevenção e Controle (IPC)</t>
  </si>
  <si>
    <t>To be confirmed</t>
  </si>
  <si>
    <t>A ser confirmado (To be confirmed)</t>
  </si>
  <si>
    <t>Resettlement site</t>
  </si>
  <si>
    <t>Local de reassentamento</t>
  </si>
  <si>
    <t>Atividade de resposta - tipo</t>
  </si>
  <si>
    <t>International NGOs</t>
  </si>
  <si>
    <t>Education</t>
  </si>
  <si>
    <t>Educação</t>
  </si>
  <si>
    <t>EDU</t>
  </si>
  <si>
    <t>Segurança Alimentar e Meios de Subsistência</t>
  </si>
  <si>
    <t>Cash and Voucher Working Group</t>
  </si>
  <si>
    <t>CVWG</t>
  </si>
  <si>
    <t>ADEL-CD</t>
  </si>
  <si>
    <t>ONGs nacionais</t>
  </si>
  <si>
    <t>Shelter support for host families</t>
  </si>
  <si>
    <t>4. Funding</t>
  </si>
  <si>
    <t>4. Financiamento</t>
  </si>
  <si>
    <t>Suspended</t>
  </si>
  <si>
    <t>Suspenso (Suspended)</t>
  </si>
  <si>
    <t>Escola</t>
  </si>
  <si>
    <t>National NGOs</t>
  </si>
  <si>
    <t>Logistics</t>
  </si>
  <si>
    <t>Logística</t>
  </si>
  <si>
    <t>LOG</t>
  </si>
  <si>
    <t>Inter Cluster Coordination Group</t>
  </si>
  <si>
    <t>ICCG</t>
  </si>
  <si>
    <t>Aguas da Região de Maputo</t>
  </si>
  <si>
    <t>ADEM</t>
  </si>
  <si>
    <t xml:space="preserve">CoViD-19 Response - Coordination </t>
  </si>
  <si>
    <t>5. Printing and Distribution of Guidelines and Protocols</t>
  </si>
  <si>
    <t>5. Impressão e distribuição de diretrizes e protocolos</t>
  </si>
  <si>
    <t>Health facility</t>
  </si>
  <si>
    <t>Posto de saude</t>
  </si>
  <si>
    <t>Private Sector</t>
  </si>
  <si>
    <t>Setor Privado</t>
  </si>
  <si>
    <t>Nutrition</t>
  </si>
  <si>
    <t>Nutrição</t>
  </si>
  <si>
    <t>NUT</t>
  </si>
  <si>
    <t>DTM</t>
  </si>
  <si>
    <t>ADH2</t>
  </si>
  <si>
    <t>CoViD-19 Response - Risk Communication and Community Engagement</t>
  </si>
  <si>
    <t>6. Strengthening of Laboratory Capacity and Health Facilities</t>
  </si>
  <si>
    <t>6. Fortalecimento do Laboratório Capacidade e Posto de Saúde</t>
  </si>
  <si>
    <t>Isolation center</t>
  </si>
  <si>
    <t>Centro de isolamento</t>
  </si>
  <si>
    <t>Delivery modality</t>
  </si>
  <si>
    <t>Consortium</t>
  </si>
  <si>
    <t>Consórcio</t>
  </si>
  <si>
    <t>Protection</t>
  </si>
  <si>
    <t>PRO</t>
  </si>
  <si>
    <t>Water</t>
  </si>
  <si>
    <t>Água</t>
  </si>
  <si>
    <t>Ajuda de Desenvolvimento de Povo para Povo</t>
  </si>
  <si>
    <t>ADPP</t>
  </si>
  <si>
    <t>CoViD-19 Response - Surveillance Rapid Response Teams and Case Investigation</t>
  </si>
  <si>
    <t>7. Points of Entry(PoE) Monitoring</t>
  </si>
  <si>
    <t>7. Monitoramento de pontos de entrada (PoE)</t>
  </si>
  <si>
    <t>Religious Group</t>
  </si>
  <si>
    <t>Grupos Religiosos</t>
  </si>
  <si>
    <t>Health</t>
  </si>
  <si>
    <t>Saúde</t>
  </si>
  <si>
    <t>HEA</t>
  </si>
  <si>
    <t>Sanitation</t>
  </si>
  <si>
    <t>Saneamento</t>
  </si>
  <si>
    <t>Adventist Development and Relief Agency International</t>
  </si>
  <si>
    <t>ADRA</t>
  </si>
  <si>
    <t>CoViD-19 Response - Case Management and Infection Prevention and Control (IPC)</t>
  </si>
  <si>
    <t>8. Operational and logistical support</t>
  </si>
  <si>
    <t>8. Suporte operacional e logístico</t>
  </si>
  <si>
    <t>Food Security &amp; Livelihood</t>
  </si>
  <si>
    <t>FSC</t>
  </si>
  <si>
    <t>Hygiene</t>
  </si>
  <si>
    <t>Higiene</t>
  </si>
  <si>
    <t>Associação Desportiva E Recreativa do Bairro da Mafalala</t>
  </si>
  <si>
    <t>ADRM</t>
  </si>
  <si>
    <t>CoViD-19 Response - Funding</t>
  </si>
  <si>
    <t>9. WASH</t>
  </si>
  <si>
    <t xml:space="preserve">Emergency Telecommunications </t>
  </si>
  <si>
    <t xml:space="preserve">Telecomunicações de Emergência </t>
  </si>
  <si>
    <t>ETC</t>
  </si>
  <si>
    <t>Acção para Desenvolvimento Social</t>
  </si>
  <si>
    <t>ADS</t>
  </si>
  <si>
    <t>CoViD-19 Response - Printing and Distribution of Guidelines and Protocols</t>
  </si>
  <si>
    <t>Other</t>
  </si>
  <si>
    <t>Outro</t>
  </si>
  <si>
    <t>All Hands and Hearts</t>
  </si>
  <si>
    <t>AHH</t>
  </si>
  <si>
    <t>CoViD-19 Response - Strengthening of Laboratory Capacity and Health Facilities</t>
  </si>
  <si>
    <t>Administração de Infra-Estruturas de Águas e Saneamento</t>
  </si>
  <si>
    <t>AIAS</t>
  </si>
  <si>
    <t>CoViD-19 Response - Points of Entry(PoE) Monitoring</t>
  </si>
  <si>
    <t>Italian Agency for Development Cooperation</t>
  </si>
  <si>
    <t>AICS</t>
  </si>
  <si>
    <t>CoViD-19 Response - Operational and logistical support</t>
  </si>
  <si>
    <t>Village/Location</t>
  </si>
  <si>
    <t>Aldeia / Locação</t>
  </si>
  <si>
    <t>AIDSFree</t>
  </si>
  <si>
    <t>Nb of Beneficiaries assisted</t>
  </si>
  <si>
    <t>Associação dos Jovens e Amigos de Govuro</t>
  </si>
  <si>
    <t>AJOAGO</t>
  </si>
  <si>
    <t>Distribution of WASH NFIs and IEC materials</t>
  </si>
  <si>
    <t>Alliance 2015</t>
  </si>
  <si>
    <t>Ensure ccess to safe drinking water and essential sanitation and hygiene services to IDPs and host communities</t>
  </si>
  <si>
    <t>Associação do Meio Ambiente</t>
  </si>
  <si>
    <t>AMA</t>
  </si>
  <si>
    <t>Improve access to water and sanitation in schools</t>
  </si>
  <si>
    <t>Associação de Educadores dos Consumidores de Água</t>
  </si>
  <si>
    <t>AMASI</t>
  </si>
  <si>
    <t>Increased access to safe drinking water and sanitation and hygiene services at the community level</t>
  </si>
  <si>
    <t>Assistência Médica Internacional</t>
  </si>
  <si>
    <t>AMI</t>
  </si>
  <si>
    <t>Provision of handwashing stations and soap for 10 schools)</t>
  </si>
  <si>
    <t>Associaçao Moçambicana para o Desenvolvimento da Familia</t>
  </si>
  <si>
    <t>AMODEFA</t>
  </si>
  <si>
    <t>Provision of reusable masks and soap for 10,200 students and teachers</t>
  </si>
  <si>
    <t>African Medical and Research Foundation</t>
  </si>
  <si>
    <t>AMREF</t>
  </si>
  <si>
    <t>Provision of WASH facilities and services in government established resettlement or transit sites</t>
  </si>
  <si>
    <t>African Medical and Research Foundation/United Nations Chidren fund</t>
  </si>
  <si>
    <t>AMREF/Unicef</t>
  </si>
  <si>
    <t>Mozambican National Association for Rural Women and Development</t>
  </si>
  <si>
    <t>AMRU</t>
  </si>
  <si>
    <t>Ananda Marga Universal Relief Team</t>
  </si>
  <si>
    <t>AMURT</t>
  </si>
  <si>
    <t>Anandjira Dondo</t>
  </si>
  <si>
    <t>Anandjira, Kuplumussana, AGS</t>
  </si>
  <si>
    <t>ANDA</t>
  </si>
  <si>
    <t>Administração Regional de Águas</t>
  </si>
  <si>
    <t>ARA</t>
  </si>
  <si>
    <t>Ministerio Arco-Iris</t>
  </si>
  <si>
    <t>Arcoiris</t>
  </si>
  <si>
    <t>Ariel Foundation</t>
  </si>
  <si>
    <t>Associacao Anjos Terrestres</t>
  </si>
  <si>
    <t>ASATE</t>
  </si>
  <si>
    <t>ASB</t>
  </si>
  <si>
    <t>Strengthening of humanitarian coordination at national and district level in Cabo Delgado</t>
  </si>
  <si>
    <t>Associacao FACE</t>
  </si>
  <si>
    <t>Facilitation of access negotiations and promotion of humanitarian principles</t>
  </si>
  <si>
    <t>Association of Volunteers in International Service Foundation</t>
  </si>
  <si>
    <t>AVSI</t>
  </si>
  <si>
    <t>Facilitation of joint assessments and response planning</t>
  </si>
  <si>
    <t>Ayuda en Accion</t>
  </si>
  <si>
    <t>Promotion of accountability to, and two-way communication with, affected people</t>
  </si>
  <si>
    <t>Bishop of Beira</t>
  </si>
  <si>
    <t>Gathering of lessons learnt to ensure timely and effective humanitarian response to ongoing and future humanitarian emergencies</t>
  </si>
  <si>
    <t>Christian Academy in Mozambique</t>
  </si>
  <si>
    <t>CAM</t>
  </si>
  <si>
    <t>High-level engagement, advocacy and communications by the HC with national and local institutions and international community</t>
  </si>
  <si>
    <t>Canadian/Finnish Red Cross</t>
  </si>
  <si>
    <t>DTM assessments</t>
  </si>
  <si>
    <t>CARE International</t>
  </si>
  <si>
    <t>CARE</t>
  </si>
  <si>
    <t>Care for Life</t>
  </si>
  <si>
    <t>Caritas</t>
  </si>
  <si>
    <t>Caritas Alemanha</t>
  </si>
  <si>
    <t>Caritas Chimoio</t>
  </si>
  <si>
    <t xml:space="preserve">Caritas Maputo </t>
  </si>
  <si>
    <t xml:space="preserve">Caritas Diocesana de Maputo </t>
  </si>
  <si>
    <t>Caritas Pemba</t>
  </si>
  <si>
    <t>Caritas Diocesana de Pemba</t>
  </si>
  <si>
    <t>Caritas Quelimane</t>
  </si>
  <si>
    <t>Caritas Diocesana de Quelimane</t>
  </si>
  <si>
    <t>Caritas Moçambicana</t>
  </si>
  <si>
    <t>Caritas Quelimane/CRS Mozambique</t>
  </si>
  <si>
    <t>Carital/Catholic Relief Services Mozambique</t>
  </si>
  <si>
    <t>Caritas/CRS Mozambique</t>
  </si>
  <si>
    <t>Engagement with host communities and IDPs in establishing new sites</t>
  </si>
  <si>
    <t>Conselho Cristão de Moçambique</t>
  </si>
  <si>
    <t>CCM</t>
  </si>
  <si>
    <t>Capacity building of government counterparts and partners on minimum humanitarian standards and CCCM</t>
  </si>
  <si>
    <t>Center for Disease Control and Prevention</t>
  </si>
  <si>
    <t>CDC</t>
  </si>
  <si>
    <t>Site planning and improvements to ensure adherence to the minimum humanitarian standards</t>
  </si>
  <si>
    <t>Comité Ecuménico para o Desenvolvimento Social</t>
  </si>
  <si>
    <t>CEDES</t>
  </si>
  <si>
    <t>Coordination of service providers</t>
  </si>
  <si>
    <t>Centro de Aprendizagem e Capacitacao da Sociedade Civil</t>
  </si>
  <si>
    <t>CESC</t>
  </si>
  <si>
    <t>Extension of the CCCM mobile approach in key receiving areas and displacement hotspots</t>
  </si>
  <si>
    <t>Cooperazione Sviluppo</t>
  </si>
  <si>
    <t>CESVI</t>
  </si>
  <si>
    <t>Set up intra- and inter- site coordination structure</t>
  </si>
  <si>
    <t>Cooperazione Sviluppo-ALLIANCE2015</t>
  </si>
  <si>
    <t>CESVI-ALLIANCE2015</t>
  </si>
  <si>
    <t>Clinton Health Access Initiative</t>
  </si>
  <si>
    <t>CHAI</t>
  </si>
  <si>
    <t>Challenge TB</t>
  </si>
  <si>
    <t>CHASS, CoVIDA,PASSOS,TB Challenge  working with IP (Comussana, Kuphedzana, Kugarrissica, Conselho Cristao de Mocambique, Muleide)</t>
  </si>
  <si>
    <t>CHEMO</t>
  </si>
  <si>
    <t>CHEMO-Food for the Hungry</t>
  </si>
  <si>
    <t>CHEMO-FH</t>
  </si>
  <si>
    <t>Chemonics International</t>
  </si>
  <si>
    <t>CHEMO-World Vision International</t>
  </si>
  <si>
    <t>CHEMO-WVI</t>
  </si>
  <si>
    <t>Comite Internacional da Cruz Vermelha</t>
  </si>
  <si>
    <t>CICV</t>
  </si>
  <si>
    <t>COALIZAO</t>
  </si>
  <si>
    <t>CODESA</t>
  </si>
  <si>
    <t>Delivery of training on PSS, hygiene, child protection, GBV, and disaster risk reduction (DRR)</t>
  </si>
  <si>
    <t xml:space="preserve">Comité Europeu para Formaçao e Agricultura </t>
  </si>
  <si>
    <t>Development and delivery of an integrated service package (education, health, clean water, child protection and COVID-19 information)</t>
  </si>
  <si>
    <t>Commite de Saude</t>
  </si>
  <si>
    <t>Establishment of Temporary Learning Spaces and provision of teaching and learning materials</t>
  </si>
  <si>
    <t>Comunidade de Santo Egidio</t>
  </si>
  <si>
    <t xml:space="preserve">Establishment of Temporary Learning Spaces and provision of teaching and learning materials </t>
  </si>
  <si>
    <t xml:space="preserve">Associação ComuSanas </t>
  </si>
  <si>
    <t xml:space="preserve">ComuSanas </t>
  </si>
  <si>
    <t>Restoration of damaged classrooms</t>
  </si>
  <si>
    <t>COSACA/STC</t>
  </si>
  <si>
    <t>Catholic Relief Services</t>
  </si>
  <si>
    <t>CRS</t>
  </si>
  <si>
    <t>Doctors With Africa (Medicos com Africa/Medici con l'Africa)</t>
  </si>
  <si>
    <t>CUAMM</t>
  </si>
  <si>
    <t>Red Cross Emergency Hospital</t>
  </si>
  <si>
    <t>CVEH</t>
  </si>
  <si>
    <t>Cruz Vermelha de Moçambique</t>
  </si>
  <si>
    <t>CVM</t>
  </si>
  <si>
    <t>Cruz Vermelha de Moçambique-Nampula</t>
  </si>
  <si>
    <t>CVM-Nampula</t>
  </si>
  <si>
    <t>Cruz Vermelha de Portugal</t>
  </si>
  <si>
    <t>CVP</t>
  </si>
  <si>
    <t>DanChurchAid</t>
  </si>
  <si>
    <t>DCA</t>
  </si>
  <si>
    <t>Direcção Distrital de Saúde</t>
  </si>
  <si>
    <t>DDS</t>
  </si>
  <si>
    <t>Direcções Distritais de Saúde Nhamatanda</t>
  </si>
  <si>
    <t>DDS Nhamatanda</t>
  </si>
  <si>
    <t>Del.Prov Pescas</t>
  </si>
  <si>
    <t>DEMA-Denmark</t>
  </si>
  <si>
    <t>Dorcas</t>
  </si>
  <si>
    <t>Direção Provincial da Agricultura e Segurança Alimentar</t>
  </si>
  <si>
    <t>DPASA</t>
  </si>
  <si>
    <t>DPASA-Tete</t>
  </si>
  <si>
    <t>Direcções Provinciais da Educação e Desenvolvimento Humano</t>
  </si>
  <si>
    <t>DPGCAS</t>
  </si>
  <si>
    <t>DPOPHRH</t>
  </si>
  <si>
    <t>DPOPHRH CD</t>
  </si>
  <si>
    <t>DPOPHRH CD / FIPAG</t>
  </si>
  <si>
    <t>Active case finding and screening for possible acute malnutrition cases</t>
  </si>
  <si>
    <t>DPOPHRH Nampula</t>
  </si>
  <si>
    <t>Blanket micronutrient supplementation for children under 2</t>
  </si>
  <si>
    <t>DPOPHRH/MOZAGUA</t>
  </si>
  <si>
    <t>Increase awareness on good infant and young child feeding (IYCF) practices</t>
  </si>
  <si>
    <t>DPOPHRH-M</t>
  </si>
  <si>
    <t>Increase community distribution and treatment programs for acute malnutrition</t>
  </si>
  <si>
    <t>DPOPHRHS</t>
  </si>
  <si>
    <t>Procurement of ready to use therapeutic foods and therapeutic milks</t>
  </si>
  <si>
    <t>DPOPHRH-Z</t>
  </si>
  <si>
    <t>Provision of essential nutrition supplies</t>
  </si>
  <si>
    <t>DPOPHRH-Z-Kukumbi</t>
  </si>
  <si>
    <t>Supplementation of Vitamin A and deworming</t>
  </si>
  <si>
    <t>DPOPHRH-Z-MotaEngil</t>
  </si>
  <si>
    <t>Surveillance and nutrition assessments</t>
  </si>
  <si>
    <t>Direcção Provincial de Saúde</t>
  </si>
  <si>
    <t>DPS</t>
  </si>
  <si>
    <t>Treatment for severe acute malnutrition</t>
  </si>
  <si>
    <t>Direcção Provincial de Saúde-Nampula</t>
  </si>
  <si>
    <t>DPS-Nampula</t>
  </si>
  <si>
    <t>Disease Relief Through Excellent and Advanced Means</t>
  </si>
  <si>
    <t>DREAM</t>
  </si>
  <si>
    <t>European Union Civil Protection</t>
  </si>
  <si>
    <t>ECHO</t>
  </si>
  <si>
    <t>EQUIP</t>
  </si>
  <si>
    <t>ESMABAMA</t>
  </si>
  <si>
    <t>Esmabama</t>
  </si>
  <si>
    <t>FACE</t>
  </si>
  <si>
    <t>Food  and Agriculture Organization</t>
  </si>
  <si>
    <t>FAO</t>
  </si>
  <si>
    <t>Finn Church Aid</t>
  </si>
  <si>
    <t>FCA</t>
  </si>
  <si>
    <t>Fundação Fé e Cooperação</t>
  </si>
  <si>
    <t>FEC</t>
  </si>
  <si>
    <t>Food for the Hungry/FH Association</t>
  </si>
  <si>
    <t>FH</t>
  </si>
  <si>
    <t>Family Health International 360</t>
  </si>
  <si>
    <t>FHI 360</t>
  </si>
  <si>
    <t>Assess and enhance the quality of service provision through capacity-building of service providers</t>
  </si>
  <si>
    <t>Food for the Hungry/FH Association-Water Mission</t>
  </si>
  <si>
    <t>FH-WM</t>
  </si>
  <si>
    <t>Assess the availability and quality of clinical management of GBV and rape services</t>
  </si>
  <si>
    <t>Fundo de Investimento e Património do Abastecimento de Água</t>
  </si>
  <si>
    <t>FIPAG</t>
  </si>
  <si>
    <t>Community engagement via NFI distribution</t>
  </si>
  <si>
    <t>Fundação Ariel</t>
  </si>
  <si>
    <t>Conduct awareness and information activities on available GBV, Child Protection and PSN referral pathways</t>
  </si>
  <si>
    <t>Conduct sensitization and awareness raising activities in order to ensure communities understanding of PSEA issues, humanitarian conduct standards and reporting mechanism</t>
  </si>
  <si>
    <t>Fundación Promoción Social</t>
  </si>
  <si>
    <t>Distribution of dignity kits to vulnerable women and girls of reproductive age</t>
  </si>
  <si>
    <t>GAIN</t>
  </si>
  <si>
    <t>Enhance collaboration with other community-based actors and focal points</t>
  </si>
  <si>
    <t>Good Neighbors International</t>
  </si>
  <si>
    <t>GNI</t>
  </si>
  <si>
    <t>Establishment (or continued operation) of women- and girlfriendly spaces</t>
  </si>
  <si>
    <t>GOAL</t>
  </si>
  <si>
    <t>Expansion of access to MHPSS services</t>
  </si>
  <si>
    <t>Good Neighbors Japan</t>
  </si>
  <si>
    <t>Identification and training of community entry points focal points</t>
  </si>
  <si>
    <t>Good Neighbors Mozambique</t>
  </si>
  <si>
    <t>Identification of and response to the protection needs of children</t>
  </si>
  <si>
    <t>Governo do distrito de Erati</t>
  </si>
  <si>
    <t>Identification of vulnerable groups/individual with specific needs</t>
  </si>
  <si>
    <t>Governo do distrito de Memba</t>
  </si>
  <si>
    <t>Increase provision of capacity to cluster members and partners to respond and do Case Management/PFA</t>
  </si>
  <si>
    <t>Governo do distrito de Namacurra</t>
  </si>
  <si>
    <t>Mapping of school and protection options and train teachers and local law enforcement/administrators</t>
  </si>
  <si>
    <t>GRC/CVM</t>
  </si>
  <si>
    <t>Obtain approval to conduct assessments on protection, child protection, gender and GBV, (including PSEA)</t>
  </si>
  <si>
    <t>Grünhelme</t>
  </si>
  <si>
    <t>Protection monitoring, analysis and timely dissemination of information to key actors</t>
  </si>
  <si>
    <t>Grupo de Saneamento de Bilibiza</t>
  </si>
  <si>
    <t>Provide training on GBV risk mitigation and advocate for improved prioritization of GBV</t>
  </si>
  <si>
    <t>GVC-We World</t>
  </si>
  <si>
    <t>Strengthen information management systems</t>
  </si>
  <si>
    <t>Health Alliance International</t>
  </si>
  <si>
    <t>HAI</t>
  </si>
  <si>
    <t>Strengthening of complaint and feedback mechanisms</t>
  </si>
  <si>
    <t>Handicap International</t>
  </si>
  <si>
    <t>Strong advocacy with all relevant actors</t>
  </si>
  <si>
    <t>Help Age</t>
  </si>
  <si>
    <t>Support the government in increasing family-based alternative care options</t>
  </si>
  <si>
    <t>Helpcode</t>
  </si>
  <si>
    <t>Associação Helpo</t>
  </si>
  <si>
    <t>Helvetas</t>
  </si>
  <si>
    <t>Helvetas/SolidarMed</t>
  </si>
  <si>
    <t>Helvetas/SolidarMed/SDC</t>
  </si>
  <si>
    <t>Hilfeswerk</t>
  </si>
  <si>
    <t>Hilfeswerk/ComuSanas</t>
  </si>
  <si>
    <t>Hlaysa</t>
  </si>
  <si>
    <t>Hope</t>
  </si>
  <si>
    <t>IBO Foundation</t>
  </si>
  <si>
    <t>IBOF</t>
  </si>
  <si>
    <t>International Committee of the Red Cross</t>
  </si>
  <si>
    <t>ICRC</t>
  </si>
  <si>
    <t>Distribution of medical kits</t>
  </si>
  <si>
    <t>International Federation of Red Cross and Red Crescent Societies</t>
  </si>
  <si>
    <t>IFRC</t>
  </si>
  <si>
    <t>Ensure lifesaving SRH and GBV information on accessing services is available for women and adolescent girls in need in hard to reach areas</t>
  </si>
  <si>
    <t>Igreja Catolica de mozambique</t>
  </si>
  <si>
    <t>Hiring of additional nurses</t>
  </si>
  <si>
    <t>Igreja Evangélica Cristã Dos Irmãos Em Moçambique</t>
  </si>
  <si>
    <t>Mobile Health Brigades and static health teams to support overstretched facilities</t>
  </si>
  <si>
    <t>Integrated Mozambique Malaria Program</t>
  </si>
  <si>
    <t>IMaP</t>
  </si>
  <si>
    <t xml:space="preserve">Procuring, pre-positioning and providing essential medical supplies and training of health staff </t>
  </si>
  <si>
    <t>International Medical Corps</t>
  </si>
  <si>
    <t>IMC</t>
  </si>
  <si>
    <t>Support malaria prevention through distribution of 6000 mosquito nets to IDPs and host communities</t>
  </si>
  <si>
    <t>INAR</t>
  </si>
  <si>
    <t>Support social mobilization and promotion of hygiene and best health practices for reproductive, maternal, newborn, child health, and nutrition through community radios and APEs</t>
  </si>
  <si>
    <t>INAS</t>
  </si>
  <si>
    <t>Support to Community Health Workers</t>
  </si>
  <si>
    <t>Indian Navy</t>
  </si>
  <si>
    <t>Instituto Nacional de Gestão de Calamidades</t>
  </si>
  <si>
    <t>INGC</t>
  </si>
  <si>
    <t>Instituto Nacional de Gestão de Calamidades/Governo do distrito de Memba</t>
  </si>
  <si>
    <t>INGC/Governo do distrito de Memba</t>
  </si>
  <si>
    <t>interageny task team</t>
  </si>
  <si>
    <t>International Organization for Migration</t>
  </si>
  <si>
    <t>IOM</t>
  </si>
  <si>
    <t>Ipas Mozambique</t>
  </si>
  <si>
    <t>IPMMI - Diocese de Chimoio</t>
  </si>
  <si>
    <t>IPMMI</t>
  </si>
  <si>
    <t>International Federation of the Red Cross and the Red Crescent Societies</t>
  </si>
  <si>
    <t>IRFC</t>
  </si>
  <si>
    <t>Iris relief</t>
  </si>
  <si>
    <t>ISAAC</t>
  </si>
  <si>
    <t>IsraAID</t>
  </si>
  <si>
    <t>Provision of life-saving food assistance, targeting the most vulnerable</t>
  </si>
  <si>
    <t>Joint Aid Management</t>
  </si>
  <si>
    <t>JAM</t>
  </si>
  <si>
    <t>Provision of quality agriculture inputs (through vouchers or in-kind distributions)</t>
  </si>
  <si>
    <t>JHPIEGO Mozambique</t>
  </si>
  <si>
    <t>JHPIEGO</t>
  </si>
  <si>
    <t>JOCUM Inhamizua</t>
  </si>
  <si>
    <t>Johanniter (EUCP)</t>
  </si>
  <si>
    <t>KFHI, MISSAO COREIA</t>
  </si>
  <si>
    <t>Khandlelo - Associação Para o Desenvolvimento Juvenil</t>
  </si>
  <si>
    <t>Khandelo</t>
  </si>
  <si>
    <t>Kubatsirana</t>
  </si>
  <si>
    <t>Kugarissica</t>
  </si>
  <si>
    <t>Kukumbi</t>
  </si>
  <si>
    <t>kulima</t>
  </si>
  <si>
    <t>kulima-Aquassistance</t>
  </si>
  <si>
    <t>Telecomunicações de Emergência</t>
  </si>
  <si>
    <t>KUYAKANA</t>
  </si>
  <si>
    <t>La Caixa Foundation</t>
  </si>
  <si>
    <t>LCF</t>
  </si>
  <si>
    <t>Log cluster</t>
  </si>
  <si>
    <t>Light For The World</t>
  </si>
  <si>
    <t>LW</t>
  </si>
  <si>
    <t>Lutheran World Federation</t>
  </si>
  <si>
    <t>LWF</t>
  </si>
  <si>
    <t>Mothers 2 Mothers</t>
  </si>
  <si>
    <t>M2M</t>
  </si>
  <si>
    <t>MAHLAHLE</t>
  </si>
  <si>
    <t>Malaria Consortium</t>
  </si>
  <si>
    <t>MANITESE</t>
  </si>
  <si>
    <t>Madre Coraje</t>
  </si>
  <si>
    <t>MCTESTP</t>
  </si>
  <si>
    <t>Medicos del Mundo</t>
  </si>
  <si>
    <t>MdM</t>
  </si>
  <si>
    <t>Médicos do Mundo Portugal</t>
  </si>
  <si>
    <t>MdM PT</t>
  </si>
  <si>
    <t>MISSIONARY DIVINE WORLD</t>
  </si>
  <si>
    <t>MDW</t>
  </si>
  <si>
    <t>Mission Educate</t>
  </si>
  <si>
    <t>ME</t>
  </si>
  <si>
    <t>Medair</t>
  </si>
  <si>
    <t>Medair with FH</t>
  </si>
  <si>
    <t>Mentor Initiative</t>
  </si>
  <si>
    <t>Mentor</t>
  </si>
  <si>
    <t>Malteser International</t>
  </si>
  <si>
    <t>MI</t>
  </si>
  <si>
    <t>Micaia</t>
  </si>
  <si>
    <t>Ministério da Educação e Desenvolvimento Humano</t>
  </si>
  <si>
    <t>Ministerio da Graca</t>
  </si>
  <si>
    <t>Ministerio de Saude</t>
  </si>
  <si>
    <t>MISAU</t>
  </si>
  <si>
    <t>Misereor</t>
  </si>
  <si>
    <t>Missão Baptista em Moçambique</t>
  </si>
  <si>
    <t>MISSION EDUCATE</t>
  </si>
  <si>
    <t>Medicus Mundi International</t>
  </si>
  <si>
    <t>MM</t>
  </si>
  <si>
    <t>MoH/ PNMC</t>
  </si>
  <si>
    <t>Médecins Sans Frontières</t>
  </si>
  <si>
    <t>MSF</t>
  </si>
  <si>
    <t>Municipality of Beira</t>
  </si>
  <si>
    <t>Nema Foundation</t>
  </si>
  <si>
    <t>N'weti</t>
  </si>
  <si>
    <t>N'weti, Kuphedzana</t>
  </si>
  <si>
    <t>OFDA</t>
  </si>
  <si>
    <t>Instituto Oikos Onlus</t>
  </si>
  <si>
    <t>Oikos</t>
  </si>
  <si>
    <t>Olipa Odes</t>
  </si>
  <si>
    <t>Operation Mobilisation</t>
  </si>
  <si>
    <t>OM</t>
  </si>
  <si>
    <t>OMS</t>
  </si>
  <si>
    <t>Associação Rural de Ajuda Mútua</t>
  </si>
  <si>
    <t>ORAM</t>
  </si>
  <si>
    <t>Oxfam</t>
  </si>
  <si>
    <t>Oxfam/Care International/Save the Children International</t>
  </si>
  <si>
    <t>Oxfam/Care/SCI</t>
  </si>
  <si>
    <t>PASSOS</t>
  </si>
  <si>
    <t>Pathfinder International</t>
  </si>
  <si>
    <t>Pathfinder</t>
  </si>
  <si>
    <t>Plan International</t>
  </si>
  <si>
    <t>Plan</t>
  </si>
  <si>
    <t>Plan International Mozambique</t>
  </si>
  <si>
    <t>Plan Moz</t>
  </si>
  <si>
    <t>PMI VectorLink</t>
  </si>
  <si>
    <t>Portugal Red Cross</t>
  </si>
  <si>
    <t>Posto administrativo de Estaquinha</t>
  </si>
  <si>
    <t>Project HOPE</t>
  </si>
  <si>
    <t xml:space="preserve">Population Services International </t>
  </si>
  <si>
    <t>PSI</t>
  </si>
  <si>
    <t>PSM</t>
  </si>
  <si>
    <t>Peace Winds Japan</t>
  </si>
  <si>
    <t>PWJ</t>
  </si>
  <si>
    <t>Quero</t>
  </si>
  <si>
    <t>Quero SDSMAS</t>
  </si>
  <si>
    <t>RC</t>
  </si>
  <si>
    <t>RED CROSS</t>
  </si>
  <si>
    <t>RUBATANO</t>
  </si>
  <si>
    <t>RUBICON</t>
  </si>
  <si>
    <t>SAAF</t>
  </si>
  <si>
    <t>SAHMS</t>
  </si>
  <si>
    <t>Save The Children International</t>
  </si>
  <si>
    <t>SDC</t>
  </si>
  <si>
    <t>SDEJT</t>
  </si>
  <si>
    <t>SDEJT and SDMAS of Maringue</t>
  </si>
  <si>
    <t>SDEJT and SDPI of Gorongosa</t>
  </si>
  <si>
    <t>SDEJT and SDPI of Moamba and Marracuene</t>
  </si>
  <si>
    <t>SDEJT and SDPI of Vilankulos</t>
  </si>
  <si>
    <t>SDEJT of Marracuene and Magude</t>
  </si>
  <si>
    <t>SDPI Maringuè</t>
  </si>
  <si>
    <t>SDPI Mossurize</t>
  </si>
  <si>
    <t>SDPI Namacurra</t>
  </si>
  <si>
    <t>SDPI SDSMAS</t>
  </si>
  <si>
    <t>SDPI Sussundenga</t>
  </si>
  <si>
    <t>SDSMAS</t>
  </si>
  <si>
    <t>Serviço Distrital Saude Mulheres e Açcao Social</t>
  </si>
  <si>
    <t>SEPPA</t>
  </si>
  <si>
    <t>Solidar Suisse</t>
  </si>
  <si>
    <t>Solidarités International</t>
  </si>
  <si>
    <t>SolidarMed</t>
  </si>
  <si>
    <t>Soproc</t>
  </si>
  <si>
    <t>SOS ATTITUDE</t>
  </si>
  <si>
    <t>SOUL FRATER</t>
  </si>
  <si>
    <t>Samaritan's Purse</t>
  </si>
  <si>
    <t>SP</t>
  </si>
  <si>
    <t>SRC</t>
  </si>
  <si>
    <t>STERNSTUNDEN</t>
  </si>
  <si>
    <t>TA</t>
  </si>
  <si>
    <t>TBC</t>
  </si>
  <si>
    <t>Terre des Hommes Italy</t>
  </si>
  <si>
    <t>TdH Italy</t>
  </si>
  <si>
    <t>TEARFUND</t>
  </si>
  <si>
    <t>TERRA NOVA</t>
  </si>
  <si>
    <t>German Federal Agency for Technical Relief</t>
  </si>
  <si>
    <t>THW</t>
  </si>
  <si>
    <t>THW - Germany</t>
  </si>
  <si>
    <t>Team Rubicon UK</t>
  </si>
  <si>
    <t>TR</t>
  </si>
  <si>
    <t>Add organizations here… --&gt;</t>
  </si>
  <si>
    <t>Tzu Chi Foundation</t>
  </si>
  <si>
    <t>Tzu Chi</t>
  </si>
  <si>
    <t>The Joint United Nations Programme on HIV and AIDS</t>
  </si>
  <si>
    <t>UNAIDS</t>
  </si>
  <si>
    <t>United Nations Development Programme</t>
  </si>
  <si>
    <t>UNDP</t>
  </si>
  <si>
    <t>United Nations Population Fund</t>
  </si>
  <si>
    <t>UNFPA</t>
  </si>
  <si>
    <t>United Nations Children's Fund</t>
  </si>
  <si>
    <t>United Nations Children's Fund/ Dorcas</t>
  </si>
  <si>
    <t>UNICEF/ Dorcas</t>
  </si>
  <si>
    <t>United Nations High Commissioner for Refugees</t>
  </si>
  <si>
    <t>UNHCR</t>
  </si>
  <si>
    <t xml:space="preserve">United Nations Human Settlements Programme </t>
  </si>
  <si>
    <t>UN-HABITAT</t>
  </si>
  <si>
    <t>UNITED PURPOSE</t>
  </si>
  <si>
    <t>US Agency for Interational Development</t>
  </si>
  <si>
    <t>USAID</t>
  </si>
  <si>
    <t>Veolia</t>
  </si>
  <si>
    <t>VIDA</t>
  </si>
  <si>
    <t>VillageReach</t>
  </si>
  <si>
    <t>VOX United</t>
  </si>
  <si>
    <t>WaterAid</t>
  </si>
  <si>
    <t>WaterAid-Kukumbi</t>
  </si>
  <si>
    <t>WaterMission</t>
  </si>
  <si>
    <t>We World - GVC Onlus</t>
  </si>
  <si>
    <t>Fundação Wiwanana</t>
  </si>
  <si>
    <t>Wiwanana</t>
  </si>
  <si>
    <t>World Education Inc/Bantwana</t>
  </si>
  <si>
    <t>WEI/B</t>
  </si>
  <si>
    <t>World Food Programme</t>
  </si>
  <si>
    <t>WFP</t>
  </si>
  <si>
    <t>WHH / CONCERN</t>
  </si>
  <si>
    <t>World Health Organization</t>
  </si>
  <si>
    <t>World Central Kitchen</t>
  </si>
  <si>
    <t>World Food Kitchen</t>
  </si>
  <si>
    <t>World Jewish Relief</t>
  </si>
  <si>
    <t>World Vision International</t>
  </si>
  <si>
    <t>WVI</t>
  </si>
  <si>
    <t>World Vision Mozambique</t>
  </si>
  <si>
    <t>WVM</t>
  </si>
  <si>
    <t>(All)</t>
  </si>
  <si>
    <t>Count of #activity +type</t>
  </si>
  <si>
    <t>Column Labels</t>
  </si>
  <si>
    <t>Row Labels</t>
  </si>
  <si>
    <t>(blank)</t>
  </si>
  <si>
    <t>Grand Total</t>
  </si>
  <si>
    <t>Lead Organizations</t>
  </si>
  <si>
    <t>Implementing Partners</t>
  </si>
  <si>
    <t>All</t>
  </si>
  <si>
    <t># of Organizations</t>
  </si>
  <si>
    <t>Districts</t>
  </si>
  <si>
    <t># of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</si>
</sst>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 #,##0.00_-;_-* &quot;-&quot;??_-;_-@_-"/>
    <numFmt numFmtId="165" formatCode="0.00000000000"/>
    <numFmt numFmtId="166" formatCode="_-* #,##0_-;\-* #,##0_-;_-* &quot;-&quot;??_-;_-@_-"/>
    <numFmt numFmtId="167" formatCode="dd/mm/yyyy;@"/>
    <numFmt numFmtId="168" formatCode="0.00000%"/>
    <numFmt numFmtId="169" formatCode="0.0000000%"/>
  </numFmts>
  <fonts count="72">
    <font>
      <sz val="11"/>
      <color theme="1"/>
      <name val="Calibri"/>
      <family val="2"/>
      <scheme val="minor"/>
    </font>
    <font>
      <sz val="12"/>
      <color theme="1"/>
      <name val="Calibri"/>
      <family val="2"/>
      <scheme val="minor"/>
    </font>
    <font>
      <sz val="9"/>
      <color theme="1"/>
      <name val="Segoe UI Light"/>
      <family val="2"/>
    </font>
    <font>
      <b/>
      <sz val="18"/>
      <color rgb="FF002060"/>
      <name val="Calibri"/>
      <family val="2"/>
      <scheme val="minor"/>
    </font>
    <font>
      <sz val="12"/>
      <color rgb="FF000000"/>
      <name val="Calibri"/>
      <family val="2"/>
    </font>
    <font>
      <sz val="12"/>
      <name val="Calibri"/>
      <family val="2"/>
    </font>
    <font>
      <sz val="11"/>
      <color rgb="FF595959"/>
      <name val="Calibri"/>
      <family val="2"/>
    </font>
    <font>
      <sz val="10"/>
      <color theme="1"/>
      <name val="Arial"/>
      <family val="2"/>
    </font>
    <font>
      <b/>
      <sz val="11"/>
      <color theme="1"/>
      <name val="Calibri"/>
      <family val="2"/>
      <scheme val="minor"/>
    </font>
    <font>
      <b/>
      <sz val="11"/>
      <color rgb="FF595959"/>
      <name val="Calibri"/>
      <family val="2"/>
    </font>
    <font>
      <b/>
      <i/>
      <sz val="12"/>
      <color rgb="FF000000"/>
      <name val="Calibri"/>
      <family val="2"/>
    </font>
    <font>
      <sz val="12"/>
      <color rgb="FF000000"/>
      <name val="Calibri"/>
      <family val="2"/>
      <scheme val="minor"/>
    </font>
    <font>
      <sz val="11"/>
      <color theme="1"/>
      <name val="Calibri"/>
      <family val="2"/>
      <scheme val="minor"/>
    </font>
    <font>
      <sz val="9"/>
      <color theme="1"/>
      <name val="Calibri"/>
      <family val="2"/>
      <scheme val="minor"/>
    </font>
    <font>
      <b/>
      <sz val="9"/>
      <color theme="0"/>
      <name val="Calibri"/>
      <family val="2"/>
      <scheme val="minor"/>
    </font>
    <font>
      <b/>
      <i/>
      <sz val="12"/>
      <color rgb="FFFF0000"/>
      <name val="Calibri"/>
      <family val="2"/>
    </font>
    <font>
      <u/>
      <sz val="11"/>
      <color theme="10"/>
      <name val="Calibri"/>
      <family val="2"/>
      <scheme val="minor"/>
    </font>
    <font>
      <sz val="9"/>
      <color theme="1"/>
      <name val="Humanitarian-Icons-v02"/>
    </font>
    <font>
      <sz val="11"/>
      <color rgb="FF000000"/>
      <name val="Calibri"/>
      <family val="2"/>
    </font>
    <font>
      <b/>
      <i/>
      <sz val="11"/>
      <color rgb="FF595959"/>
      <name val="Calibri"/>
      <family val="2"/>
    </font>
    <font>
      <sz val="11"/>
      <color rgb="FF000000"/>
      <name val="Calibri"/>
      <family val="2"/>
      <scheme val="minor"/>
    </font>
    <font>
      <b/>
      <sz val="10"/>
      <color rgb="FF002060"/>
      <name val="Arial"/>
      <family val="2"/>
    </font>
    <font>
      <sz val="10"/>
      <color theme="0"/>
      <name val="Arial"/>
      <family val="2"/>
    </font>
    <font>
      <b/>
      <sz val="10"/>
      <color theme="0"/>
      <name val="Arial"/>
      <family val="2"/>
    </font>
    <font>
      <b/>
      <sz val="10"/>
      <color theme="1"/>
      <name val="Arial"/>
      <family val="2"/>
    </font>
    <font>
      <i/>
      <sz val="11"/>
      <color rgb="FFFF0000"/>
      <name val="Calibri"/>
      <family val="2"/>
      <scheme val="minor"/>
    </font>
    <font>
      <sz val="10"/>
      <name val="Arial"/>
      <family val="2"/>
    </font>
    <font>
      <sz val="11"/>
      <color theme="0"/>
      <name val="Calibri"/>
      <family val="2"/>
      <scheme val="minor"/>
    </font>
    <font>
      <sz val="10"/>
      <color theme="1"/>
      <name val="Calibri"/>
      <family val="2"/>
      <scheme val="minor"/>
    </font>
    <font>
      <i/>
      <sz val="10"/>
      <color rgb="FF002060"/>
      <name val="Arial"/>
      <family val="2"/>
    </font>
    <font>
      <sz val="10"/>
      <color rgb="FF002060"/>
      <name val="Arial"/>
      <family val="2"/>
    </font>
    <font>
      <i/>
      <sz val="10"/>
      <color theme="0"/>
      <name val="Arial"/>
      <family val="2"/>
    </font>
    <font>
      <i/>
      <sz val="9"/>
      <color rgb="FF002060"/>
      <name val="Arial"/>
      <family val="2"/>
    </font>
    <font>
      <sz val="11"/>
      <color rgb="FF002060"/>
      <name val="Arial"/>
      <family val="2"/>
    </font>
    <font>
      <sz val="11"/>
      <color theme="9" tint="-0.249977111117893"/>
      <name val="Calibri"/>
      <family val="2"/>
      <scheme val="minor"/>
    </font>
    <font>
      <sz val="8"/>
      <name val="Calibri"/>
      <family val="2"/>
      <scheme val="minor"/>
    </font>
    <font>
      <sz val="10"/>
      <color theme="9" tint="-0.249977111117893"/>
      <name val="Arial"/>
      <family val="2"/>
    </font>
    <font>
      <sz val="10"/>
      <name val="Calibri"/>
      <family val="2"/>
      <scheme val="minor"/>
    </font>
    <font>
      <sz val="10"/>
      <color rgb="FFFF0000"/>
      <name val="Arial"/>
      <family val="2"/>
    </font>
    <font>
      <sz val="16"/>
      <color rgb="FFFF0000"/>
      <name val="Arial"/>
      <family val="2"/>
    </font>
    <font>
      <sz val="14"/>
      <color rgb="FFFFFF00"/>
      <name val="Calibri"/>
      <family val="2"/>
      <scheme val="minor"/>
    </font>
    <font>
      <b/>
      <sz val="11"/>
      <name val="Arial Black"/>
      <family val="2"/>
    </font>
    <font>
      <sz val="12"/>
      <color theme="1"/>
      <name val="Calibri"/>
      <family val="2"/>
    </font>
    <font>
      <b/>
      <sz val="14"/>
      <color rgb="FF002060"/>
      <name val="Arial Black"/>
      <family val="2"/>
    </font>
    <font>
      <sz val="18"/>
      <name val="Calibri"/>
      <family val="2"/>
      <scheme val="minor"/>
    </font>
    <font>
      <i/>
      <sz val="11"/>
      <color theme="10"/>
      <name val="Calibri"/>
      <family val="2"/>
      <scheme val="minor"/>
    </font>
    <font>
      <i/>
      <sz val="11"/>
      <color rgb="FF0070C0"/>
      <name val="Calibri"/>
      <family val="2"/>
      <scheme val="minor"/>
    </font>
    <font>
      <b/>
      <sz val="11"/>
      <color rgb="FFFF0000"/>
      <name val="Calibri"/>
      <family val="2"/>
    </font>
    <font>
      <sz val="11"/>
      <color rgb="FFFF0000"/>
      <name val="Calibri"/>
      <family val="2"/>
    </font>
    <font>
      <b/>
      <i/>
      <sz val="11"/>
      <color rgb="FFFF0000"/>
      <name val="Calibri"/>
      <family val="2"/>
    </font>
    <font>
      <sz val="12"/>
      <color rgb="FFFF0000"/>
      <name val="Calibri"/>
      <family val="2"/>
    </font>
    <font>
      <b/>
      <sz val="14"/>
      <color rgb="FFFF0000"/>
      <name val="Arial"/>
      <family val="2"/>
    </font>
    <font>
      <sz val="14"/>
      <color rgb="FFFF0000"/>
      <name val="Calibri"/>
      <family val="2"/>
      <scheme val="minor"/>
    </font>
    <font>
      <b/>
      <sz val="18"/>
      <color theme="1"/>
      <name val="Calibri"/>
      <family val="2"/>
      <scheme val="minor"/>
    </font>
    <font>
      <b/>
      <sz val="18"/>
      <color rgb="FF000000"/>
      <name val="Calibri"/>
      <family val="2"/>
      <scheme val="minor"/>
    </font>
    <font>
      <b/>
      <i/>
      <sz val="12"/>
      <color rgb="FFFF0000"/>
      <name val="Calibri"/>
      <family val="2"/>
      <scheme val="minor"/>
    </font>
    <font>
      <i/>
      <sz val="10"/>
      <color rgb="FF0070C0"/>
      <name val="Calibri"/>
      <family val="2"/>
      <scheme val="minor"/>
    </font>
    <font>
      <b/>
      <sz val="10"/>
      <color rgb="FF595959"/>
      <name val="Calibri"/>
      <family val="2"/>
      <scheme val="minor"/>
    </font>
    <font>
      <sz val="10"/>
      <color rgb="FF595959"/>
      <name val="Calibri"/>
      <family val="2"/>
      <scheme val="minor"/>
    </font>
    <font>
      <b/>
      <sz val="10"/>
      <color rgb="FFFF0000"/>
      <name val="Calibri"/>
      <family val="2"/>
      <scheme val="minor"/>
    </font>
    <font>
      <sz val="10"/>
      <color rgb="FFFF0000"/>
      <name val="Calibri"/>
      <family val="2"/>
      <scheme val="minor"/>
    </font>
    <font>
      <sz val="14"/>
      <color rgb="FF000000"/>
      <name val="Calibri (Body)"/>
    </font>
    <font>
      <sz val="14"/>
      <color indexed="54"/>
      <name val="Calibri (Body)"/>
    </font>
    <font>
      <sz val="14"/>
      <color theme="1"/>
      <name val="Calibri (Body)"/>
    </font>
    <font>
      <b/>
      <sz val="14"/>
      <color rgb="FF000000"/>
      <name val="Calibri (Body)"/>
    </font>
    <font>
      <sz val="14"/>
      <color rgb="FF000000"/>
      <name val="Calibri"/>
      <family val="2"/>
      <scheme val="minor"/>
    </font>
    <font>
      <b/>
      <sz val="14"/>
      <color rgb="FF000000"/>
      <name val="Calibri"/>
      <family val="2"/>
      <scheme val="minor"/>
    </font>
    <font>
      <b/>
      <sz val="12"/>
      <color rgb="FFC00000"/>
      <name val="Helvetica Neue"/>
      <family val="2"/>
    </font>
    <font>
      <b/>
      <sz val="12"/>
      <color rgb="FFC00000"/>
      <name val="Calibri"/>
      <family val="2"/>
    </font>
    <font>
      <sz val="8"/>
      <name val="Calibri"/>
      <family val="2"/>
    </font>
    <font>
      <sz val="10"/>
      <name val="Calibri"/>
      <family val="2"/>
    </font>
    <font>
      <sz val="10"/>
      <color theme="8" tint="0.59999389629810485"/>
      <name val="Arial"/>
      <family val="2"/>
    </font>
  </fonts>
  <fills count="23">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rgb="FFC00000"/>
        <bgColor indexed="64"/>
      </patternFill>
    </fill>
    <fill>
      <patternFill patternType="solid">
        <fgColor theme="4" tint="0.79998168889431442"/>
        <bgColor rgb="FF305496"/>
      </patternFill>
    </fill>
    <fill>
      <patternFill patternType="solid">
        <fgColor theme="5"/>
        <bgColor theme="5"/>
      </patternFill>
    </fill>
    <fill>
      <patternFill patternType="solid">
        <fgColor theme="8"/>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4"/>
        <bgColor theme="4"/>
      </patternFill>
    </fill>
    <fill>
      <patternFill patternType="solid">
        <fgColor theme="8"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9"/>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39997558519241921"/>
        <bgColor rgb="FF2E75B5"/>
      </patternFill>
    </fill>
  </fills>
  <borders count="12">
    <border>
      <left/>
      <right/>
      <top/>
      <bottom/>
      <diagonal/>
    </border>
    <border>
      <left/>
      <right/>
      <top/>
      <bottom style="thin">
        <color indexed="64"/>
      </bottom>
      <diagonal/>
    </border>
    <border>
      <left/>
      <right/>
      <top style="thin">
        <color theme="0" tint="-0.499984740745262"/>
      </top>
      <bottom style="thin">
        <color theme="0" tint="-0.499984740745262"/>
      </bottom>
      <diagonal/>
    </border>
    <border>
      <left/>
      <right/>
      <top style="thin">
        <color theme="5"/>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right/>
      <top style="thin">
        <color theme="1"/>
      </top>
      <bottom style="thin">
        <color theme="1"/>
      </bottom>
      <diagonal/>
    </border>
    <border>
      <left/>
      <right/>
      <top/>
      <bottom style="thin">
        <color theme="1"/>
      </bottom>
      <diagonal/>
    </border>
    <border>
      <left style="thin">
        <color rgb="FFFFFFFF"/>
      </left>
      <right/>
      <top/>
      <bottom style="thin">
        <color theme="0"/>
      </bottom>
      <diagonal/>
    </border>
    <border>
      <left style="thin">
        <color rgb="FFFFFFFF"/>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0" fontId="4" fillId="0" borderId="0"/>
    <xf numFmtId="0" fontId="2" fillId="0" borderId="0"/>
    <xf numFmtId="0" fontId="16" fillId="0" borderId="0" applyNumberFormat="0" applyFill="0" applyBorder="0" applyAlignment="0" applyProtection="0"/>
    <xf numFmtId="164" fontId="12" fillId="0" borderId="0" applyFont="0" applyFill="0" applyBorder="0" applyAlignment="0" applyProtection="0"/>
    <xf numFmtId="9" fontId="12" fillId="0" borderId="0" applyFont="0" applyFill="0" applyBorder="0" applyAlignment="0" applyProtection="0"/>
  </cellStyleXfs>
  <cellXfs count="164">
    <xf numFmtId="0" fontId="0" fillId="0" borderId="0" xfId="0"/>
    <xf numFmtId="0" fontId="3" fillId="0" borderId="0" xfId="0" applyFont="1"/>
    <xf numFmtId="0" fontId="4" fillId="0" borderId="0" xfId="1"/>
    <xf numFmtId="0" fontId="0" fillId="0" borderId="1" xfId="0" applyBorder="1"/>
    <xf numFmtId="0" fontId="8" fillId="0" borderId="1" xfId="0" applyFont="1" applyBorder="1"/>
    <xf numFmtId="0" fontId="5" fillId="0" borderId="0" xfId="1" applyFont="1"/>
    <xf numFmtId="0" fontId="4" fillId="0" borderId="0" xfId="1" applyAlignment="1">
      <alignment horizontal="left" vertical="center"/>
    </xf>
    <xf numFmtId="0" fontId="6" fillId="0" borderId="0" xfId="1" applyFont="1" applyAlignment="1">
      <alignment horizontal="left"/>
    </xf>
    <xf numFmtId="0" fontId="6" fillId="0" borderId="0" xfId="1" applyFont="1"/>
    <xf numFmtId="0" fontId="9" fillId="0" borderId="0" xfId="1" applyFont="1" applyAlignment="1">
      <alignment horizontal="left"/>
    </xf>
    <xf numFmtId="0" fontId="10" fillId="0" borderId="0" xfId="1" applyFont="1" applyAlignment="1">
      <alignment horizontal="right"/>
    </xf>
    <xf numFmtId="0" fontId="0" fillId="0" borderId="0" xfId="0" applyProtection="1">
      <protection locked="0"/>
    </xf>
    <xf numFmtId="0" fontId="7" fillId="0" borderId="0" xfId="0" applyFont="1" applyAlignment="1" applyProtection="1">
      <alignment horizontal="left"/>
      <protection locked="0"/>
    </xf>
    <xf numFmtId="0" fontId="13" fillId="0" borderId="0" xfId="2" applyFont="1" applyAlignment="1">
      <alignment vertical="top"/>
    </xf>
    <xf numFmtId="0" fontId="12" fillId="0" borderId="0" xfId="0" applyFont="1" applyAlignment="1">
      <alignment vertical="top"/>
    </xf>
    <xf numFmtId="1" fontId="13" fillId="0" borderId="0" xfId="2" applyNumberFormat="1" applyFont="1" applyAlignment="1">
      <alignment vertical="top"/>
    </xf>
    <xf numFmtId="165" fontId="13" fillId="0" borderId="0" xfId="2" applyNumberFormat="1" applyFont="1" applyAlignment="1">
      <alignment vertical="top"/>
    </xf>
    <xf numFmtId="0" fontId="13" fillId="0" borderId="0" xfId="2" applyFont="1"/>
    <xf numFmtId="0" fontId="12" fillId="0" borderId="0" xfId="0" applyFont="1"/>
    <xf numFmtId="0" fontId="13" fillId="0" borderId="3" xfId="2" applyFont="1" applyBorder="1"/>
    <xf numFmtId="1" fontId="13" fillId="0" borderId="0" xfId="2" applyNumberFormat="1" applyFont="1"/>
    <xf numFmtId="165" fontId="13" fillId="0" borderId="0" xfId="2" applyNumberFormat="1" applyFont="1"/>
    <xf numFmtId="0" fontId="15" fillId="0" borderId="0" xfId="1" applyFont="1" applyAlignment="1">
      <alignment horizontal="right"/>
    </xf>
    <xf numFmtId="0" fontId="15" fillId="0" borderId="0" xfId="1" applyFont="1"/>
    <xf numFmtId="0" fontId="8" fillId="0" borderId="1" xfId="0" applyFont="1" applyBorder="1" applyAlignment="1">
      <alignment horizontal="left" vertical="center"/>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7" fillId="0" borderId="0" xfId="0" applyFont="1" applyAlignment="1" applyProtection="1">
      <alignment horizontal="center"/>
      <protection locked="0"/>
    </xf>
    <xf numFmtId="0" fontId="18" fillId="0" borderId="4" xfId="0" applyFont="1" applyBorder="1" applyAlignment="1">
      <alignment wrapText="1"/>
    </xf>
    <xf numFmtId="0" fontId="0" fillId="0" borderId="0" xfId="0" pivotButton="1"/>
    <xf numFmtId="0" fontId="14" fillId="10" borderId="0" xfId="2" applyFont="1" applyFill="1" applyAlignment="1">
      <alignment vertical="top"/>
    </xf>
    <xf numFmtId="0" fontId="14" fillId="0" borderId="0" xfId="2" applyFont="1" applyAlignment="1">
      <alignment vertical="top"/>
    </xf>
    <xf numFmtId="0" fontId="7" fillId="0" borderId="0" xfId="0" applyFont="1" applyProtection="1">
      <protection locked="0"/>
    </xf>
    <xf numFmtId="0" fontId="21" fillId="0" borderId="0" xfId="0" applyFont="1" applyAlignment="1" applyProtection="1">
      <alignment vertical="top" wrapText="1"/>
      <protection locked="0"/>
    </xf>
    <xf numFmtId="166" fontId="21" fillId="0" borderId="0" xfId="4" applyNumberFormat="1" applyFont="1" applyAlignment="1" applyProtection="1">
      <alignment vertical="top" wrapText="1"/>
      <protection locked="0"/>
    </xf>
    <xf numFmtId="14" fontId="21" fillId="0" borderId="0" xfId="0" applyNumberFormat="1" applyFont="1" applyAlignment="1" applyProtection="1">
      <alignment horizontal="center" vertical="top" wrapText="1"/>
      <protection locked="0"/>
    </xf>
    <xf numFmtId="0" fontId="21" fillId="4" borderId="0" xfId="0" applyFont="1" applyFill="1" applyAlignment="1" applyProtection="1">
      <alignment vertical="center" wrapText="1"/>
      <protection locked="0"/>
    </xf>
    <xf numFmtId="0" fontId="8" fillId="0" borderId="6" xfId="0" applyFont="1" applyBorder="1"/>
    <xf numFmtId="0" fontId="0" fillId="13" borderId="0" xfId="0" applyFill="1"/>
    <xf numFmtId="0" fontId="0" fillId="13" borderId="7" xfId="0" applyFill="1" applyBorder="1"/>
    <xf numFmtId="0" fontId="25" fillId="0" borderId="0" xfId="0" applyFont="1" applyAlignment="1">
      <alignment horizontal="right"/>
    </xf>
    <xf numFmtId="0" fontId="28" fillId="0" borderId="0" xfId="0" applyFont="1"/>
    <xf numFmtId="164" fontId="7" fillId="0" borderId="0" xfId="0" applyNumberFormat="1" applyFont="1" applyProtection="1">
      <protection locked="0"/>
    </xf>
    <xf numFmtId="0" fontId="29" fillId="2" borderId="0" xfId="0" applyFont="1" applyFill="1" applyAlignment="1" applyProtection="1">
      <alignment vertical="center" wrapText="1"/>
      <protection locked="0"/>
    </xf>
    <xf numFmtId="0" fontId="29" fillId="9" borderId="0" xfId="0" applyFont="1" applyFill="1" applyAlignment="1" applyProtection="1">
      <alignment horizontal="left" vertical="center" wrapText="1"/>
      <protection locked="0"/>
    </xf>
    <xf numFmtId="0" fontId="29" fillId="4" borderId="0" xfId="0" applyFont="1" applyFill="1" applyAlignment="1" applyProtection="1">
      <alignment vertical="center" wrapText="1"/>
      <protection locked="0"/>
    </xf>
    <xf numFmtId="14" fontId="31" fillId="6" borderId="0" xfId="0" applyNumberFormat="1" applyFont="1" applyFill="1" applyAlignment="1" applyProtection="1">
      <alignment horizontal="center" vertical="center" wrapText="1"/>
      <protection locked="0"/>
    </xf>
    <xf numFmtId="0" fontId="30" fillId="2" borderId="0" xfId="0" applyFont="1" applyFill="1" applyAlignment="1" applyProtection="1">
      <alignment vertical="center" wrapText="1"/>
      <protection locked="0"/>
    </xf>
    <xf numFmtId="0" fontId="30" fillId="9" borderId="0" xfId="0" applyFont="1" applyFill="1" applyAlignment="1" applyProtection="1">
      <alignment horizontal="left" vertical="center" wrapText="1"/>
      <protection locked="0"/>
    </xf>
    <xf numFmtId="0" fontId="30" fillId="4" borderId="0" xfId="0" applyFont="1" applyFill="1" applyAlignment="1" applyProtection="1">
      <alignment vertical="center" wrapText="1"/>
      <protection locked="0"/>
    </xf>
    <xf numFmtId="14" fontId="22" fillId="6" borderId="0" xfId="0" applyNumberFormat="1" applyFont="1" applyFill="1" applyAlignment="1" applyProtection="1">
      <alignment horizontal="center" vertical="center" wrapText="1"/>
      <protection locked="0"/>
    </xf>
    <xf numFmtId="0" fontId="31" fillId="5" borderId="0" xfId="0" applyFont="1" applyFill="1" applyAlignment="1" applyProtection="1">
      <alignment vertical="center" wrapText="1"/>
      <protection locked="0"/>
    </xf>
    <xf numFmtId="0" fontId="22" fillId="15" borderId="0" xfId="0" applyFont="1" applyFill="1" applyAlignment="1" applyProtection="1">
      <alignment vertical="center" wrapText="1"/>
      <protection locked="0"/>
    </xf>
    <xf numFmtId="0" fontId="31" fillId="6" borderId="0" xfId="0" applyFont="1" applyFill="1" applyAlignment="1" applyProtection="1">
      <alignment vertical="center" wrapText="1"/>
      <protection locked="0"/>
    </xf>
    <xf numFmtId="0" fontId="22" fillId="6" borderId="0" xfId="0" applyFont="1" applyFill="1" applyAlignment="1" applyProtection="1">
      <alignment vertical="center" wrapText="1"/>
      <protection locked="0"/>
    </xf>
    <xf numFmtId="0" fontId="23" fillId="14" borderId="0" xfId="0" applyFont="1" applyFill="1" applyAlignment="1">
      <alignment vertical="center"/>
    </xf>
    <xf numFmtId="0" fontId="13" fillId="0" borderId="0" xfId="0" applyFont="1"/>
    <xf numFmtId="166" fontId="13" fillId="0" borderId="0" xfId="4" applyNumberFormat="1" applyFont="1" applyFill="1" applyBorder="1" applyAlignment="1" applyProtection="1"/>
    <xf numFmtId="0" fontId="27" fillId="8" borderId="2" xfId="0" applyFont="1" applyFill="1" applyBorder="1" applyAlignment="1" applyProtection="1">
      <alignment horizontal="center" vertical="center"/>
      <protection locked="0"/>
    </xf>
    <xf numFmtId="0" fontId="22" fillId="11" borderId="0" xfId="0"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9" borderId="0" xfId="0" applyFont="1" applyFill="1" applyAlignment="1" applyProtection="1">
      <alignment horizontal="left" vertical="center" wrapText="1"/>
      <protection locked="0"/>
    </xf>
    <xf numFmtId="0" fontId="23" fillId="5" borderId="0" xfId="0" applyFont="1" applyFill="1" applyAlignment="1" applyProtection="1">
      <alignment vertical="center" wrapText="1"/>
      <protection locked="0"/>
    </xf>
    <xf numFmtId="0" fontId="23" fillId="11" borderId="0" xfId="0" applyFont="1" applyFill="1" applyAlignment="1" applyProtection="1">
      <alignment vertical="center" wrapText="1"/>
      <protection locked="0"/>
    </xf>
    <xf numFmtId="0" fontId="23" fillId="15" borderId="0" xfId="0" applyFont="1" applyFill="1" applyAlignment="1" applyProtection="1">
      <alignment vertical="center" wrapText="1"/>
      <protection locked="0"/>
    </xf>
    <xf numFmtId="14" fontId="23" fillId="6" borderId="0" xfId="0" applyNumberFormat="1" applyFont="1" applyFill="1" applyAlignment="1" applyProtection="1">
      <alignment horizontal="center" vertical="center" wrapText="1"/>
      <protection locked="0"/>
    </xf>
    <xf numFmtId="0" fontId="23" fillId="6" borderId="0" xfId="0" applyFont="1" applyFill="1" applyAlignment="1" applyProtection="1">
      <alignment vertical="center" wrapText="1"/>
      <protection locked="0"/>
    </xf>
    <xf numFmtId="0" fontId="24" fillId="0" borderId="0" xfId="0" applyFont="1" applyAlignment="1" applyProtection="1">
      <alignment vertical="center"/>
      <protection locked="0"/>
    </xf>
    <xf numFmtId="0" fontId="32" fillId="2" borderId="0" xfId="0" applyFont="1" applyFill="1" applyAlignment="1" applyProtection="1">
      <alignment vertical="center" wrapText="1"/>
      <protection locked="0"/>
    </xf>
    <xf numFmtId="0" fontId="23" fillId="5" borderId="0" xfId="0" applyFont="1" applyFill="1" applyAlignment="1" applyProtection="1">
      <alignment vertical="top" wrapText="1"/>
      <protection locked="0"/>
    </xf>
    <xf numFmtId="0" fontId="33" fillId="2" borderId="0" xfId="0" applyFont="1" applyFill="1" applyAlignment="1" applyProtection="1">
      <alignment vertical="center" wrapText="1"/>
      <protection locked="0"/>
    </xf>
    <xf numFmtId="0" fontId="20" fillId="0" borderId="4" xfId="0" applyFont="1" applyBorder="1" applyAlignment="1">
      <alignment wrapText="1"/>
    </xf>
    <xf numFmtId="0" fontId="18" fillId="0" borderId="5" xfId="0" applyFont="1" applyBorder="1" applyAlignment="1">
      <alignment wrapText="1"/>
    </xf>
    <xf numFmtId="0" fontId="0" fillId="0" borderId="2" xfId="0" applyBorder="1"/>
    <xf numFmtId="0" fontId="0" fillId="7" borderId="2" xfId="0" applyFill="1" applyBorder="1" applyAlignment="1">
      <alignment horizontal="left" vertical="center"/>
    </xf>
    <xf numFmtId="0" fontId="34" fillId="16" borderId="2" xfId="0" applyFont="1" applyFill="1" applyBorder="1" applyAlignment="1">
      <alignment horizontal="center" vertical="center"/>
    </xf>
    <xf numFmtId="0" fontId="8" fillId="0" borderId="0" xfId="0" applyFont="1"/>
    <xf numFmtId="166" fontId="13" fillId="0" borderId="0" xfId="4" applyNumberFormat="1" applyFont="1"/>
    <xf numFmtId="166" fontId="13" fillId="0" borderId="0" xfId="4" applyNumberFormat="1" applyFont="1" applyFill="1"/>
    <xf numFmtId="0" fontId="13" fillId="17" borderId="3" xfId="2" applyFont="1" applyFill="1" applyBorder="1"/>
    <xf numFmtId="0" fontId="26" fillId="7" borderId="0" xfId="0" applyFont="1" applyFill="1"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34" fillId="12" borderId="0" xfId="0" applyFont="1" applyFill="1" applyAlignment="1">
      <alignment horizontal="left" vertical="top"/>
    </xf>
    <xf numFmtId="0" fontId="26" fillId="0" borderId="0" xfId="0" applyFont="1" applyAlignment="1" applyProtection="1">
      <alignment horizontal="right" vertical="top" wrapText="1"/>
      <protection locked="0"/>
    </xf>
    <xf numFmtId="14" fontId="26" fillId="0" borderId="0" xfId="0" applyNumberFormat="1" applyFont="1" applyAlignment="1" applyProtection="1">
      <alignment horizontal="center" vertical="top" wrapText="1"/>
      <protection locked="0"/>
    </xf>
    <xf numFmtId="167" fontId="26" fillId="0" borderId="0" xfId="0" applyNumberFormat="1" applyFont="1" applyAlignment="1" applyProtection="1">
      <alignment horizontal="center" vertical="top" wrapText="1"/>
      <protection locked="0"/>
    </xf>
    <xf numFmtId="0" fontId="0" fillId="0" borderId="0" xfId="0" applyAlignment="1">
      <alignment horizontal="left"/>
    </xf>
    <xf numFmtId="0" fontId="0" fillId="0" borderId="0" xfId="0" applyAlignment="1">
      <alignment horizontal="left" indent="1"/>
    </xf>
    <xf numFmtId="0" fontId="0" fillId="0" borderId="0" xfId="0" pivotButton="1" applyAlignment="1">
      <alignment horizontal="center"/>
    </xf>
    <xf numFmtId="0" fontId="36" fillId="12" borderId="0" xfId="0" applyFont="1" applyFill="1" applyAlignment="1" applyProtection="1">
      <alignment horizontal="left" vertical="top"/>
      <protection locked="0"/>
    </xf>
    <xf numFmtId="0" fontId="36" fillId="12" borderId="0" xfId="0" applyFont="1" applyFill="1" applyAlignment="1">
      <alignment horizontal="left" vertical="top"/>
    </xf>
    <xf numFmtId="0" fontId="7" fillId="7" borderId="0" xfId="0" applyFont="1" applyFill="1" applyAlignment="1" applyProtection="1">
      <alignment vertical="top" wrapText="1"/>
      <protection locked="0"/>
    </xf>
    <xf numFmtId="0" fontId="7" fillId="0" borderId="0" xfId="0" applyFont="1" applyAlignment="1" applyProtection="1">
      <alignment vertical="top" wrapText="1"/>
      <protection locked="0"/>
    </xf>
    <xf numFmtId="0" fontId="38" fillId="0" borderId="0" xfId="0" applyFont="1" applyAlignment="1" applyProtection="1">
      <alignment horizontal="left" vertical="top" wrapText="1"/>
      <protection locked="0"/>
    </xf>
    <xf numFmtId="0" fontId="38" fillId="7" borderId="0" xfId="0" applyFont="1" applyFill="1" applyAlignment="1" applyProtection="1">
      <alignment horizontal="left" vertical="top" wrapText="1"/>
      <protection locked="0"/>
    </xf>
    <xf numFmtId="0" fontId="38" fillId="7" borderId="0" xfId="0" applyFont="1" applyFill="1" applyAlignment="1" applyProtection="1">
      <alignment vertical="top" wrapText="1"/>
      <protection locked="0"/>
    </xf>
    <xf numFmtId="0" fontId="7" fillId="7" borderId="0" xfId="0" applyFont="1" applyFill="1" applyAlignment="1" applyProtection="1">
      <alignment horizontal="left" vertical="top" wrapText="1"/>
      <protection locked="0"/>
    </xf>
    <xf numFmtId="0" fontId="7" fillId="0" borderId="0" xfId="0" applyFont="1" applyAlignment="1" applyProtection="1">
      <alignment horizontal="right" vertical="top" wrapText="1"/>
      <protection locked="0"/>
    </xf>
    <xf numFmtId="14" fontId="7" fillId="0" borderId="0" xfId="0" applyNumberFormat="1" applyFont="1" applyAlignment="1" applyProtection="1">
      <alignment horizontal="center" vertical="top" wrapText="1"/>
      <protection locked="0"/>
    </xf>
    <xf numFmtId="167" fontId="7" fillId="0" borderId="0" xfId="0" applyNumberFormat="1" applyFont="1" applyAlignment="1" applyProtection="1">
      <alignment horizontal="center" vertical="top" wrapText="1"/>
      <protection locked="0"/>
    </xf>
    <xf numFmtId="0" fontId="39" fillId="0" borderId="0" xfId="0" applyFont="1"/>
    <xf numFmtId="0" fontId="40" fillId="0" borderId="0" xfId="0" applyFont="1" applyAlignment="1">
      <alignment horizontal="center" vertical="center"/>
    </xf>
    <xf numFmtId="0" fontId="0" fillId="18" borderId="0" xfId="0" applyFill="1"/>
    <xf numFmtId="0" fontId="0" fillId="0" borderId="0" xfId="0" applyAlignment="1">
      <alignment horizontal="left" vertical="top"/>
    </xf>
    <xf numFmtId="0" fontId="0" fillId="0" borderId="0" xfId="0" applyAlignment="1">
      <alignment horizontal="left" vertical="top" wrapText="1"/>
    </xf>
    <xf numFmtId="166" fontId="0" fillId="0" borderId="0" xfId="4" applyNumberFormat="1" applyFont="1" applyAlignment="1">
      <alignment horizontal="right" vertical="top"/>
    </xf>
    <xf numFmtId="168" fontId="0" fillId="0" borderId="0" xfId="5" applyNumberFormat="1" applyFont="1"/>
    <xf numFmtId="169" fontId="0" fillId="0" borderId="0" xfId="5" applyNumberFormat="1" applyFont="1"/>
    <xf numFmtId="14" fontId="0" fillId="0" borderId="0" xfId="0" applyNumberFormat="1"/>
    <xf numFmtId="0" fontId="18" fillId="0" borderId="0" xfId="0" applyFont="1" applyAlignment="1">
      <alignment wrapText="1"/>
    </xf>
    <xf numFmtId="0" fontId="18" fillId="0" borderId="4" xfId="0" applyFont="1" applyBorder="1" applyAlignment="1">
      <alignment horizontal="left" vertical="top" wrapText="1"/>
    </xf>
    <xf numFmtId="0" fontId="20" fillId="0" borderId="4" xfId="0" applyFont="1" applyBorder="1" applyAlignment="1">
      <alignment horizontal="left" vertical="top" wrapText="1"/>
    </xf>
    <xf numFmtId="0" fontId="26" fillId="7" borderId="0" xfId="0" applyFont="1" applyFill="1" applyAlignment="1" applyProtection="1">
      <alignment vertical="top" wrapText="1"/>
      <protection locked="0"/>
    </xf>
    <xf numFmtId="0" fontId="41" fillId="0" borderId="0" xfId="0" applyFont="1" applyProtection="1">
      <protection locked="0"/>
    </xf>
    <xf numFmtId="0" fontId="42" fillId="0" borderId="0" xfId="1" applyFont="1" applyAlignment="1">
      <alignment horizontal="left" vertical="center"/>
    </xf>
    <xf numFmtId="0" fontId="15" fillId="19" borderId="0" xfId="1" applyFont="1" applyFill="1" applyAlignment="1">
      <alignment horizontal="right"/>
    </xf>
    <xf numFmtId="0" fontId="43" fillId="0" borderId="0" xfId="0" applyFont="1" applyProtection="1">
      <protection locked="0"/>
    </xf>
    <xf numFmtId="0" fontId="44" fillId="0" borderId="0" xfId="0" applyFont="1"/>
    <xf numFmtId="0" fontId="45" fillId="0" borderId="0" xfId="3" applyFont="1" applyAlignment="1">
      <alignment horizontal="left" vertical="center"/>
    </xf>
    <xf numFmtId="0" fontId="46" fillId="0" borderId="0" xfId="3" applyFont="1" applyAlignment="1">
      <alignment horizontal="left" vertical="center"/>
    </xf>
    <xf numFmtId="0" fontId="47" fillId="0" borderId="0" xfId="1" applyFont="1" applyAlignment="1">
      <alignment horizontal="left"/>
    </xf>
    <xf numFmtId="0" fontId="48" fillId="0" borderId="0" xfId="1" applyFont="1" applyAlignment="1">
      <alignment horizontal="left"/>
    </xf>
    <xf numFmtId="0" fontId="50" fillId="0" borderId="0" xfId="1" applyFont="1"/>
    <xf numFmtId="0" fontId="48" fillId="0" borderId="0" xfId="1" applyFont="1"/>
    <xf numFmtId="0" fontId="51" fillId="2" borderId="0" xfId="0" applyFont="1" applyFill="1" applyAlignment="1" applyProtection="1">
      <alignment vertical="top" wrapText="1"/>
      <protection locked="0"/>
    </xf>
    <xf numFmtId="0" fontId="51" fillId="3" borderId="0" xfId="0" applyFont="1" applyFill="1" applyAlignment="1" applyProtection="1">
      <alignment vertical="top" wrapText="1"/>
      <protection locked="0"/>
    </xf>
    <xf numFmtId="0" fontId="51" fillId="4" borderId="0" xfId="0" applyFont="1" applyFill="1" applyAlignment="1" applyProtection="1">
      <alignment vertical="top" wrapText="1"/>
      <protection locked="0"/>
    </xf>
    <xf numFmtId="0" fontId="51" fillId="5" borderId="0" xfId="0" applyFont="1" applyFill="1" applyAlignment="1" applyProtection="1">
      <alignment vertical="top" wrapText="1"/>
      <protection locked="0"/>
    </xf>
    <xf numFmtId="14" fontId="51" fillId="6" borderId="0" xfId="0" applyNumberFormat="1" applyFont="1" applyFill="1" applyAlignment="1" applyProtection="1">
      <alignment horizontal="left" vertical="top" wrapText="1"/>
      <protection locked="0"/>
    </xf>
    <xf numFmtId="14" fontId="51" fillId="6" borderId="0" xfId="0" applyNumberFormat="1" applyFont="1" applyFill="1" applyAlignment="1" applyProtection="1">
      <alignment horizontal="center" vertical="top" wrapText="1"/>
      <protection locked="0"/>
    </xf>
    <xf numFmtId="0" fontId="51" fillId="6" borderId="0" xfId="0" applyFont="1" applyFill="1" applyAlignment="1" applyProtection="1">
      <alignment vertical="top" wrapText="1"/>
      <protection locked="0"/>
    </xf>
    <xf numFmtId="0" fontId="51" fillId="14" borderId="0" xfId="0" applyFont="1" applyFill="1" applyAlignment="1">
      <alignment vertical="center"/>
    </xf>
    <xf numFmtId="0" fontId="52" fillId="0" borderId="0" xfId="0" applyFont="1"/>
    <xf numFmtId="0" fontId="53" fillId="0" borderId="0" xfId="0" applyFont="1"/>
    <xf numFmtId="0" fontId="54" fillId="0" borderId="0" xfId="0" applyFont="1"/>
    <xf numFmtId="0" fontId="55" fillId="0" borderId="0" xfId="0" applyFont="1"/>
    <xf numFmtId="0" fontId="56" fillId="0" borderId="0" xfId="0" applyFont="1"/>
    <xf numFmtId="0" fontId="11" fillId="0" borderId="0" xfId="0" applyFont="1"/>
    <xf numFmtId="0" fontId="57" fillId="0" borderId="0" xfId="0" applyFont="1"/>
    <xf numFmtId="0" fontId="58" fillId="0" borderId="0" xfId="0" applyFont="1"/>
    <xf numFmtId="0" fontId="59" fillId="0" borderId="0" xfId="0" applyFont="1"/>
    <xf numFmtId="0" fontId="60" fillId="0" borderId="0" xfId="0" applyFont="1"/>
    <xf numFmtId="0" fontId="26" fillId="7" borderId="0" xfId="0" applyFont="1" applyFill="1" applyAlignment="1">
      <alignment horizontal="left" vertical="top" wrapText="1"/>
    </xf>
    <xf numFmtId="0" fontId="61" fillId="20" borderId="0" xfId="1" applyFont="1" applyFill="1" applyAlignment="1">
      <alignment horizontal="left" vertical="center"/>
    </xf>
    <xf numFmtId="0" fontId="5" fillId="20" borderId="0" xfId="1" applyFont="1" applyFill="1"/>
    <xf numFmtId="0" fontId="4" fillId="20" borderId="0" xfId="1" applyFill="1"/>
    <xf numFmtId="0" fontId="64" fillId="20" borderId="0" xfId="1" applyFont="1" applyFill="1" applyAlignment="1">
      <alignment horizontal="left" vertical="center"/>
    </xf>
    <xf numFmtId="0" fontId="67" fillId="20" borderId="0" xfId="0" applyFont="1" applyFill="1"/>
    <xf numFmtId="0" fontId="68" fillId="20" borderId="0" xfId="1" applyFont="1" applyFill="1"/>
    <xf numFmtId="0" fontId="65" fillId="20" borderId="0" xfId="0" applyFont="1" applyFill="1"/>
    <xf numFmtId="0" fontId="1" fillId="20" borderId="0" xfId="0" applyFont="1" applyFill="1"/>
    <xf numFmtId="0" fontId="11" fillId="20" borderId="0" xfId="0" applyFont="1" applyFill="1"/>
    <xf numFmtId="14" fontId="37" fillId="0" borderId="0" xfId="0" applyNumberFormat="1" applyFont="1" applyAlignment="1">
      <alignment vertical="top"/>
    </xf>
    <xf numFmtId="0" fontId="69" fillId="21" borderId="10" xfId="0" applyFont="1" applyFill="1" applyBorder="1" applyProtection="1">
      <protection locked="0"/>
    </xf>
    <xf numFmtId="0" fontId="70" fillId="21" borderId="10" xfId="0" applyFont="1" applyFill="1" applyBorder="1" applyAlignment="1" applyProtection="1">
      <alignment vertical="top"/>
      <protection locked="0"/>
    </xf>
    <xf numFmtId="3" fontId="70" fillId="21" borderId="10" xfId="0" applyNumberFormat="1" applyFont="1" applyFill="1" applyBorder="1" applyAlignment="1" applyProtection="1">
      <alignment vertical="top"/>
      <protection locked="0"/>
    </xf>
    <xf numFmtId="0" fontId="71" fillId="15" borderId="0" xfId="0" applyFont="1" applyFill="1" applyAlignment="1" applyProtection="1">
      <alignment vertical="center" wrapText="1"/>
      <protection locked="0"/>
    </xf>
    <xf numFmtId="0" fontId="23" fillId="22" borderId="11" xfId="0" applyFont="1" applyFill="1" applyBorder="1" applyAlignment="1">
      <alignment horizontal="left" vertical="center" wrapText="1"/>
    </xf>
    <xf numFmtId="0" fontId="22" fillId="15" borderId="9" xfId="0" applyFont="1" applyFill="1" applyBorder="1" applyAlignment="1">
      <alignment horizontal="left" vertical="center" wrapText="1"/>
    </xf>
    <xf numFmtId="0" fontId="22" fillId="15" borderId="8" xfId="0" applyFont="1" applyFill="1" applyBorder="1" applyAlignment="1">
      <alignment horizontal="left" vertical="center" wrapText="1"/>
    </xf>
    <xf numFmtId="0" fontId="52" fillId="5" borderId="0" xfId="0" applyFont="1" applyFill="1"/>
    <xf numFmtId="0" fontId="22" fillId="5" borderId="0" xfId="0" applyFont="1" applyFill="1" applyAlignment="1" applyProtection="1">
      <alignment horizontal="left" vertical="center" wrapText="1"/>
      <protection locked="0"/>
    </xf>
    <xf numFmtId="0" fontId="22" fillId="11" borderId="0" xfId="0" applyFont="1" applyFill="1" applyAlignment="1" applyProtection="1">
      <alignment vertical="center" wrapText="1"/>
      <protection locked="0"/>
    </xf>
  </cellXfs>
  <cellStyles count="6">
    <cellStyle name="Comma" xfId="4" builtinId="3"/>
    <cellStyle name="Hyperlink" xfId="3" builtinId="8"/>
    <cellStyle name="Normal" xfId="0" builtinId="0"/>
    <cellStyle name="Normal 2" xfId="1" xr:uid="{00000000-0005-0000-0000-000003000000}"/>
    <cellStyle name="Normal 3" xfId="2" xr:uid="{00000000-0005-0000-0000-000004000000}"/>
    <cellStyle name="Percent" xfId="5" builtinId="5"/>
  </cellStyles>
  <dxfs count="216">
    <dxf>
      <fill>
        <patternFill patternType="none">
          <bgColor auto="1"/>
        </patternFill>
      </fill>
    </dxf>
    <dxf>
      <fill>
        <patternFill patternType="none">
          <bgColor auto="1"/>
        </patternFill>
      </fill>
    </dxf>
    <dxf>
      <border outline="0">
        <bottom style="thin">
          <color theme="1"/>
        </bottom>
      </border>
    </dxf>
    <dxf>
      <border outline="0">
        <top style="thin">
          <color theme="1"/>
        </top>
      </border>
    </dxf>
    <dxf>
      <fill>
        <patternFill patternType="none">
          <bgColor auto="1"/>
        </patternFill>
      </fill>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rgb="FF000000"/>
        <name val="Calibri"/>
        <scheme val="minor"/>
      </font>
      <alignment horizontal="general" vertical="bottom"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b val="0"/>
        <i val="0"/>
        <strike val="0"/>
        <condense val="0"/>
        <extend val="0"/>
        <outline val="0"/>
        <shadow val="0"/>
        <u val="none"/>
        <vertAlign val="baseline"/>
        <sz val="11"/>
        <color rgb="FF000000"/>
        <name val="Calibri"/>
        <scheme val="minor"/>
      </font>
      <alignment horizontal="general" vertical="bottom"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b val="0"/>
        <i val="0"/>
        <strike val="0"/>
        <condense val="0"/>
        <extend val="0"/>
        <outline val="0"/>
        <shadow val="0"/>
        <u val="none"/>
        <vertAlign val="baseline"/>
        <sz val="11"/>
        <color rgb="FF000000"/>
        <name val="Calibri"/>
        <scheme val="minor"/>
      </font>
      <alignment horizontal="general" vertical="bottom"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border outline="0">
        <bottom style="medium">
          <color rgb="FFCCCCCC"/>
        </bottom>
      </border>
    </dxf>
    <dxf>
      <font>
        <b val="0"/>
        <i val="0"/>
        <strike val="0"/>
        <condense val="0"/>
        <extend val="0"/>
        <outline val="0"/>
        <shadow val="0"/>
        <u val="none"/>
        <vertAlign val="baseline"/>
        <sz val="11"/>
        <color rgb="FF000000"/>
        <name val="Calibri"/>
        <scheme val="minor"/>
      </font>
      <alignment horizontal="general" vertical="bottom" textRotation="0" wrapText="1" indent="0" justifyLastLine="0" shrinkToFit="0" readingOrder="0"/>
    </dxf>
    <dxf>
      <alignment horizontal="left" vertical="center" textRotation="0" wrapText="0" indent="0" justifyLastLine="0" shrinkToFit="0" readingOrder="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color rgb="FF000000"/>
      </font>
      <alignment horizontal="general" vertical="bottom"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color rgb="FF000000"/>
      </font>
      <alignment horizontal="general" vertical="bottom"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color rgb="FF000000"/>
      </font>
      <alignment horizontal="general" vertical="bottom" textRotation="0" wrapText="1" indent="0" justifyLastLine="0" shrinkToFit="0" readingOrder="0"/>
    </dxf>
    <dxf>
      <alignment horizontal="left" vertical="center" textRotation="0" indent="0" justifyLastLine="0" shrinkToFit="0" readingOrder="0"/>
    </dxf>
    <dxf>
      <font>
        <b val="0"/>
        <i val="0"/>
        <strike val="0"/>
        <condense val="0"/>
        <extend val="0"/>
        <outline val="0"/>
        <shadow val="0"/>
        <u val="none"/>
        <vertAlign val="baseline"/>
        <sz val="9"/>
        <color theme="1"/>
        <name val="Calibri"/>
        <scheme val="minor"/>
      </font>
      <numFmt numFmtId="0" formatCode="General"/>
      <alignment horizontal="general" vertical="bottom" textRotation="0" wrapText="0" indent="0" justifyLastLine="0" shrinkToFit="0" readingOrder="0"/>
      <border diagonalUp="0" diagonalDown="0">
        <left/>
        <right/>
        <top style="thin">
          <color theme="5"/>
        </top>
        <bottom/>
        <vertical/>
        <horizontal/>
      </border>
    </dxf>
    <dxf>
      <font>
        <b val="0"/>
        <i val="0"/>
        <strike val="0"/>
        <condense val="0"/>
        <extend val="0"/>
        <outline val="0"/>
        <shadow val="0"/>
        <u val="none"/>
        <vertAlign val="baseline"/>
        <sz val="9"/>
        <color theme="1"/>
        <name val="Calibri"/>
        <scheme val="minor"/>
      </font>
      <numFmt numFmtId="0" formatCode="General"/>
      <alignment horizontal="general" vertical="bottom" textRotation="0" wrapText="0" indent="0" justifyLastLine="0" shrinkToFit="0" readingOrder="0"/>
      <border diagonalUp="0" diagonalDown="0">
        <left/>
        <right/>
        <top style="thin">
          <color theme="5"/>
        </top>
        <bottom/>
        <vertical/>
        <horizontal/>
      </border>
    </dxf>
    <dxf>
      <font>
        <b val="0"/>
        <i val="0"/>
        <strike val="0"/>
        <condense val="0"/>
        <extend val="0"/>
        <outline val="0"/>
        <shadow val="0"/>
        <u val="none"/>
        <vertAlign val="baseline"/>
        <sz val="9"/>
        <color theme="1"/>
        <name val="Calibri"/>
        <scheme val="minor"/>
      </font>
      <numFmt numFmtId="0" formatCode="General"/>
      <alignment horizontal="general" vertical="bottom" textRotation="0" wrapText="0" indent="0" justifyLastLine="0" shrinkToFit="0" readingOrder="0"/>
      <border diagonalUp="0" diagonalDown="0">
        <left/>
        <right/>
        <top style="thin">
          <color theme="5"/>
        </top>
        <bottom/>
        <vertical/>
        <horizontal/>
      </border>
    </dxf>
    <dxf>
      <font>
        <b val="0"/>
        <i val="0"/>
        <strike val="0"/>
        <condense val="0"/>
        <extend val="0"/>
        <outline val="0"/>
        <shadow val="0"/>
        <u val="none"/>
        <vertAlign val="baseline"/>
        <sz val="9"/>
        <color theme="1"/>
        <name val="Calibri"/>
        <scheme val="minor"/>
      </font>
      <numFmt numFmtId="0" formatCode="General"/>
      <alignment horizontal="general" vertical="bottom" textRotation="0" wrapText="0" indent="0" justifyLastLine="0" shrinkToFit="0" readingOrder="0"/>
      <border diagonalUp="0" diagonalDown="0">
        <left/>
        <right/>
        <top style="thin">
          <color theme="5"/>
        </top>
        <bottom/>
        <vertical/>
        <horizontal/>
      </border>
    </dxf>
    <dxf>
      <border outline="0">
        <left style="thin">
          <color theme="5"/>
        </left>
        <right style="thin">
          <color theme="5"/>
        </right>
        <top style="thin">
          <color theme="5"/>
        </top>
      </border>
    </dxf>
    <dxf>
      <font>
        <b val="0"/>
        <i val="0"/>
        <strike val="0"/>
        <condense val="0"/>
        <extend val="0"/>
        <outline val="0"/>
        <shadow val="0"/>
        <u val="none"/>
        <vertAlign val="baseline"/>
        <sz val="9"/>
        <color theme="1"/>
        <name val="Calibri"/>
        <scheme val="minor"/>
      </font>
      <alignment horizontal="general" vertical="bottom" textRotation="0" wrapText="0" indent="0" justifyLastLine="0" shrinkToFit="0" readingOrder="0"/>
    </dxf>
    <dxf>
      <font>
        <b/>
        <i val="0"/>
        <strike val="0"/>
        <condense val="0"/>
        <extend val="0"/>
        <outline val="0"/>
        <shadow val="0"/>
        <u val="none"/>
        <vertAlign val="baseline"/>
        <sz val="9"/>
        <color theme="0"/>
        <name val="Calibri"/>
        <scheme val="minor"/>
      </font>
      <numFmt numFmtId="0" formatCode="General"/>
      <fill>
        <patternFill patternType="solid">
          <fgColor theme="5"/>
          <bgColor theme="5"/>
        </patternFill>
      </fill>
      <alignment horizontal="general" vertical="top" textRotation="0" wrapText="0" indent="0" justifyLastLine="0" shrinkToFit="0" readingOrder="0"/>
    </dxf>
    <dxf>
      <font>
        <strike val="0"/>
        <outline val="0"/>
        <shadow val="0"/>
        <u val="none"/>
        <vertAlign val="baseline"/>
        <sz val="9"/>
        <name val="Calibri"/>
        <scheme val="minor"/>
      </font>
      <fill>
        <patternFill patternType="none">
          <fgColor indexed="64"/>
          <bgColor indexed="65"/>
        </patternFill>
      </fill>
    </dxf>
    <dxf>
      <font>
        <b val="0"/>
        <i val="0"/>
        <strike val="0"/>
        <condense val="0"/>
        <extend val="0"/>
        <outline val="0"/>
        <shadow val="0"/>
        <u val="none"/>
        <vertAlign val="baseline"/>
        <sz val="9"/>
        <color theme="1"/>
        <name val="Calibri"/>
        <scheme val="minor"/>
      </font>
      <numFmt numFmtId="166" formatCode="_-* #,##0_-;\-* #,##0_-;_-*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9"/>
        <name val="Calibri"/>
        <scheme val="minor"/>
      </font>
      <fill>
        <patternFill patternType="none">
          <fgColor indexed="64"/>
          <bgColor indexed="65"/>
        </patternFill>
      </fill>
    </dxf>
    <dxf>
      <font>
        <b val="0"/>
        <i val="0"/>
        <strike val="0"/>
        <condense val="0"/>
        <extend val="0"/>
        <outline val="0"/>
        <shadow val="0"/>
        <u val="none"/>
        <vertAlign val="baseline"/>
        <sz val="9"/>
        <color theme="1"/>
        <name val="Calibri"/>
        <scheme val="minor"/>
      </font>
      <numFmt numFmtId="166" formatCode="_-* #,##0_-;\-* #,##0_-;_-*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9"/>
        <name val="Calibri"/>
        <scheme val="minor"/>
      </font>
      <fill>
        <patternFill patternType="none">
          <fgColor indexed="64"/>
          <bgColor indexed="65"/>
        </patternFill>
      </fill>
    </dxf>
    <dxf>
      <font>
        <b val="0"/>
        <i val="0"/>
        <strike val="0"/>
        <condense val="0"/>
        <extend val="0"/>
        <outline val="0"/>
        <shadow val="0"/>
        <u val="none"/>
        <vertAlign val="baseline"/>
        <sz val="9"/>
        <color theme="1"/>
        <name val="Calibri"/>
        <scheme val="minor"/>
      </font>
      <numFmt numFmtId="166" formatCode="_-* #,##0_-;\-* #,##0_-;_-*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dxf>
    <dxf>
      <font>
        <b val="0"/>
        <i val="0"/>
        <strike val="0"/>
        <condense val="0"/>
        <extend val="0"/>
        <outline val="0"/>
        <shadow val="0"/>
        <u val="none"/>
        <vertAlign val="baseline"/>
        <sz val="9"/>
        <color theme="1"/>
        <name val="Calibri"/>
        <scheme val="minor"/>
      </font>
      <numFmt numFmtId="166" formatCode="_-* #,##0_-;\-* #,##0_-;_-*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name val="Calibri"/>
        <scheme val="minor"/>
      </font>
    </dxf>
    <dxf>
      <font>
        <b val="0"/>
        <i val="0"/>
        <strike val="0"/>
        <condense val="0"/>
        <extend val="0"/>
        <outline val="0"/>
        <shadow val="0"/>
        <u val="none"/>
        <vertAlign val="baseline"/>
        <sz val="9"/>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name val="Calibri"/>
        <scheme val="minor"/>
      </font>
    </dxf>
    <dxf>
      <font>
        <b val="0"/>
        <i val="0"/>
        <strike val="0"/>
        <condense val="0"/>
        <extend val="0"/>
        <outline val="0"/>
        <shadow val="0"/>
        <u val="none"/>
        <vertAlign val="baseline"/>
        <sz val="9"/>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name val="Calibri"/>
        <scheme val="minor"/>
      </font>
    </dxf>
    <dxf>
      <font>
        <b val="0"/>
        <i val="0"/>
        <strike val="0"/>
        <condense val="0"/>
        <extend val="0"/>
        <outline val="0"/>
        <shadow val="0"/>
        <u val="none"/>
        <vertAlign val="baseline"/>
        <sz val="9"/>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name val="Calibri"/>
        <scheme val="minor"/>
      </font>
    </dxf>
    <dxf>
      <font>
        <b val="0"/>
        <i val="0"/>
        <strike val="0"/>
        <condense val="0"/>
        <extend val="0"/>
        <outline val="0"/>
        <shadow val="0"/>
        <u val="none"/>
        <vertAlign val="baseline"/>
        <sz val="9"/>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name val="Calibri"/>
        <scheme val="minor"/>
      </font>
    </dxf>
    <dxf>
      <font>
        <strike val="0"/>
        <outline val="0"/>
        <shadow val="0"/>
        <u val="none"/>
        <vertAlign val="baseline"/>
        <name val="Calibri"/>
        <scheme val="minor"/>
      </font>
      <alignment horizontal="general" vertical="top" textRotation="0" wrapText="0" indent="0" justifyLastLine="0" shrinkToFit="0" readingOrder="0"/>
    </dxf>
    <dxf>
      <font>
        <strike val="0"/>
        <outline val="0"/>
        <shadow val="0"/>
        <u val="none"/>
        <vertAlign val="baseline"/>
        <name val="Calibri"/>
        <scheme val="minor"/>
      </font>
    </dxf>
    <dxf>
      <font>
        <strike val="0"/>
        <outline val="0"/>
        <shadow val="0"/>
        <u val="none"/>
        <vertAlign val="baseline"/>
        <name val="Calibri"/>
        <scheme val="minor"/>
      </font>
    </dxf>
    <dxf>
      <font>
        <strike val="0"/>
        <outline val="0"/>
        <shadow val="0"/>
        <u val="none"/>
        <vertAlign val="baseline"/>
        <name val="Calibri"/>
        <scheme val="minor"/>
      </font>
    </dxf>
    <dxf>
      <font>
        <strike val="0"/>
        <outline val="0"/>
        <shadow val="0"/>
        <u val="none"/>
        <vertAlign val="baseline"/>
        <name val="Calibri"/>
        <scheme val="minor"/>
      </font>
      <alignment horizontal="general" vertical="top" textRotation="0" wrapText="0" indent="0" justifyLastLine="0" shrinkToFit="0" readingOrder="0"/>
    </dxf>
    <dxf>
      <font>
        <strike val="0"/>
        <outline val="0"/>
        <shadow val="0"/>
        <u val="none"/>
        <vertAlign val="baseline"/>
        <name val="Calibri"/>
        <scheme val="minor"/>
      </font>
      <numFmt numFmtId="165" formatCode="0.00000000000"/>
    </dxf>
    <dxf>
      <font>
        <strike val="0"/>
        <outline val="0"/>
        <shadow val="0"/>
        <u val="none"/>
        <vertAlign val="baseline"/>
        <name val="Calibri"/>
        <scheme val="minor"/>
      </font>
      <numFmt numFmtId="165" formatCode="0.00000000000"/>
    </dxf>
    <dxf>
      <font>
        <strike val="0"/>
        <outline val="0"/>
        <shadow val="0"/>
        <u val="none"/>
        <vertAlign val="baseline"/>
        <name val="Calibri"/>
        <scheme val="minor"/>
      </font>
      <numFmt numFmtId="1" formatCode="0"/>
    </dxf>
    <dxf>
      <font>
        <strike val="0"/>
        <outline val="0"/>
        <shadow val="0"/>
        <u val="none"/>
        <vertAlign val="baseline"/>
        <name val="Calibri"/>
        <scheme val="minor"/>
      </font>
      <numFmt numFmtId="1" formatCode="0"/>
    </dxf>
    <dxf>
      <font>
        <strike val="0"/>
        <outline val="0"/>
        <shadow val="0"/>
        <u val="none"/>
        <vertAlign val="baseline"/>
        <name val="Calibri"/>
        <scheme val="minor"/>
      </font>
      <numFmt numFmtId="1" formatCode="0"/>
    </dxf>
    <dxf>
      <font>
        <strike val="0"/>
        <outline val="0"/>
        <shadow val="0"/>
        <u val="none"/>
        <vertAlign val="baseline"/>
        <name val="Calibri"/>
        <scheme val="minor"/>
      </font>
      <numFmt numFmtId="1" formatCode="0"/>
    </dxf>
    <dxf>
      <font>
        <strike val="0"/>
        <outline val="0"/>
        <shadow val="0"/>
        <u val="none"/>
        <vertAlign val="baseline"/>
        <name val="Calibri"/>
        <scheme val="minor"/>
      </font>
      <numFmt numFmtId="1" formatCode="0"/>
    </dxf>
    <dxf>
      <font>
        <strike val="0"/>
        <outline val="0"/>
        <shadow val="0"/>
        <u val="none"/>
        <vertAlign val="baseline"/>
        <name val="Calibri"/>
        <scheme val="minor"/>
      </font>
      <numFmt numFmtId="1" formatCode="0"/>
    </dxf>
    <dxf>
      <font>
        <strike val="0"/>
        <outline val="0"/>
        <shadow val="0"/>
        <u val="none"/>
        <vertAlign val="baseline"/>
        <name val="Calibri"/>
        <scheme val="minor"/>
      </font>
      <numFmt numFmtId="1" formatCode="0"/>
    </dxf>
    <dxf>
      <font>
        <strike val="0"/>
        <outline val="0"/>
        <shadow val="0"/>
        <u val="none"/>
        <vertAlign val="baseline"/>
        <name val="Calibri"/>
        <scheme val="minor"/>
      </font>
      <numFmt numFmtId="1" formatCode="0"/>
    </dxf>
    <dxf>
      <font>
        <strike val="0"/>
        <outline val="0"/>
        <shadow val="0"/>
        <u val="none"/>
        <vertAlign val="baseline"/>
        <name val="Calibri"/>
        <scheme val="minor"/>
      </font>
      <numFmt numFmtId="1" formatCode="0"/>
    </dxf>
    <dxf>
      <font>
        <strike val="0"/>
        <outline val="0"/>
        <shadow val="0"/>
        <u val="none"/>
        <vertAlign val="baseline"/>
        <name val="Calibri"/>
        <scheme val="minor"/>
      </font>
      <numFmt numFmtId="1" formatCode="0"/>
    </dxf>
    <dxf>
      <font>
        <strike val="0"/>
        <outline val="0"/>
        <shadow val="0"/>
        <u val="none"/>
        <vertAlign val="baseline"/>
        <name val="Calibri"/>
        <scheme val="minor"/>
      </font>
      <numFmt numFmtId="1" formatCode="0"/>
    </dxf>
    <dxf>
      <font>
        <strike val="0"/>
        <outline val="0"/>
        <shadow val="0"/>
        <u val="none"/>
        <vertAlign val="baseline"/>
        <name val="Calibri"/>
        <scheme val="minor"/>
      </font>
      <numFmt numFmtId="1" formatCode="0"/>
    </dxf>
    <dxf>
      <font>
        <strike val="0"/>
        <outline val="0"/>
        <shadow val="0"/>
        <u val="none"/>
        <vertAlign val="baseline"/>
        <name val="Calibri"/>
        <scheme val="minor"/>
      </font>
    </dxf>
    <dxf>
      <font>
        <strike val="0"/>
        <outline val="0"/>
        <shadow val="0"/>
        <u val="none"/>
        <vertAlign val="baseline"/>
        <name val="Calibri"/>
        <scheme val="minor"/>
      </font>
      <numFmt numFmtId="1" formatCode="0"/>
      <alignment horizontal="general" vertical="top" textRotation="0" wrapText="0" indent="0" justifyLastLine="0" shrinkToFit="0" readingOrder="0"/>
    </dxf>
    <dxf>
      <fill>
        <patternFill>
          <bgColor rgb="FFFFFF00"/>
        </patternFill>
      </fill>
    </dxf>
    <dxf>
      <font>
        <strike val="0"/>
        <outline val="0"/>
        <shadow val="0"/>
        <u val="none"/>
        <vertAlign val="baseline"/>
        <sz val="10"/>
      </font>
      <alignment vertical="top" textRotation="0" indent="0" justifyLastLine="0" shrinkToFit="0" readingOrder="0"/>
    </dxf>
    <dxf>
      <font>
        <strike val="0"/>
        <outline val="0"/>
        <shadow val="0"/>
        <u val="none"/>
        <vertAlign val="baseline"/>
        <sz val="10"/>
      </font>
      <alignment vertical="top" textRotation="0" indent="0" justifyLastLine="0" shrinkToFit="0" readingOrder="0"/>
    </dxf>
    <dxf>
      <font>
        <strike val="0"/>
        <outline val="0"/>
        <shadow val="0"/>
        <u val="none"/>
        <vertAlign val="baseline"/>
        <sz val="10"/>
      </font>
      <alignment vertical="top" textRotation="0" indent="0" justifyLastLine="0" shrinkToFit="0" readingOrder="0"/>
    </dxf>
    <dxf>
      <font>
        <strike val="0"/>
        <outline val="0"/>
        <shadow val="0"/>
        <u val="none"/>
        <vertAlign val="baseline"/>
        <sz val="10"/>
      </font>
      <alignment vertical="top" textRotation="0" indent="0" justifyLastLine="0" shrinkToFit="0" readingOrder="0"/>
    </dxf>
    <dxf>
      <font>
        <b val="0"/>
        <i val="0"/>
        <strike val="0"/>
        <condense val="0"/>
        <extend val="0"/>
        <outline val="0"/>
        <shadow val="0"/>
        <u val="none"/>
        <vertAlign val="baseline"/>
        <sz val="10"/>
        <color theme="9" tint="-0.249977111117893"/>
        <name val="Arial"/>
        <scheme val="none"/>
      </font>
      <fill>
        <patternFill patternType="solid">
          <fgColor indexed="64"/>
          <bgColor theme="0" tint="-0.249977111117893"/>
        </patternFill>
      </fill>
      <alignment horizontal="left" vertical="top" textRotation="0" wrapText="0" indent="0" justifyLastLine="0" shrinkToFit="0" readingOrder="0"/>
    </dxf>
    <dxf>
      <font>
        <b val="0"/>
        <i val="0"/>
        <strike val="0"/>
        <condense val="0"/>
        <extend val="0"/>
        <outline val="0"/>
        <shadow val="0"/>
        <u val="none"/>
        <vertAlign val="baseline"/>
        <sz val="10"/>
        <color theme="9" tint="-0.249977111117893"/>
        <name val="Arial"/>
        <scheme val="none"/>
      </font>
      <fill>
        <patternFill patternType="solid">
          <fgColor indexed="64"/>
          <bgColor theme="0" tint="-0.249977111117893"/>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10"/>
        <color theme="9" tint="-0.249977111117893"/>
        <name val="Arial"/>
        <scheme val="none"/>
      </font>
      <fill>
        <patternFill patternType="solid">
          <fgColor indexed="64"/>
          <bgColor theme="0" tint="-0.249977111117893"/>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10"/>
        <color theme="9" tint="-0.249977111117893"/>
        <name val="Arial"/>
        <scheme val="none"/>
      </font>
      <numFmt numFmtId="0" formatCode="General"/>
      <fill>
        <patternFill patternType="solid">
          <fgColor indexed="64"/>
          <bgColor theme="0" tint="-0.249977111117893"/>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0"/>
        <color theme="9" tint="-0.249977111117893"/>
        <name val="Arial"/>
        <scheme val="none"/>
      </font>
      <numFmt numFmtId="0" formatCode="General"/>
      <fill>
        <patternFill patternType="solid">
          <fgColor indexed="64"/>
          <bgColor theme="0" tint="-0.249977111117893"/>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0"/>
        <color theme="9" tint="-0.249977111117893"/>
        <name val="Arial"/>
        <scheme val="none"/>
      </font>
      <numFmt numFmtId="0" formatCode="General"/>
      <fill>
        <patternFill patternType="solid">
          <fgColor indexed="64"/>
          <bgColor theme="0" tint="-0.249977111117893"/>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0"/>
        <color theme="9" tint="-0.249977111117893"/>
        <name val="Arial"/>
        <scheme val="none"/>
      </font>
      <numFmt numFmtId="0" formatCode="General"/>
      <fill>
        <patternFill patternType="solid">
          <fgColor indexed="64"/>
          <bgColor theme="0" tint="-0.249977111117893"/>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indexed="65"/>
        </patternFill>
      </fill>
      <alignment horizontal="righ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7" formatCode="dd/mm/yyyy;@"/>
      <fill>
        <patternFill patternType="none">
          <fgColor indexed="64"/>
          <bgColor indexed="65"/>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solid">
          <fgColor indexed="64"/>
          <bgColor theme="9" tint="0.5999938962981048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70" formatCode="dd/mm/yyyy"/>
      <fill>
        <patternFill patternType="none">
          <fgColor indexed="64"/>
          <bgColor indexed="65"/>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7" formatCode="dd/mm/yyyy;@"/>
      <fill>
        <patternFill patternType="none">
          <fgColor indexed="64"/>
          <bgColor indexed="65"/>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righ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right"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righ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righ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righ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indexed="65"/>
        </patternFill>
      </fill>
      <alignment horizontal="righ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righ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indexed="65"/>
        </patternFill>
      </fill>
      <alignment horizontal="righ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FF0000"/>
        <name val="Arial"/>
        <scheme val="none"/>
      </font>
      <fill>
        <patternFill patternType="solid">
          <fgColor indexed="64"/>
          <bgColor theme="9" tint="0.5999938962981048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solid">
          <fgColor indexed="64"/>
          <bgColor theme="9" tint="0.5999938962981048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solid">
          <fgColor indexed="64"/>
          <bgColor theme="9" tint="0.5999938962981048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solid">
          <fgColor indexed="64"/>
          <bgColor theme="9" tint="0.5999938962981048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solid">
          <fgColor indexed="64"/>
          <bgColor theme="9" tint="0.5999938962981048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FF0000"/>
        <name val="Arial"/>
        <scheme val="none"/>
      </font>
      <fill>
        <patternFill patternType="solid">
          <fgColor indexed="64"/>
          <bgColor theme="9" tint="0.5999938962981048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solid">
          <fgColor indexed="64"/>
          <bgColor theme="9" tint="0.5999938962981048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FF0000"/>
        <name val="Arial"/>
        <scheme val="none"/>
      </font>
      <fill>
        <patternFill patternType="solid">
          <fgColor indexed="64"/>
          <bgColor theme="9" tint="0.5999938962981048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FF0000"/>
        <name val="Arial"/>
        <scheme val="none"/>
      </font>
      <fill>
        <patternFill patternType="solid">
          <fgColor indexed="64"/>
          <bgColor theme="9" tint="0.5999938962981048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rgb="FFFF0000"/>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rgb="FFFF0000"/>
        <name val="Arial"/>
        <scheme val="none"/>
      </font>
      <fill>
        <patternFill patternType="solid">
          <fgColor indexed="64"/>
          <bgColor theme="9" tint="0.5999938962981048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solid">
          <fgColor indexed="64"/>
          <bgColor theme="9" tint="0.59999389629810485"/>
        </patternFill>
      </fill>
      <alignment horizontal="general" vertical="top" textRotation="0" wrapText="1" indent="0" justifyLastLine="0" shrinkToFit="0" readingOrder="0"/>
      <protection locked="0" hidden="0"/>
    </dxf>
    <dxf>
      <font>
        <strike val="0"/>
        <outline val="0"/>
        <shadow val="0"/>
        <u val="none"/>
        <vertAlign val="baseline"/>
        <sz val="10"/>
      </font>
      <numFmt numFmtId="171" formatCode="d/mm/yy"/>
      <alignment vertical="top" textRotation="0" indent="0" justifyLastLine="0" shrinkToFit="0" readingOrder="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font>
      <alignment vertical="top" textRotation="0" indent="0" justifyLastLine="0" shrinkToFit="0" readingOrder="0"/>
    </dxf>
    <dxf>
      <font>
        <strike val="0"/>
        <outline val="0"/>
        <shadow val="0"/>
        <u val="none"/>
        <vertAlign val="baseline"/>
        <sz val="10"/>
      </font>
      <border diagonalUp="0" diagonalDown="0">
        <left style="thin">
          <color indexed="64"/>
        </left>
        <right style="thin">
          <color indexed="64"/>
        </right>
        <top/>
        <bottom/>
        <vertical style="thin">
          <color indexed="64"/>
        </vertical>
        <horizontal style="thin">
          <color indexed="64"/>
        </horizontal>
      </border>
    </dxf>
    <dxf>
      <font>
        <color theme="0"/>
      </font>
      <fill>
        <patternFill>
          <bgColor rgb="FFC00000"/>
        </patternFill>
      </fill>
    </dxf>
    <dxf>
      <font>
        <color theme="0"/>
      </font>
      <fill>
        <patternFill>
          <bgColor rgb="FFC00000"/>
        </patternFill>
      </fill>
    </dxf>
    <dxf>
      <alignment horizontal="left" vertical="top" textRotation="0" indent="0" justifyLastLine="0" shrinkToFit="0" readingOrder="0"/>
    </dxf>
    <dxf>
      <numFmt numFmtId="166" formatCode="_-* #,##0_-;\-* #,##0_-;_-* &quot;-&quot;??_-;_-@_-"/>
      <alignment horizontal="right" vertical="top" textRotation="0" wrapText="0" indent="0" justifyLastLine="0" shrinkToFit="0" readingOrder="0"/>
    </dxf>
    <dxf>
      <numFmt numFmtId="166" formatCode="_-* #,##0_-;\-* #,##0_-;_-* &quot;-&quot;??_-;_-@_-"/>
      <alignment horizontal="right" vertical="top" textRotation="0" wrapText="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indent="0" justifyLastLine="0" shrinkToFit="0" readingOrder="0"/>
    </dxf>
    <dxf>
      <numFmt numFmtId="0" formatCode="General"/>
      <alignment horizontal="left" vertical="top" textRotation="0" indent="0" justifyLastLine="0" shrinkToFit="0" readingOrder="0"/>
    </dxf>
    <dxf>
      <alignment horizontal="left" vertical="top" textRotation="0" indent="0" justifyLastLine="0" shrinkToFit="0" readingOrder="0"/>
    </dxf>
    <dxf>
      <alignment horizontal="center"/>
    </dxf>
    <dxf>
      <alignment vertical="bottom"/>
    </dxf>
    <dxf>
      <alignment horizontal="center"/>
    </dxf>
    <dxf>
      <alignment vertical="bottom"/>
    </dxf>
    <dxf>
      <alignment wrapText="1"/>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1"/>
      </font>
    </dxf>
    <dxf>
      <font>
        <b/>
        <color theme="1"/>
      </font>
    </dxf>
    <dxf>
      <font>
        <b/>
        <color theme="1"/>
      </font>
      <border>
        <top style="thin">
          <color theme="1"/>
        </top>
      </border>
    </dxf>
    <dxf>
      <font>
        <b/>
        <color theme="1"/>
      </font>
      <border>
        <bottom style="thin">
          <color theme="1"/>
        </bottom>
      </border>
    </dxf>
    <dxf>
      <font>
        <color theme="1"/>
      </font>
      <border>
        <top style="thin">
          <color theme="1"/>
        </top>
        <bottom style="thin">
          <color theme="1"/>
        </bottom>
      </border>
    </dxf>
    <dxf>
      <fill>
        <patternFill patternType="solid">
          <fgColor theme="4" tint="0.79998168889431442"/>
          <bgColor theme="4" tint="0.79998168889431442"/>
        </patternFill>
      </fill>
      <border>
        <bottom style="thin">
          <color theme="4" tint="0.39997558519241921"/>
        </bottom>
      </border>
    </dxf>
    <dxf>
      <fill>
        <patternFill patternType="solid">
          <fgColor theme="4" tint="0.79998168889431442"/>
          <bgColor theme="4" tint="0.79998168889431442"/>
        </patternFill>
      </fill>
      <border>
        <bottom style="thin">
          <color theme="4" tint="0.39997558519241921"/>
        </bottom>
      </border>
    </dxf>
    <dxf>
      <font>
        <b/>
        <color theme="1"/>
      </font>
    </dxf>
    <dxf>
      <font>
        <b/>
        <color theme="1"/>
      </font>
      <border>
        <bottom style="thin">
          <color theme="4" tint="0.39997558519241921"/>
        </bottom>
      </border>
    </dxf>
    <dxf>
      <font>
        <b/>
        <color theme="1"/>
      </font>
    </dxf>
    <dxf>
      <font>
        <b/>
        <color theme="1"/>
      </font>
      <border>
        <top style="thin">
          <color theme="4"/>
        </top>
        <bottom style="thin">
          <color theme="4"/>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8168889431442"/>
          <bgColor theme="4" tint="0.79998168889431442"/>
        </patternFill>
      </fill>
      <border>
        <top style="thin">
          <color theme="4" tint="0.39997558519241921"/>
        </top>
      </border>
    </dxf>
    <dxf>
      <font>
        <b/>
        <color theme="1"/>
      </font>
      <fill>
        <patternFill patternType="solid">
          <fgColor theme="4" tint="0.39994506668294322"/>
          <bgColor theme="8" tint="0.39994506668294322"/>
        </patternFill>
      </fill>
      <border>
        <bottom style="thin">
          <color theme="4" tint="0.39997558519241921"/>
        </bottom>
      </border>
    </dxf>
    <dxf>
      <fill>
        <patternFill>
          <bgColor theme="4" tint="0.39994506668294322"/>
        </patternFill>
      </fill>
      <border>
        <top style="thin">
          <color theme="4" tint="0.79998168889431442"/>
        </top>
        <bottom style="thin">
          <color theme="4" tint="0.79998168889431442"/>
        </bottom>
      </border>
    </dxf>
    <dxf>
      <font>
        <color theme="0"/>
      </font>
      <fill>
        <patternFill>
          <bgColor theme="4" tint="-0.24994659260841701"/>
        </patternFill>
      </fill>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color auto="1"/>
      </font>
      <fill>
        <patternFill patternType="solid">
          <fgColor theme="4" tint="0.79995117038483843"/>
          <bgColor theme="8" tint="0.79998168889431442"/>
        </patternFill>
      </fill>
      <border>
        <bottom style="thin">
          <color theme="4" tint="0.79998168889431442"/>
        </bottom>
        <horizontal style="thin">
          <color theme="4" tint="0.39997558519241921"/>
        </horizontal>
      </border>
    </dxf>
    <dxf>
      <border>
        <bottom style="thin">
          <color theme="4" tint="0.59999389629810485"/>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i val="0"/>
        <color theme="1"/>
      </font>
      <fill>
        <patternFill>
          <bgColor theme="4" tint="0.39994506668294322"/>
        </patternFill>
      </fill>
      <border>
        <top style="double">
          <color theme="4" tint="-0.249977111117893"/>
        </top>
      </border>
    </dxf>
    <dxf>
      <font>
        <b/>
        <i val="0"/>
        <color theme="0"/>
      </font>
      <fill>
        <patternFill patternType="solid">
          <fgColor theme="4" tint="-0.249977111117893"/>
          <bgColor theme="4" tint="-0.249977111117893"/>
        </patternFill>
      </fill>
      <border>
        <horizontal style="thin">
          <color theme="4" tint="-0.249977111117893"/>
        </horizontal>
      </border>
    </dxf>
    <dxf>
      <font>
        <color theme="1"/>
      </font>
      <border>
        <horizontal style="thin">
          <color theme="4" tint="0.79998168889431442"/>
        </horizontal>
      </border>
    </dxf>
    <dxf>
      <fill>
        <patternFill>
          <bgColor theme="4" tint="0.39994506668294322"/>
        </patternFill>
      </fill>
      <border>
        <top style="thin">
          <color theme="4" tint="0.79998168889431442"/>
        </top>
        <bottom style="thin">
          <color theme="4" tint="0.79998168889431442"/>
        </bottom>
      </border>
    </dxf>
    <dxf>
      <font>
        <color theme="0"/>
      </font>
      <fill>
        <patternFill>
          <bgColor theme="4" tint="-0.24994659260841701"/>
        </patternFill>
      </fill>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color theme="0"/>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bottom style="thin">
          <color theme="4" tint="0.59999389629810485"/>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i val="0"/>
        <color theme="1"/>
      </font>
      <fill>
        <patternFill>
          <bgColor theme="4" tint="0.39994506668294322"/>
        </patternFill>
      </fill>
      <border>
        <top style="double">
          <color theme="4" tint="-0.249977111117893"/>
        </top>
      </border>
    </dxf>
    <dxf>
      <font>
        <b/>
        <i val="0"/>
        <color theme="0"/>
      </font>
      <fill>
        <patternFill patternType="solid">
          <fgColor theme="4" tint="-0.249977111117893"/>
          <bgColor theme="4" tint="-0.249977111117893"/>
        </patternFill>
      </fill>
      <border>
        <horizontal style="thin">
          <color theme="4" tint="-0.249977111117893"/>
        </horizontal>
      </border>
    </dxf>
    <dxf>
      <font>
        <color theme="1"/>
      </font>
      <border>
        <horizontal style="thin">
          <color theme="4" tint="0.79998168889431442"/>
        </horizontal>
      </border>
    </dxf>
    <dxf>
      <fill>
        <patternFill>
          <bgColor theme="4" tint="0.39994506668294322"/>
        </patternFill>
      </fill>
      <border>
        <top style="thin">
          <color theme="4" tint="0.79998168889431442"/>
        </top>
        <bottom style="thin">
          <color theme="4" tint="0.79998168889431442"/>
        </bottom>
      </border>
    </dxf>
    <dxf>
      <font>
        <color theme="0"/>
      </font>
      <fill>
        <patternFill>
          <bgColor theme="4" tint="-0.24994659260841701"/>
        </patternFill>
      </fill>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color auto="1"/>
      </font>
      <fill>
        <patternFill patternType="solid">
          <fgColor theme="4" tint="0.79995117038483843"/>
          <bgColor theme="8" tint="0.79998168889431442"/>
        </patternFill>
      </fill>
      <border>
        <bottom style="thin">
          <color theme="4" tint="0.79998168889431442"/>
        </bottom>
        <horizontal style="thin">
          <color theme="4" tint="0.39997558519241921"/>
        </horizontal>
      </border>
    </dxf>
    <dxf>
      <border>
        <bottom style="thin">
          <color theme="4" tint="0.59999389629810485"/>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i val="0"/>
        <color theme="1"/>
      </font>
      <fill>
        <patternFill>
          <bgColor theme="4" tint="0.39994506668294322"/>
        </patternFill>
      </fill>
      <border>
        <top style="double">
          <color theme="4" tint="-0.249977111117893"/>
        </top>
      </border>
    </dxf>
    <dxf>
      <font>
        <b/>
        <i val="0"/>
        <color theme="0"/>
      </font>
      <fill>
        <patternFill patternType="solid">
          <fgColor theme="4" tint="-0.249977111117893"/>
          <bgColor theme="4" tint="-0.249977111117893"/>
        </patternFill>
      </fill>
      <border>
        <horizontal style="thin">
          <color theme="4" tint="-0.249977111117893"/>
        </horizontal>
      </border>
    </dxf>
    <dxf>
      <font>
        <color theme="1"/>
      </font>
      <border>
        <horizontal style="thin">
          <color theme="4" tint="0.79998168889431442"/>
        </horizontal>
      </border>
    </dxf>
  </dxfs>
  <tableStyles count="5" defaultTableStyle="TableStyleMedium2" defaultPivotStyle="PivotStyleLight16 2">
    <tableStyle name="OrgsTbl" table="0" count="13" xr9:uid="{00000000-0011-0000-FFFF-FFFF00000000}">
      <tableStyleElement type="wholeTable" dxfId="215"/>
      <tableStyleElement type="headerRow" dxfId="214"/>
      <tableStyleElement type="totalRow" dxfId="213"/>
      <tableStyleElement type="firstRowStripe" dxfId="212"/>
      <tableStyleElement type="firstColumnStripe" dxfId="211"/>
      <tableStyleElement type="firstHeaderCell" dxfId="210"/>
      <tableStyleElement type="firstSubtotalRow" dxfId="209"/>
      <tableStyleElement type="secondSubtotalRow" dxfId="208"/>
      <tableStyleElement type="firstColumnSubheading" dxfId="207"/>
      <tableStyleElement type="firstRowSubheading" dxfId="206"/>
      <tableStyleElement type="secondRowSubheading" dxfId="205"/>
      <tableStyleElement type="pageFieldLabels" dxfId="204"/>
      <tableStyleElement type="pageFieldValues" dxfId="203"/>
    </tableStyle>
    <tableStyle name="PivotStyle" table="0" count="13" xr9:uid="{00000000-0011-0000-FFFF-FFFF01000000}">
      <tableStyleElement type="wholeTable" dxfId="202"/>
      <tableStyleElement type="headerRow" dxfId="201"/>
      <tableStyleElement type="totalRow" dxfId="200"/>
      <tableStyleElement type="firstRowStripe" dxfId="199"/>
      <tableStyleElement type="firstColumnStripe" dxfId="198"/>
      <tableStyleElement type="firstHeaderCell" dxfId="197"/>
      <tableStyleElement type="firstSubtotalRow" dxfId="196"/>
      <tableStyleElement type="secondSubtotalRow" dxfId="195"/>
      <tableStyleElement type="firstColumnSubheading" dxfId="194"/>
      <tableStyleElement type="firstRowSubheading" dxfId="193"/>
      <tableStyleElement type="secondRowSubheading" dxfId="192"/>
      <tableStyleElement type="pageFieldLabels" dxfId="191"/>
      <tableStyleElement type="pageFieldValues" dxfId="190"/>
    </tableStyle>
    <tableStyle name="PivotStyle 2" table="0" count="13" xr9:uid="{00000000-0011-0000-FFFF-FFFF02000000}">
      <tableStyleElement type="wholeTable" dxfId="189"/>
      <tableStyleElement type="headerRow" dxfId="188"/>
      <tableStyleElement type="totalRow" dxfId="187"/>
      <tableStyleElement type="firstRowStripe" dxfId="186"/>
      <tableStyleElement type="firstColumnStripe" dxfId="185"/>
      <tableStyleElement type="firstHeaderCell" dxfId="184"/>
      <tableStyleElement type="firstSubtotalRow" dxfId="183"/>
      <tableStyleElement type="secondSubtotalRow" dxfId="182"/>
      <tableStyleElement type="firstColumnSubheading" dxfId="181"/>
      <tableStyleElement type="firstRowSubheading" dxfId="180"/>
      <tableStyleElement type="secondRowSubheading" dxfId="179"/>
      <tableStyleElement type="pageFieldLabels" dxfId="178"/>
      <tableStyleElement type="pageFieldValues" dxfId="177"/>
    </tableStyle>
    <tableStyle name="PivotStyleLight16 2" table="0" count="11" xr9:uid="{00000000-0011-0000-FFFF-FFFF03000000}">
      <tableStyleElement type="headerRow" dxfId="176"/>
      <tableStyleElement type="totalRow" dxfId="175"/>
      <tableStyleElement type="firstRowStripe" dxfId="174"/>
      <tableStyleElement type="firstColumnStripe" dxfId="173"/>
      <tableStyleElement type="firstSubtotalColumn" dxfId="172"/>
      <tableStyleElement type="firstSubtotalRow" dxfId="171"/>
      <tableStyleElement type="secondSubtotalRow" dxfId="170"/>
      <tableStyleElement type="firstRowSubheading" dxfId="169"/>
      <tableStyleElement type="secondRowSubheading" dxfId="168"/>
      <tableStyleElement type="pageFieldLabels" dxfId="167"/>
      <tableStyleElement type="pageFieldValues" dxfId="166"/>
    </tableStyle>
    <tableStyle name="TableStyleLight1 2" pivot="0" count="7" xr9:uid="{00000000-0011-0000-FFFF-FFFF04000000}">
      <tableStyleElement type="wholeTable" dxfId="165"/>
      <tableStyleElement type="headerRow" dxfId="164"/>
      <tableStyleElement type="totalRow" dxfId="163"/>
      <tableStyleElement type="firstColumn" dxfId="162"/>
      <tableStyleElement type="lastColumn" dxfId="161"/>
      <tableStyleElement type="firstRowStripe" dxfId="160"/>
      <tableStyleElement type="firstColumnStripe" dxfId="159"/>
    </tableStyle>
  </tableStyles>
  <colors>
    <mruColors>
      <color rgb="FFFF0000"/>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powerPivotData" Target="model/item.data"/><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pivotCacheDefinition" Target="pivotCache/pivotCacheDefinition4.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4.xml"/><Relationship Id="rId10" Type="http://schemas.openxmlformats.org/officeDocument/2006/relationships/pivotCacheDefinition" Target="pivotCache/pivotCacheDefinition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onnections" Target="connections.xml"/><Relationship Id="rId22" Type="http://schemas.openxmlformats.org/officeDocument/2006/relationships/customXml" Target="../customXml/item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Amanda" refreshedDate="44025.109520138889" backgroundQuery="1" createdVersion="6" refreshedVersion="6" minRefreshableVersion="3" recordCount="0" supportSubquery="1" supportAdvancedDrill="1" xr:uid="{00000000-000A-0000-FFFF-FFFF08000000}">
  <cacheSource type="external" connectionId="1"/>
  <cacheFields count="10">
    <cacheField name="[Data].[#adm1 +name].[#adm1 +name]" caption="#adm1 +name" numFmtId="0" hierarchy="16" level="1">
      <sharedItems containsSemiMixedTypes="0" containsNonDate="0" containsString="0"/>
    </cacheField>
    <cacheField name="[Data].[#status +name].[#status +name]" caption="#status +name" numFmtId="0" hierarchy="37" level="1">
      <sharedItems containsSemiMixedTypes="0" containsNonDate="0" containsString="0"/>
    </cacheField>
    <cacheField name="[Data].[#date #eported].[#date #eported]" caption="#date #eported" numFmtId="0" hierarchy="39" level="1">
      <sharedItems containsSemiMixedTypes="0" containsNonDate="0" containsString="0"/>
    </cacheField>
    <cacheField name="[Data].[#date +end].[#date +end]" caption="#date +end" numFmtId="0" hierarchy="36" level="1">
      <sharedItems containsSemiMixedTypes="0" containsNonDate="0" containsString="0"/>
    </cacheField>
    <cacheField name="[Data].[#adm2 +name].[#adm2 +name]" caption="#adm2 +name" numFmtId="0" hierarchy="17" level="1">
      <sharedItems containsNonDate="0" containsString="0" containsBlank="1" count="1">
        <m/>
      </sharedItems>
    </cacheField>
    <cacheField name="[Data].[#sector +cluster +name].[#sector +cluster +name]" caption="#sector +cluster +name" numFmtId="0" hierarchy="8" level="1">
      <sharedItems containsBlank="1" count="5">
        <m/>
        <s v="Abrigo/ Artigos não alimentares"/>
        <s v="Água, Saneamento e Higiene"/>
        <s v="Coordenação e Gestão de Campos"/>
        <s v="Proteção"/>
      </sharedItems>
    </cacheField>
    <cacheField name="[Measures].[Distinct Count of #activity +description]" caption="Distinct Count of #activity +description" numFmtId="0" hierarchy="51" level="32767"/>
    <cacheField name="[Data].[#org +lead+acronym].[#org +lead+acronym]" caption="#org +lead+acronym" numFmtId="0" hierarchy="41" level="1">
      <sharedItems count="1">
        <s v=""/>
      </sharedItems>
    </cacheField>
    <cacheField name="[Data].[#org +impl +acronym].[#org +impl +acronym]" caption="#org +impl +acronym" numFmtId="0" hierarchy="43" level="1">
      <sharedItems count="1">
        <s v=""/>
      </sharedItems>
    </cacheField>
    <cacheField name="[Data].[#event].[#event]" caption="#event" numFmtId="0" hierarchy="1" level="1">
      <sharedItems containsSemiMixedTypes="0" containsNonDate="0" containsString="0"/>
    </cacheField>
  </cacheFields>
  <cacheHierarchies count="56">
    <cacheHierarchy uniqueName="[Data].[#activity +activity +code]" caption="#activity +activity +code" attribute="1" defaultMemberUniqueName="[Data].[#activity +activity +code].[All]" allUniqueName="[Data].[#activity +activity +code].[All]" dimensionUniqueName="[Data]" displayFolder="" count="0" memberValueDatatype="130" unbalanced="0"/>
    <cacheHierarchy uniqueName="[Data].[#event]" caption="#event" attribute="1" defaultMemberUniqueName="[Data].[#event].[All]" allUniqueName="[Data].[#event].[All]" dimensionUniqueName="[Data]" displayFolder="" count="2" memberValueDatatype="130" unbalanced="0">
      <fieldsUsage count="2">
        <fieldUsage x="-1"/>
        <fieldUsage x="9"/>
      </fieldsUsage>
    </cacheHierarchy>
    <cacheHierarchy uniqueName="[Data].[#hrp +Project +Code]" caption="#hrp +Project +Code" attribute="1" defaultMemberUniqueName="[Data].[#hrp +Project +Code].[All]" allUniqueName="[Data].[#hrp +Project +Code].[All]" dimensionUniqueName="[Data]" displayFolder="" count="0" memberValueDatatype="130" unbalanced="0"/>
    <cacheHierarchy uniqueName="[Data].[#donor +names]" caption="#donor +names" attribute="1" defaultMemberUniqueName="[Data].[#donor +names].[All]" allUniqueName="[Data].[#donor +names].[All]" dimensionUniqueName="[Data]" displayFolder="" count="0" memberValueDatatype="130" unbalanced="0"/>
    <cacheHierarchy uniqueName="[Data].[#org +lead +name]" caption="#org +lead +name" attribute="1" defaultMemberUniqueName="[Data].[#org +lead +name].[All]" allUniqueName="[Data].[#org +lead +name].[All]" dimensionUniqueName="[Data]" displayFolder="" count="0" memberValueDatatype="130" unbalanced="0"/>
    <cacheHierarchy uniqueName="[Data].[#other +org +lead +name]" caption="#other +org +lead +name" attribute="1" defaultMemberUniqueName="[Data].[#other +org +lead +name].[All]" allUniqueName="[Data].[#other +org +lead +name].[All]" dimensionUniqueName="[Data]" displayFolder="" count="0" memberValueDatatype="130" unbalanced="0"/>
    <cacheHierarchy uniqueName="[Data].[#org +impl +name]" caption="#org +impl +name" attribute="1" defaultMemberUniqueName="[Data].[#org +impl +name].[All]" allUniqueName="[Data].[#org +impl +name].[All]" dimensionUniqueName="[Data]" displayFolder="" count="0" memberValueDatatype="130" unbalanced="0"/>
    <cacheHierarchy uniqueName="[Data].[#other +impl +name]" caption="#other +impl +name" attribute="1" defaultMemberUniqueName="[Data].[#other +impl +name].[All]" allUniqueName="[Data].[#other +impl +name].[All]" dimensionUniqueName="[Data]" displayFolder="" count="0" memberValueDatatype="130" unbalanced="0"/>
    <cacheHierarchy uniqueName="[Data].[#sector +cluster +name]" caption="#sector +cluster +name" attribute="1" defaultMemberUniqueName="[Data].[#sector +cluster +name].[All]" allUniqueName="[Data].[#sector +cluster +name].[All]" dimensionUniqueName="[Data]" displayFolder="" count="2" memberValueDatatype="130" unbalanced="0">
      <fieldsUsage count="2">
        <fieldUsage x="-1"/>
        <fieldUsage x="5"/>
      </fieldsUsage>
    </cacheHierarchy>
    <cacheHierarchy uniqueName="[Data].[#sector +subcluster +name]" caption="#sector +subcluster +name" attribute="1" defaultMemberUniqueName="[Data].[#sector +subcluster +name].[All]" allUniqueName="[Data].[#sector +subcluster +name].[All]" dimensionUniqueName="[Data]" displayFolder="" count="0" memberValueDatatype="130" unbalanced="0"/>
    <cacheHierarchy uniqueName="[Data].[#activity +type]" caption="#activity +type" attribute="1" defaultMemberUniqueName="[Data].[#activity +type].[All]" allUniqueName="[Data].[#activity +type].[All]" dimensionUniqueName="[Data]" displayFolder="" count="0" memberValueDatatype="130" unbalanced="0"/>
    <cacheHierarchy uniqueName="[Data].[#activity +description]" caption="#activity +description" attribute="1" defaultMemberUniqueName="[Data].[#activity +description].[All]" allUniqueName="[Data].[#activity +description].[All]" dimensionUniqueName="[Data]" displayFolder="" count="0" memberValueDatatype="130" unbalanced="0"/>
    <cacheHierarchy uniqueName="[Data].[#materials #delivered]" caption="#materials #delivered" attribute="1" defaultMemberUniqueName="[Data].[#materials #delivered].[All]" allUniqueName="[Data].[#materials #delivered].[All]" dimensionUniqueName="[Data]" displayFolder="" count="0" memberValueDatatype="130" unbalanced="0"/>
    <cacheHierarchy uniqueName="[Data].[#qty +planned]" caption="#qty +planned" attribute="1" defaultMemberUniqueName="[Data].[#qty +planned].[All]" allUniqueName="[Data].[#qty +planned].[All]" dimensionUniqueName="[Data]" displayFolder="" count="0" memberValueDatatype="130" unbalanced="0"/>
    <cacheHierarchy uniqueName="[Data].[#qty +delivered]" caption="#qty +delivered" attribute="1" defaultMemberUniqueName="[Data].[#qty +delivered].[All]" allUniqueName="[Data].[#qty +delivered].[All]" dimensionUniqueName="[Data]" displayFolder="" count="0" memberValueDatatype="130" unbalanced="0"/>
    <cacheHierarchy uniqueName="[Data].[#modality +name]" caption="#modality +name" attribute="1" defaultMemberUniqueName="[Data].[#modality +name].[All]" allUniqueName="[Data].[#modality +name].[All]" dimensionUniqueName="[Data]" displayFolder="" count="0" memberValueDatatype="130" unbalanced="0"/>
    <cacheHierarchy uniqueName="[Data].[#adm1 +name]" caption="#adm1 +name" attribute="1" defaultMemberUniqueName="[Data].[#adm1 +name].[All]" allUniqueName="[Data].[#adm1 +name].[All]" dimensionUniqueName="[Data]" displayFolder="" count="2" memberValueDatatype="130" unbalanced="0">
      <fieldsUsage count="2">
        <fieldUsage x="-1"/>
        <fieldUsage x="0"/>
      </fieldsUsage>
    </cacheHierarchy>
    <cacheHierarchy uniqueName="[Data].[#adm2 +name]" caption="#adm2 +name" attribute="1" defaultMemberUniqueName="[Data].[#adm2 +name].[All]" allUniqueName="[Data].[#adm2 +name].[All]" dimensionUniqueName="[Data]" displayFolder="" count="2" memberValueDatatype="130" unbalanced="0">
      <fieldsUsage count="2">
        <fieldUsage x="-1"/>
        <fieldUsage x="4"/>
      </fieldsUsage>
    </cacheHierarchy>
    <cacheHierarchy uniqueName="[Data].[#adm3 +name]" caption="#adm3 +name" attribute="1" defaultMemberUniqueName="[Data].[#adm3 +name].[All]" allUniqueName="[Data].[#adm3 +name].[All]" dimensionUniqueName="[Data]" displayFolder="" count="0" memberValueDatatype="130" unbalanced="0"/>
    <cacheHierarchy uniqueName="[Data].[#adm4 +name]" caption="#adm4 +name" attribute="1" defaultMemberUniqueName="[Data].[#adm4 +name].[All]" allUniqueName="[Data].[#adm4 +name].[All]" dimensionUniqueName="[Data]" displayFolder="" count="0" memberValueDatatype="130" unbalanced="0"/>
    <cacheHierarchy uniqueName="[Data].[#bairro +name]" caption="#bairro +name" attribute="1" defaultMemberUniqueName="[Data].[#bairro +name].[All]" allUniqueName="[Data].[#bairro +name].[All]" dimensionUniqueName="[Data]" displayFolder="" count="0" memberValueDatatype="130" unbalanced="0"/>
    <cacheHierarchy uniqueName="[Data].[#loc +type]" caption="#loc +type" attribute="1" defaultMemberUniqueName="[Data].[#loc +type].[All]" allUniqueName="[Data].[#loc +type].[All]" dimensionUniqueName="[Data]" displayFolder="" count="0" memberValueDatatype="130" unbalanced="0"/>
    <cacheHierarchy uniqueName="[Data].[#loc +name]" caption="#loc +name" attribute="1" defaultMemberUniqueName="[Data].[#loc +name].[All]" allUniqueName="[Data].[#loc +name].[All]" dimensionUniqueName="[Data]" displayFolder="" count="0" memberValueDatatype="130" unbalanced="0"/>
    <cacheHierarchy uniqueName="[Data].[#loc +gps +latitude]" caption="#loc +gps +latitude" attribute="1" defaultMemberUniqueName="[Data].[#loc +gps +latitude].[All]" allUniqueName="[Data].[#loc +gps +latitude].[All]" dimensionUniqueName="[Data]" displayFolder="" count="0" memberValueDatatype="130" unbalanced="0"/>
    <cacheHierarchy uniqueName="[Data].[#loc +gps +longitude]" caption="#loc +gps +longitude" attribute="1" defaultMemberUniqueName="[Data].[#loc +gps +longitude].[All]" allUniqueName="[Data].[#loc +gps +longitude].[All]" dimensionUniqueName="[Data]" displayFolder="" count="0" memberValueDatatype="130" unbalanced="0"/>
    <cacheHierarchy uniqueName="[Data].[#targeted +hh]" caption="#targeted +hh" attribute="1" defaultMemberUniqueName="[Data].[#targeted +hh].[All]" allUniqueName="[Data].[#targeted +hh].[All]" dimensionUniqueName="[Data]" displayFolder="" count="0" memberValueDatatype="130" unbalanced="0"/>
    <cacheHierarchy uniqueName="[Data].[#targeted +ind +num]" caption="#targeted +ind +num" attribute="1" defaultMemberUniqueName="[Data].[#targeted +ind +num].[All]" allUniqueName="[Data].[#targeted +ind +num].[All]" dimensionUniqueName="[Data]" displayFolder="" count="0" memberValueDatatype="130" unbalanced="0"/>
    <cacheHierarchy uniqueName="[Data].[#reached +hh]" caption="#reached +hh" attribute="1" defaultMemberUniqueName="[Data].[#reached +hh].[All]" allUniqueName="[Data].[#reached +hh].[All]" dimensionUniqueName="[Data]" displayFolder="" count="0" memberValueDatatype="130" unbalanced="0"/>
    <cacheHierarchy uniqueName="[Data].[#reached +ind +num]" caption="#reached +ind +num" attribute="1" defaultMemberUniqueName="[Data].[#reached +ind +num].[All]" allUniqueName="[Data].[#reached +ind +num].[All]" dimensionUniqueName="[Data]" displayFolder="" count="0" memberValueDatatype="130" unbalanced="0"/>
    <cacheHierarchy uniqueName="[Data].[#reached +children +num]" caption="#reached +children +num" attribute="1" defaultMemberUniqueName="[Data].[#reached +children +num].[All]" allUniqueName="[Data].[#reached +children +num].[All]" dimensionUniqueName="[Data]" displayFolder="" count="0" memberValueDatatype="130" unbalanced="0"/>
    <cacheHierarchy uniqueName="[Data].[#reached +women +num]" caption="#reached +women +num" attribute="1" defaultMemberUniqueName="[Data].[#reached +women +num].[All]" allUniqueName="[Data].[#reached +women +num].[All]" dimensionUniqueName="[Data]" displayFolder="" count="0" memberValueDatatype="130" unbalanced="0"/>
    <cacheHierarchy uniqueName="[Data].[#reached +men +num]" caption="#reached +men +num" attribute="1" defaultMemberUniqueName="[Data].[#reached +men +num].[All]" allUniqueName="[Data].[#reached +men +num].[All]" dimensionUniqueName="[Data]" displayFolder="" count="0" memberValueDatatype="130" unbalanced="0"/>
    <cacheHierarchy uniqueName="[Data].[#reached +elderly +num]" caption="#reached +elderly +num" attribute="1" defaultMemberUniqueName="[Data].[#reached +elderly +num].[All]" allUniqueName="[Data].[#reached +elderly +num].[All]" dimensionUniqueName="[Data]" displayFolder="" count="0" memberValueDatatype="130" unbalanced="0"/>
    <cacheHierarchy uniqueName="[Data].[#reached +pwd +num]" caption="#reached +pwd +num" attribute="1" defaultMemberUniqueName="[Data].[#reached +pwd +num].[All]" allUniqueName="[Data].[#reached +pwd +num].[All]" dimensionUniqueName="[Data]" displayFolder="" count="0" memberValueDatatype="130" unbalanced="0"/>
    <cacheHierarchy uniqueName="[Data].[#beneficiary +type +name]" caption="#beneficiary +type +name" attribute="1" defaultMemberUniqueName="[Data].[#beneficiary +type +name].[All]" allUniqueName="[Data].[#beneficiary +type +name].[All]" dimensionUniqueName="[Data]" displayFolder="" count="0" memberValueDatatype="130" unbalanced="0"/>
    <cacheHierarchy uniqueName="[Data].[#date +start]" caption="#date +start" attribute="1" defaultMemberUniqueName="[Data].[#date +start].[All]" allUniqueName="[Data].[#date +start].[All]" dimensionUniqueName="[Data]" displayFolder="" count="0" memberValueDatatype="130" unbalanced="0"/>
    <cacheHierarchy uniqueName="[Data].[#date +end]" caption="#date +end" attribute="1" defaultMemberUniqueName="[Data].[#date +end].[All]" allUniqueName="[Data].[#date +end].[All]" dimensionUniqueName="[Data]" displayFolder="" count="2" memberValueDatatype="130" unbalanced="0">
      <fieldsUsage count="2">
        <fieldUsage x="-1"/>
        <fieldUsage x="3"/>
      </fieldsUsage>
    </cacheHierarchy>
    <cacheHierarchy uniqueName="[Data].[#status +name]" caption="#status +name" attribute="1" defaultMemberUniqueName="[Data].[#status +name].[All]" allUniqueName="[Data].[#status +name].[All]" dimensionUniqueName="[Data]" displayFolder="" count="2" memberValueDatatype="130" unbalanced="0">
      <fieldsUsage count="2">
        <fieldUsage x="-1"/>
        <fieldUsage x="1"/>
      </fieldsUsage>
    </cacheHierarchy>
    <cacheHierarchy uniqueName="[Data].[#comments]" caption="#comments" attribute="1" defaultMemberUniqueName="[Data].[#comments].[All]" allUniqueName="[Data].[#comments].[All]" dimensionUniqueName="[Data]" displayFolder="" count="0" memberValueDatatype="130" unbalanced="0"/>
    <cacheHierarchy uniqueName="[Data].[#date #eported]" caption="#date #eported" attribute="1" defaultMemberUniqueName="[Data].[#date #eported].[All]" allUniqueName="[Data].[#date #eported].[All]" dimensionUniqueName="[Data]" displayFolder="" count="2" memberValueDatatype="130" unbalanced="0">
      <fieldsUsage count="2">
        <fieldUsage x="-1"/>
        <fieldUsage x="2"/>
      </fieldsUsage>
    </cacheHierarchy>
    <cacheHierarchy uniqueName="[Data].[#serial]" caption="#serial" attribute="1" defaultMemberUniqueName="[Data].[#serial].[All]" allUniqueName="[Data].[#serial].[All]" dimensionUniqueName="[Data]" displayFolder="" count="0" memberValueDatatype="130" unbalanced="0"/>
    <cacheHierarchy uniqueName="[Data].[#org +lead+acronym]" caption="#org +lead+acronym" attribute="1" defaultMemberUniqueName="[Data].[#org +lead+acronym].[All]" allUniqueName="[Data].[#org +lead+acronym].[All]" dimensionUniqueName="[Data]" displayFolder="" count="2" memberValueDatatype="130" unbalanced="0">
      <fieldsUsage count="2">
        <fieldUsage x="-1"/>
        <fieldUsage x="7"/>
      </fieldsUsage>
    </cacheHierarchy>
    <cacheHierarchy uniqueName="[Data].[#org +funder +type +name]" caption="#org +funder +type +name" attribute="1" defaultMemberUniqueName="[Data].[#org +funder +type +name].[All]" allUniqueName="[Data].[#org +funder +type +name].[All]" dimensionUniqueName="[Data]" displayFolder="" count="0" memberValueDatatype="130" unbalanced="0"/>
    <cacheHierarchy uniqueName="[Data].[#org +impl +acronym]" caption="#org +impl +acronym" attribute="1" defaultMemberUniqueName="[Data].[#org +impl +acronym].[All]" allUniqueName="[Data].[#org +impl +acronym].[All]" dimensionUniqueName="[Data]" displayFolder="" count="2" memberValueDatatype="130" unbalanced="0">
      <fieldsUsage count="2">
        <fieldUsage x="-1"/>
        <fieldUsage x="8"/>
      </fieldsUsage>
    </cacheHierarchy>
    <cacheHierarchy uniqueName="[Data].[#org +impl +type +name]" caption="#org +impl +type +name" attribute="1" defaultMemberUniqueName="[Data].[#org +impl +type +name].[All]" allUniqueName="[Data].[#org +impl +type +name].[All]" dimensionUniqueName="[Data]" displayFolder="" count="0" memberValueDatatype="130" unbalanced="0"/>
    <cacheHierarchy uniqueName="[Data].[#adm1 +code]" caption="#adm1 +code" attribute="1" defaultMemberUniqueName="[Data].[#adm1 +code].[All]" allUniqueName="[Data].[#adm1 +code].[All]" dimensionUniqueName="[Data]" displayFolder="" count="0" memberValueDatatype="130" unbalanced="0"/>
    <cacheHierarchy uniqueName="[Data].[#adm2 +code]" caption="#adm2 +code" attribute="1" defaultMemberUniqueName="[Data].[#adm2 +code].[All]" allUniqueName="[Data].[#adm2 +code].[All]" dimensionUniqueName="[Data]" displayFolder="" count="0" memberValueDatatype="130" unbalanced="0"/>
    <cacheHierarchy uniqueName="[Data].[#adm3 +code]" caption="#adm3 +code" attribute="1" defaultMemberUniqueName="[Data].[#adm3 +code].[All]" allUniqueName="[Data].[#adm3 +code].[All]" dimensionUniqueName="[Data]" displayFolder="" count="0" memberValueDatatype="130" unbalanced="0"/>
    <cacheHierarchy uniqueName="[Measures].[__XL_Count Data]" caption="__XL_Count Data" measure="1" displayFolder="" measureGroup="Data" count="0" hidden="1"/>
    <cacheHierarchy uniqueName="[Measures].[__No measures defined]" caption="__No measures defined" measure="1" displayFolder="" count="0" hidden="1"/>
    <cacheHierarchy uniqueName="[Measures].[Count of #activity +description]" caption="Count of #activity +description" measure="1" displayFolder="" measureGroup="Data" count="0" hidden="1">
      <extLst>
        <ext xmlns:x15="http://schemas.microsoft.com/office/spreadsheetml/2010/11/main" uri="{B97F6D7D-B522-45F9-BDA1-12C45D357490}">
          <x15:cacheHierarchy aggregatedColumn="11"/>
        </ext>
      </extLst>
    </cacheHierarchy>
    <cacheHierarchy uniqueName="[Measures].[Distinct Count of #activity +description]" caption="Distinct Count of #activity +description" measure="1" displayFolder="" measureGroup="Data" count="0" oneField="1" hidden="1">
      <fieldsUsage count="1">
        <fieldUsage x="6"/>
      </fieldsUsage>
      <extLst>
        <ext xmlns:x15="http://schemas.microsoft.com/office/spreadsheetml/2010/11/main" uri="{B97F6D7D-B522-45F9-BDA1-12C45D357490}">
          <x15:cacheHierarchy aggregatedColumn="11"/>
        </ext>
      </extLst>
    </cacheHierarchy>
    <cacheHierarchy uniqueName="[Measures].[Count of #org +lead +name]" caption="Count of #org +lead +name" measure="1" displayFolder="" measureGroup="Data" count="0" hidden="1">
      <extLst>
        <ext xmlns:x15="http://schemas.microsoft.com/office/spreadsheetml/2010/11/main" uri="{B97F6D7D-B522-45F9-BDA1-12C45D357490}">
          <x15:cacheHierarchy aggregatedColumn="4"/>
        </ext>
      </extLst>
    </cacheHierarchy>
    <cacheHierarchy uniqueName="[Measures].[Distinct Count of #org +lead +name]" caption="Distinct Count of #org +lead +name" measure="1" displayFolder="" measureGroup="Data" count="0" hidden="1">
      <extLst>
        <ext xmlns:x15="http://schemas.microsoft.com/office/spreadsheetml/2010/11/main" uri="{B97F6D7D-B522-45F9-BDA1-12C45D357490}">
          <x15:cacheHierarchy aggregatedColumn="4"/>
        </ext>
      </extLst>
    </cacheHierarchy>
    <cacheHierarchy uniqueName="[Measures].[Count of #org +impl +name]" caption="Count of #org +impl +name" measure="1" displayFolder="" measureGroup="Data" count="0" hidden="1">
      <extLst>
        <ext xmlns:x15="http://schemas.microsoft.com/office/spreadsheetml/2010/11/main" uri="{B97F6D7D-B522-45F9-BDA1-12C45D357490}">
          <x15:cacheHierarchy aggregatedColumn="6"/>
        </ext>
      </extLst>
    </cacheHierarchy>
    <cacheHierarchy uniqueName="[Measures].[Distinct Count of #org +impl +name]" caption="Distinct Count of #org +impl +name" measure="1" displayFolder="" measureGroup="Data" count="0" hidden="1">
      <extLst>
        <ext xmlns:x15="http://schemas.microsoft.com/office/spreadsheetml/2010/11/main" uri="{B97F6D7D-B522-45F9-BDA1-12C45D357490}">
          <x15:cacheHierarchy aggregatedColumn="6"/>
        </ext>
      </extLst>
    </cacheHierarchy>
  </cacheHierarchies>
  <kpis count="0"/>
  <dimensions count="2">
    <dimension name="Data" uniqueName="[Data]" caption="Data"/>
    <dimension measure="1" name="Measures" uniqueName="[Measures]" caption="Measures"/>
  </dimensions>
  <measureGroups count="1">
    <measureGroup name="Data" caption="Data"/>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manda" refreshedDate="44025.109522222221" backgroundQuery="1" createdVersion="6" refreshedVersion="6" minRefreshableVersion="3" recordCount="0" supportSubquery="1" supportAdvancedDrill="1" xr:uid="{00000000-000A-0000-FFFF-FFFF09000000}">
  <cacheSource type="external" connectionId="1"/>
  <cacheFields count="7">
    <cacheField name="[Data].[#adm1 +name].[#adm1 +name]" caption="#adm1 +name" numFmtId="0" hierarchy="16" level="1">
      <sharedItems containsSemiMixedTypes="0" containsNonDate="0" containsString="0"/>
    </cacheField>
    <cacheField name="[Data].[#status +name].[#status +name]" caption="#status +name" numFmtId="0" hierarchy="37" level="1">
      <sharedItems containsSemiMixedTypes="0" containsNonDate="0" containsString="0"/>
    </cacheField>
    <cacheField name="[Data].[#date #eported].[#date #eported]" caption="#date #eported" numFmtId="0" hierarchy="39" level="1">
      <sharedItems containsSemiMixedTypes="0" containsNonDate="0" containsString="0"/>
    </cacheField>
    <cacheField name="[Data].[#date +end].[#date +end]" caption="#date +end" numFmtId="0" hierarchy="36" level="1">
      <sharedItems containsSemiMixedTypes="0" containsNonDate="0" containsString="0"/>
    </cacheField>
    <cacheField name="[Data].[#adm2 +name].[#adm2 +name]" caption="#adm2 +name" numFmtId="0" hierarchy="17" level="1">
      <sharedItems containsNonDate="0" containsString="0" containsBlank="1" count="1">
        <m/>
      </sharedItems>
    </cacheField>
    <cacheField name="[Measures].[Distinct Count of #org +impl +name]" caption="Distinct Count of #org +impl +name" numFmtId="0" hierarchy="55" level="32767"/>
    <cacheField name="[Data].[#event].[#event]" caption="#event" numFmtId="0" hierarchy="1" level="1">
      <sharedItems containsSemiMixedTypes="0" containsNonDate="0" containsString="0"/>
    </cacheField>
  </cacheFields>
  <cacheHierarchies count="56">
    <cacheHierarchy uniqueName="[Data].[#activity +activity +code]" caption="#activity +activity +code" attribute="1" defaultMemberUniqueName="[Data].[#activity +activity +code].[All]" allUniqueName="[Data].[#activity +activity +code].[All]" dimensionUniqueName="[Data]" displayFolder="" count="0" memberValueDatatype="130" unbalanced="0"/>
    <cacheHierarchy uniqueName="[Data].[#event]" caption="#event" attribute="1" defaultMemberUniqueName="[Data].[#event].[All]" allUniqueName="[Data].[#event].[All]" dimensionUniqueName="[Data]" displayFolder="" count="2" memberValueDatatype="130" unbalanced="0">
      <fieldsUsage count="2">
        <fieldUsage x="-1"/>
        <fieldUsage x="6"/>
      </fieldsUsage>
    </cacheHierarchy>
    <cacheHierarchy uniqueName="[Data].[#hrp +Project +Code]" caption="#hrp +Project +Code" attribute="1" defaultMemberUniqueName="[Data].[#hrp +Project +Code].[All]" allUniqueName="[Data].[#hrp +Project +Code].[All]" dimensionUniqueName="[Data]" displayFolder="" count="0" memberValueDatatype="130" unbalanced="0"/>
    <cacheHierarchy uniqueName="[Data].[#donor +names]" caption="#donor +names" attribute="1" defaultMemberUniqueName="[Data].[#donor +names].[All]" allUniqueName="[Data].[#donor +names].[All]" dimensionUniqueName="[Data]" displayFolder="" count="0" memberValueDatatype="130" unbalanced="0"/>
    <cacheHierarchy uniqueName="[Data].[#org +lead +name]" caption="#org +lead +name" attribute="1" defaultMemberUniqueName="[Data].[#org +lead +name].[All]" allUniqueName="[Data].[#org +lead +name].[All]" dimensionUniqueName="[Data]" displayFolder="" count="0" memberValueDatatype="130" unbalanced="0"/>
    <cacheHierarchy uniqueName="[Data].[#other +org +lead +name]" caption="#other +org +lead +name" attribute="1" defaultMemberUniqueName="[Data].[#other +org +lead +name].[All]" allUniqueName="[Data].[#other +org +lead +name].[All]" dimensionUniqueName="[Data]" displayFolder="" count="0" memberValueDatatype="130" unbalanced="0"/>
    <cacheHierarchy uniqueName="[Data].[#org +impl +name]" caption="#org +impl +name" attribute="1" defaultMemberUniqueName="[Data].[#org +impl +name].[All]" allUniqueName="[Data].[#org +impl +name].[All]" dimensionUniqueName="[Data]" displayFolder="" count="0" memberValueDatatype="130" unbalanced="0"/>
    <cacheHierarchy uniqueName="[Data].[#other +impl +name]" caption="#other +impl +name" attribute="1" defaultMemberUniqueName="[Data].[#other +impl +name].[All]" allUniqueName="[Data].[#other +impl +name].[All]" dimensionUniqueName="[Data]" displayFolder="" count="0" memberValueDatatype="130" unbalanced="0"/>
    <cacheHierarchy uniqueName="[Data].[#sector +cluster +name]" caption="#sector +cluster +name" attribute="1" defaultMemberUniqueName="[Data].[#sector +cluster +name].[All]" allUniqueName="[Data].[#sector +cluster +name].[All]" dimensionUniqueName="[Data]" displayFolder="" count="0" memberValueDatatype="130" unbalanced="0"/>
    <cacheHierarchy uniqueName="[Data].[#sector +subcluster +name]" caption="#sector +subcluster +name" attribute="1" defaultMemberUniqueName="[Data].[#sector +subcluster +name].[All]" allUniqueName="[Data].[#sector +subcluster +name].[All]" dimensionUniqueName="[Data]" displayFolder="" count="0" memberValueDatatype="130" unbalanced="0"/>
    <cacheHierarchy uniqueName="[Data].[#activity +type]" caption="#activity +type" attribute="1" defaultMemberUniqueName="[Data].[#activity +type].[All]" allUniqueName="[Data].[#activity +type].[All]" dimensionUniqueName="[Data]" displayFolder="" count="0" memberValueDatatype="130" unbalanced="0"/>
    <cacheHierarchy uniqueName="[Data].[#activity +description]" caption="#activity +description" attribute="1" defaultMemberUniqueName="[Data].[#activity +description].[All]" allUniqueName="[Data].[#activity +description].[All]" dimensionUniqueName="[Data]" displayFolder="" count="0" memberValueDatatype="130" unbalanced="0"/>
    <cacheHierarchy uniqueName="[Data].[#materials #delivered]" caption="#materials #delivered" attribute="1" defaultMemberUniqueName="[Data].[#materials #delivered].[All]" allUniqueName="[Data].[#materials #delivered].[All]" dimensionUniqueName="[Data]" displayFolder="" count="0" memberValueDatatype="130" unbalanced="0"/>
    <cacheHierarchy uniqueName="[Data].[#qty +planned]" caption="#qty +planned" attribute="1" defaultMemberUniqueName="[Data].[#qty +planned].[All]" allUniqueName="[Data].[#qty +planned].[All]" dimensionUniqueName="[Data]" displayFolder="" count="0" memberValueDatatype="130" unbalanced="0"/>
    <cacheHierarchy uniqueName="[Data].[#qty +delivered]" caption="#qty +delivered" attribute="1" defaultMemberUniqueName="[Data].[#qty +delivered].[All]" allUniqueName="[Data].[#qty +delivered].[All]" dimensionUniqueName="[Data]" displayFolder="" count="0" memberValueDatatype="130" unbalanced="0"/>
    <cacheHierarchy uniqueName="[Data].[#modality +name]" caption="#modality +name" attribute="1" defaultMemberUniqueName="[Data].[#modality +name].[All]" allUniqueName="[Data].[#modality +name].[All]" dimensionUniqueName="[Data]" displayFolder="" count="0" memberValueDatatype="130" unbalanced="0"/>
    <cacheHierarchy uniqueName="[Data].[#adm1 +name]" caption="#adm1 +name" attribute="1" defaultMemberUniqueName="[Data].[#adm1 +name].[All]" allUniqueName="[Data].[#adm1 +name].[All]" dimensionUniqueName="[Data]" displayFolder="" count="2" memberValueDatatype="130" unbalanced="0">
      <fieldsUsage count="2">
        <fieldUsage x="-1"/>
        <fieldUsage x="0"/>
      </fieldsUsage>
    </cacheHierarchy>
    <cacheHierarchy uniqueName="[Data].[#adm2 +name]" caption="#adm2 +name" attribute="1" defaultMemberUniqueName="[Data].[#adm2 +name].[All]" allUniqueName="[Data].[#adm2 +name].[All]" dimensionUniqueName="[Data]" displayFolder="" count="2" memberValueDatatype="130" unbalanced="0">
      <fieldsUsage count="2">
        <fieldUsage x="-1"/>
        <fieldUsage x="4"/>
      </fieldsUsage>
    </cacheHierarchy>
    <cacheHierarchy uniqueName="[Data].[#adm3 +name]" caption="#adm3 +name" attribute="1" defaultMemberUniqueName="[Data].[#adm3 +name].[All]" allUniqueName="[Data].[#adm3 +name].[All]" dimensionUniqueName="[Data]" displayFolder="" count="0" memberValueDatatype="130" unbalanced="0"/>
    <cacheHierarchy uniqueName="[Data].[#adm4 +name]" caption="#adm4 +name" attribute="1" defaultMemberUniqueName="[Data].[#adm4 +name].[All]" allUniqueName="[Data].[#adm4 +name].[All]" dimensionUniqueName="[Data]" displayFolder="" count="0" memberValueDatatype="130" unbalanced="0"/>
    <cacheHierarchy uniqueName="[Data].[#bairro +name]" caption="#bairro +name" attribute="1" defaultMemberUniqueName="[Data].[#bairro +name].[All]" allUniqueName="[Data].[#bairro +name].[All]" dimensionUniqueName="[Data]" displayFolder="" count="0" memberValueDatatype="130" unbalanced="0"/>
    <cacheHierarchy uniqueName="[Data].[#loc +type]" caption="#loc +type" attribute="1" defaultMemberUniqueName="[Data].[#loc +type].[All]" allUniqueName="[Data].[#loc +type].[All]" dimensionUniqueName="[Data]" displayFolder="" count="0" memberValueDatatype="130" unbalanced="0"/>
    <cacheHierarchy uniqueName="[Data].[#loc +name]" caption="#loc +name" attribute="1" defaultMemberUniqueName="[Data].[#loc +name].[All]" allUniqueName="[Data].[#loc +name].[All]" dimensionUniqueName="[Data]" displayFolder="" count="0" memberValueDatatype="130" unbalanced="0"/>
    <cacheHierarchy uniqueName="[Data].[#loc +gps +latitude]" caption="#loc +gps +latitude" attribute="1" defaultMemberUniqueName="[Data].[#loc +gps +latitude].[All]" allUniqueName="[Data].[#loc +gps +latitude].[All]" dimensionUniqueName="[Data]" displayFolder="" count="0" memberValueDatatype="130" unbalanced="0"/>
    <cacheHierarchy uniqueName="[Data].[#loc +gps +longitude]" caption="#loc +gps +longitude" attribute="1" defaultMemberUniqueName="[Data].[#loc +gps +longitude].[All]" allUniqueName="[Data].[#loc +gps +longitude].[All]" dimensionUniqueName="[Data]" displayFolder="" count="0" memberValueDatatype="130" unbalanced="0"/>
    <cacheHierarchy uniqueName="[Data].[#targeted +hh]" caption="#targeted +hh" attribute="1" defaultMemberUniqueName="[Data].[#targeted +hh].[All]" allUniqueName="[Data].[#targeted +hh].[All]" dimensionUniqueName="[Data]" displayFolder="" count="0" memberValueDatatype="130" unbalanced="0"/>
    <cacheHierarchy uniqueName="[Data].[#targeted +ind +num]" caption="#targeted +ind +num" attribute="1" defaultMemberUniqueName="[Data].[#targeted +ind +num].[All]" allUniqueName="[Data].[#targeted +ind +num].[All]" dimensionUniqueName="[Data]" displayFolder="" count="0" memberValueDatatype="130" unbalanced="0"/>
    <cacheHierarchy uniqueName="[Data].[#reached +hh]" caption="#reached +hh" attribute="1" defaultMemberUniqueName="[Data].[#reached +hh].[All]" allUniqueName="[Data].[#reached +hh].[All]" dimensionUniqueName="[Data]" displayFolder="" count="0" memberValueDatatype="130" unbalanced="0"/>
    <cacheHierarchy uniqueName="[Data].[#reached +ind +num]" caption="#reached +ind +num" attribute="1" defaultMemberUniqueName="[Data].[#reached +ind +num].[All]" allUniqueName="[Data].[#reached +ind +num].[All]" dimensionUniqueName="[Data]" displayFolder="" count="0" memberValueDatatype="130" unbalanced="0"/>
    <cacheHierarchy uniqueName="[Data].[#reached +children +num]" caption="#reached +children +num" attribute="1" defaultMemberUniqueName="[Data].[#reached +children +num].[All]" allUniqueName="[Data].[#reached +children +num].[All]" dimensionUniqueName="[Data]" displayFolder="" count="0" memberValueDatatype="130" unbalanced="0"/>
    <cacheHierarchy uniqueName="[Data].[#reached +women +num]" caption="#reached +women +num" attribute="1" defaultMemberUniqueName="[Data].[#reached +women +num].[All]" allUniqueName="[Data].[#reached +women +num].[All]" dimensionUniqueName="[Data]" displayFolder="" count="0" memberValueDatatype="130" unbalanced="0"/>
    <cacheHierarchy uniqueName="[Data].[#reached +men +num]" caption="#reached +men +num" attribute="1" defaultMemberUniqueName="[Data].[#reached +men +num].[All]" allUniqueName="[Data].[#reached +men +num].[All]" dimensionUniqueName="[Data]" displayFolder="" count="0" memberValueDatatype="130" unbalanced="0"/>
    <cacheHierarchy uniqueName="[Data].[#reached +elderly +num]" caption="#reached +elderly +num" attribute="1" defaultMemberUniqueName="[Data].[#reached +elderly +num].[All]" allUniqueName="[Data].[#reached +elderly +num].[All]" dimensionUniqueName="[Data]" displayFolder="" count="0" memberValueDatatype="130" unbalanced="0"/>
    <cacheHierarchy uniqueName="[Data].[#reached +pwd +num]" caption="#reached +pwd +num" attribute="1" defaultMemberUniqueName="[Data].[#reached +pwd +num].[All]" allUniqueName="[Data].[#reached +pwd +num].[All]" dimensionUniqueName="[Data]" displayFolder="" count="0" memberValueDatatype="130" unbalanced="0"/>
    <cacheHierarchy uniqueName="[Data].[#beneficiary +type +name]" caption="#beneficiary +type +name" attribute="1" defaultMemberUniqueName="[Data].[#beneficiary +type +name].[All]" allUniqueName="[Data].[#beneficiary +type +name].[All]" dimensionUniqueName="[Data]" displayFolder="" count="0" memberValueDatatype="130" unbalanced="0"/>
    <cacheHierarchy uniqueName="[Data].[#date +start]" caption="#date +start" attribute="1" defaultMemberUniqueName="[Data].[#date +start].[All]" allUniqueName="[Data].[#date +start].[All]" dimensionUniqueName="[Data]" displayFolder="" count="0" memberValueDatatype="130" unbalanced="0"/>
    <cacheHierarchy uniqueName="[Data].[#date +end]" caption="#date +end" attribute="1" defaultMemberUniqueName="[Data].[#date +end].[All]" allUniqueName="[Data].[#date +end].[All]" dimensionUniqueName="[Data]" displayFolder="" count="2" memberValueDatatype="130" unbalanced="0">
      <fieldsUsage count="2">
        <fieldUsage x="-1"/>
        <fieldUsage x="3"/>
      </fieldsUsage>
    </cacheHierarchy>
    <cacheHierarchy uniqueName="[Data].[#status +name]" caption="#status +name" attribute="1" defaultMemberUniqueName="[Data].[#status +name].[All]" allUniqueName="[Data].[#status +name].[All]" dimensionUniqueName="[Data]" displayFolder="" count="2" memberValueDatatype="130" unbalanced="0">
      <fieldsUsage count="2">
        <fieldUsage x="-1"/>
        <fieldUsage x="1"/>
      </fieldsUsage>
    </cacheHierarchy>
    <cacheHierarchy uniqueName="[Data].[#comments]" caption="#comments" attribute="1" defaultMemberUniqueName="[Data].[#comments].[All]" allUniqueName="[Data].[#comments].[All]" dimensionUniqueName="[Data]" displayFolder="" count="0" memberValueDatatype="130" unbalanced="0"/>
    <cacheHierarchy uniqueName="[Data].[#date #eported]" caption="#date #eported" attribute="1" defaultMemberUniqueName="[Data].[#date #eported].[All]" allUniqueName="[Data].[#date #eported].[All]" dimensionUniqueName="[Data]" displayFolder="" count="2" memberValueDatatype="130" unbalanced="0">
      <fieldsUsage count="2">
        <fieldUsage x="-1"/>
        <fieldUsage x="2"/>
      </fieldsUsage>
    </cacheHierarchy>
    <cacheHierarchy uniqueName="[Data].[#serial]" caption="#serial" attribute="1" defaultMemberUniqueName="[Data].[#serial].[All]" allUniqueName="[Data].[#serial].[All]" dimensionUniqueName="[Data]" displayFolder="" count="0" memberValueDatatype="130" unbalanced="0"/>
    <cacheHierarchy uniqueName="[Data].[#org +lead+acronym]" caption="#org +lead+acronym" attribute="1" defaultMemberUniqueName="[Data].[#org +lead+acronym].[All]" allUniqueName="[Data].[#org +lead+acronym].[All]" dimensionUniqueName="[Data]" displayFolder="" count="0" memberValueDatatype="130" unbalanced="0"/>
    <cacheHierarchy uniqueName="[Data].[#org +funder +type +name]" caption="#org +funder +type +name" attribute="1" defaultMemberUniqueName="[Data].[#org +funder +type +name].[All]" allUniqueName="[Data].[#org +funder +type +name].[All]" dimensionUniqueName="[Data]" displayFolder="" count="0" memberValueDatatype="130" unbalanced="0"/>
    <cacheHierarchy uniqueName="[Data].[#org +impl +acronym]" caption="#org +impl +acronym" attribute="1" defaultMemberUniqueName="[Data].[#org +impl +acronym].[All]" allUniqueName="[Data].[#org +impl +acronym].[All]" dimensionUniqueName="[Data]" displayFolder="" count="0" memberValueDatatype="130" unbalanced="0"/>
    <cacheHierarchy uniqueName="[Data].[#org +impl +type +name]" caption="#org +impl +type +name" attribute="1" defaultMemberUniqueName="[Data].[#org +impl +type +name].[All]" allUniqueName="[Data].[#org +impl +type +name].[All]" dimensionUniqueName="[Data]" displayFolder="" count="0" memberValueDatatype="130" unbalanced="0"/>
    <cacheHierarchy uniqueName="[Data].[#adm1 +code]" caption="#adm1 +code" attribute="1" defaultMemberUniqueName="[Data].[#adm1 +code].[All]" allUniqueName="[Data].[#adm1 +code].[All]" dimensionUniqueName="[Data]" displayFolder="" count="0" memberValueDatatype="130" unbalanced="0"/>
    <cacheHierarchy uniqueName="[Data].[#adm2 +code]" caption="#adm2 +code" attribute="1" defaultMemberUniqueName="[Data].[#adm2 +code].[All]" allUniqueName="[Data].[#adm2 +code].[All]" dimensionUniqueName="[Data]" displayFolder="" count="0" memberValueDatatype="130" unbalanced="0"/>
    <cacheHierarchy uniqueName="[Data].[#adm3 +code]" caption="#adm3 +code" attribute="1" defaultMemberUniqueName="[Data].[#adm3 +code].[All]" allUniqueName="[Data].[#adm3 +code].[All]" dimensionUniqueName="[Data]" displayFolder="" count="0" memberValueDatatype="130" unbalanced="0"/>
    <cacheHierarchy uniqueName="[Measures].[__XL_Count Data]" caption="__XL_Count Data" measure="1" displayFolder="" measureGroup="Data" count="0" hidden="1"/>
    <cacheHierarchy uniqueName="[Measures].[__No measures defined]" caption="__No measures defined" measure="1" displayFolder="" count="0" hidden="1"/>
    <cacheHierarchy uniqueName="[Measures].[Count of #activity +description]" caption="Count of #activity +description" measure="1" displayFolder="" measureGroup="Data" count="0" hidden="1">
      <extLst>
        <ext xmlns:x15="http://schemas.microsoft.com/office/spreadsheetml/2010/11/main" uri="{B97F6D7D-B522-45F9-BDA1-12C45D357490}">
          <x15:cacheHierarchy aggregatedColumn="11"/>
        </ext>
      </extLst>
    </cacheHierarchy>
    <cacheHierarchy uniqueName="[Measures].[Distinct Count of #activity +description]" caption="Distinct Count of #activity +description" measure="1" displayFolder="" measureGroup="Data" count="0" hidden="1">
      <extLst>
        <ext xmlns:x15="http://schemas.microsoft.com/office/spreadsheetml/2010/11/main" uri="{B97F6D7D-B522-45F9-BDA1-12C45D357490}">
          <x15:cacheHierarchy aggregatedColumn="11"/>
        </ext>
      </extLst>
    </cacheHierarchy>
    <cacheHierarchy uniqueName="[Measures].[Count of #org +lead +name]" caption="Count of #org +lead +name" measure="1" displayFolder="" measureGroup="Data" count="0" hidden="1">
      <extLst>
        <ext xmlns:x15="http://schemas.microsoft.com/office/spreadsheetml/2010/11/main" uri="{B97F6D7D-B522-45F9-BDA1-12C45D357490}">
          <x15:cacheHierarchy aggregatedColumn="4"/>
        </ext>
      </extLst>
    </cacheHierarchy>
    <cacheHierarchy uniqueName="[Measures].[Distinct Count of #org +lead +name]" caption="Distinct Count of #org +lead +name" measure="1" displayFolder="" measureGroup="Data" count="0" hidden="1">
      <extLst>
        <ext xmlns:x15="http://schemas.microsoft.com/office/spreadsheetml/2010/11/main" uri="{B97F6D7D-B522-45F9-BDA1-12C45D357490}">
          <x15:cacheHierarchy aggregatedColumn="4"/>
        </ext>
      </extLst>
    </cacheHierarchy>
    <cacheHierarchy uniqueName="[Measures].[Count of #org +impl +name]" caption="Count of #org +impl +name" measure="1" displayFolder="" measureGroup="Data" count="0" hidden="1">
      <extLst>
        <ext xmlns:x15="http://schemas.microsoft.com/office/spreadsheetml/2010/11/main" uri="{B97F6D7D-B522-45F9-BDA1-12C45D357490}">
          <x15:cacheHierarchy aggregatedColumn="6"/>
        </ext>
      </extLst>
    </cacheHierarchy>
    <cacheHierarchy uniqueName="[Measures].[Distinct Count of #org +impl +name]" caption="Distinct Count of #org +impl +name" measure="1" displayFolder="" measureGroup="Data" count="0" oneField="1" hidden="1">
      <fieldsUsage count="1">
        <fieldUsage x="5"/>
      </fieldsUsage>
      <extLst>
        <ext xmlns:x15="http://schemas.microsoft.com/office/spreadsheetml/2010/11/main" uri="{B97F6D7D-B522-45F9-BDA1-12C45D357490}">
          <x15:cacheHierarchy aggregatedColumn="6"/>
        </ext>
      </extLst>
    </cacheHierarchy>
  </cacheHierarchies>
  <kpis count="0"/>
  <dimensions count="2">
    <dimension name="Data" uniqueName="[Data]" caption="Data"/>
    <dimension measure="1" name="Measures" uniqueName="[Measures]" caption="Measures"/>
  </dimensions>
  <measureGroups count="1">
    <measureGroup name="Data" caption="Data"/>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manda" refreshedDate="44025.109523611114" backgroundQuery="1" createdVersion="6" refreshedVersion="6" minRefreshableVersion="3" recordCount="0" supportSubquery="1" supportAdvancedDrill="1" xr:uid="{00000000-000A-0000-FFFF-FFFF0A000000}">
  <cacheSource type="external" connectionId="1"/>
  <cacheFields count="7">
    <cacheField name="[Data].[#adm1 +name].[#adm1 +name]" caption="#adm1 +name" numFmtId="0" hierarchy="16" level="1">
      <sharedItems containsSemiMixedTypes="0" containsNonDate="0" containsString="0"/>
    </cacheField>
    <cacheField name="[Data].[#status +name].[#status +name]" caption="#status +name" numFmtId="0" hierarchy="37" level="1">
      <sharedItems containsSemiMixedTypes="0" containsNonDate="0" containsString="0"/>
    </cacheField>
    <cacheField name="[Data].[#date #eported].[#date #eported]" caption="#date #eported" numFmtId="0" hierarchy="39" level="1">
      <sharedItems containsSemiMixedTypes="0" containsNonDate="0" containsString="0"/>
    </cacheField>
    <cacheField name="[Data].[#date +end].[#date +end]" caption="#date +end" numFmtId="0" hierarchy="36" level="1">
      <sharedItems containsSemiMixedTypes="0" containsNonDate="0" containsString="0"/>
    </cacheField>
    <cacheField name="[Data].[#adm2 +name].[#adm2 +name]" caption="#adm2 +name" numFmtId="0" hierarchy="17" level="1">
      <sharedItems containsNonDate="0" containsString="0" containsBlank="1" count="1">
        <m/>
      </sharedItems>
    </cacheField>
    <cacheField name="[Measures].[Distinct Count of #org +lead +name]" caption="Distinct Count of #org +lead +name" numFmtId="0" hierarchy="53" level="32767"/>
    <cacheField name="[Data].[#event].[#event]" caption="#event" numFmtId="0" hierarchy="1" level="1">
      <sharedItems containsSemiMixedTypes="0" containsNonDate="0" containsString="0"/>
    </cacheField>
  </cacheFields>
  <cacheHierarchies count="56">
    <cacheHierarchy uniqueName="[Data].[#activity +activity +code]" caption="#activity +activity +code" attribute="1" defaultMemberUniqueName="[Data].[#activity +activity +code].[All]" allUniqueName="[Data].[#activity +activity +code].[All]" dimensionUniqueName="[Data]" displayFolder="" count="0" memberValueDatatype="130" unbalanced="0"/>
    <cacheHierarchy uniqueName="[Data].[#event]" caption="#event" attribute="1" defaultMemberUniqueName="[Data].[#event].[All]" allUniqueName="[Data].[#event].[All]" dimensionUniqueName="[Data]" displayFolder="" count="2" memberValueDatatype="130" unbalanced="0">
      <fieldsUsage count="2">
        <fieldUsage x="-1"/>
        <fieldUsage x="6"/>
      </fieldsUsage>
    </cacheHierarchy>
    <cacheHierarchy uniqueName="[Data].[#hrp +Project +Code]" caption="#hrp +Project +Code" attribute="1" defaultMemberUniqueName="[Data].[#hrp +Project +Code].[All]" allUniqueName="[Data].[#hrp +Project +Code].[All]" dimensionUniqueName="[Data]" displayFolder="" count="0" memberValueDatatype="130" unbalanced="0"/>
    <cacheHierarchy uniqueName="[Data].[#donor +names]" caption="#donor +names" attribute="1" defaultMemberUniqueName="[Data].[#donor +names].[All]" allUniqueName="[Data].[#donor +names].[All]" dimensionUniqueName="[Data]" displayFolder="" count="0" memberValueDatatype="130" unbalanced="0"/>
    <cacheHierarchy uniqueName="[Data].[#org +lead +name]" caption="#org +lead +name" attribute="1" defaultMemberUniqueName="[Data].[#org +lead +name].[All]" allUniqueName="[Data].[#org +lead +name].[All]" dimensionUniqueName="[Data]" displayFolder="" count="0" memberValueDatatype="130" unbalanced="0"/>
    <cacheHierarchy uniqueName="[Data].[#other +org +lead +name]" caption="#other +org +lead +name" attribute="1" defaultMemberUniqueName="[Data].[#other +org +lead +name].[All]" allUniqueName="[Data].[#other +org +lead +name].[All]" dimensionUniqueName="[Data]" displayFolder="" count="0" memberValueDatatype="130" unbalanced="0"/>
    <cacheHierarchy uniqueName="[Data].[#org +impl +name]" caption="#org +impl +name" attribute="1" defaultMemberUniqueName="[Data].[#org +impl +name].[All]" allUniqueName="[Data].[#org +impl +name].[All]" dimensionUniqueName="[Data]" displayFolder="" count="0" memberValueDatatype="130" unbalanced="0"/>
    <cacheHierarchy uniqueName="[Data].[#other +impl +name]" caption="#other +impl +name" attribute="1" defaultMemberUniqueName="[Data].[#other +impl +name].[All]" allUniqueName="[Data].[#other +impl +name].[All]" dimensionUniqueName="[Data]" displayFolder="" count="0" memberValueDatatype="130" unbalanced="0"/>
    <cacheHierarchy uniqueName="[Data].[#sector +cluster +name]" caption="#sector +cluster +name" attribute="1" defaultMemberUniqueName="[Data].[#sector +cluster +name].[All]" allUniqueName="[Data].[#sector +cluster +name].[All]" dimensionUniqueName="[Data]" displayFolder="" count="0" memberValueDatatype="130" unbalanced="0"/>
    <cacheHierarchy uniqueName="[Data].[#sector +subcluster +name]" caption="#sector +subcluster +name" attribute="1" defaultMemberUniqueName="[Data].[#sector +subcluster +name].[All]" allUniqueName="[Data].[#sector +subcluster +name].[All]" dimensionUniqueName="[Data]" displayFolder="" count="0" memberValueDatatype="130" unbalanced="0"/>
    <cacheHierarchy uniqueName="[Data].[#activity +type]" caption="#activity +type" attribute="1" defaultMemberUniqueName="[Data].[#activity +type].[All]" allUniqueName="[Data].[#activity +type].[All]" dimensionUniqueName="[Data]" displayFolder="" count="0" memberValueDatatype="130" unbalanced="0"/>
    <cacheHierarchy uniqueName="[Data].[#activity +description]" caption="#activity +description" attribute="1" defaultMemberUniqueName="[Data].[#activity +description].[All]" allUniqueName="[Data].[#activity +description].[All]" dimensionUniqueName="[Data]" displayFolder="" count="0" memberValueDatatype="130" unbalanced="0"/>
    <cacheHierarchy uniqueName="[Data].[#materials #delivered]" caption="#materials #delivered" attribute="1" defaultMemberUniqueName="[Data].[#materials #delivered].[All]" allUniqueName="[Data].[#materials #delivered].[All]" dimensionUniqueName="[Data]" displayFolder="" count="0" memberValueDatatype="130" unbalanced="0"/>
    <cacheHierarchy uniqueName="[Data].[#qty +planned]" caption="#qty +planned" attribute="1" defaultMemberUniqueName="[Data].[#qty +planned].[All]" allUniqueName="[Data].[#qty +planned].[All]" dimensionUniqueName="[Data]" displayFolder="" count="0" memberValueDatatype="130" unbalanced="0"/>
    <cacheHierarchy uniqueName="[Data].[#qty +delivered]" caption="#qty +delivered" attribute="1" defaultMemberUniqueName="[Data].[#qty +delivered].[All]" allUniqueName="[Data].[#qty +delivered].[All]" dimensionUniqueName="[Data]" displayFolder="" count="0" memberValueDatatype="130" unbalanced="0"/>
    <cacheHierarchy uniqueName="[Data].[#modality +name]" caption="#modality +name" attribute="1" defaultMemberUniqueName="[Data].[#modality +name].[All]" allUniqueName="[Data].[#modality +name].[All]" dimensionUniqueName="[Data]" displayFolder="" count="0" memberValueDatatype="130" unbalanced="0"/>
    <cacheHierarchy uniqueName="[Data].[#adm1 +name]" caption="#adm1 +name" attribute="1" defaultMemberUniqueName="[Data].[#adm1 +name].[All]" allUniqueName="[Data].[#adm1 +name].[All]" dimensionUniqueName="[Data]" displayFolder="" count="2" memberValueDatatype="130" unbalanced="0">
      <fieldsUsage count="2">
        <fieldUsage x="-1"/>
        <fieldUsage x="0"/>
      </fieldsUsage>
    </cacheHierarchy>
    <cacheHierarchy uniqueName="[Data].[#adm2 +name]" caption="#adm2 +name" attribute="1" defaultMemberUniqueName="[Data].[#adm2 +name].[All]" allUniqueName="[Data].[#adm2 +name].[All]" dimensionUniqueName="[Data]" displayFolder="" count="2" memberValueDatatype="130" unbalanced="0">
      <fieldsUsage count="2">
        <fieldUsage x="-1"/>
        <fieldUsage x="4"/>
      </fieldsUsage>
    </cacheHierarchy>
    <cacheHierarchy uniqueName="[Data].[#adm3 +name]" caption="#adm3 +name" attribute="1" defaultMemberUniqueName="[Data].[#adm3 +name].[All]" allUniqueName="[Data].[#adm3 +name].[All]" dimensionUniqueName="[Data]" displayFolder="" count="0" memberValueDatatype="130" unbalanced="0"/>
    <cacheHierarchy uniqueName="[Data].[#adm4 +name]" caption="#adm4 +name" attribute="1" defaultMemberUniqueName="[Data].[#adm4 +name].[All]" allUniqueName="[Data].[#adm4 +name].[All]" dimensionUniqueName="[Data]" displayFolder="" count="0" memberValueDatatype="130" unbalanced="0"/>
    <cacheHierarchy uniqueName="[Data].[#bairro +name]" caption="#bairro +name" attribute="1" defaultMemberUniqueName="[Data].[#bairro +name].[All]" allUniqueName="[Data].[#bairro +name].[All]" dimensionUniqueName="[Data]" displayFolder="" count="0" memberValueDatatype="130" unbalanced="0"/>
    <cacheHierarchy uniqueName="[Data].[#loc +type]" caption="#loc +type" attribute="1" defaultMemberUniqueName="[Data].[#loc +type].[All]" allUniqueName="[Data].[#loc +type].[All]" dimensionUniqueName="[Data]" displayFolder="" count="0" memberValueDatatype="130" unbalanced="0"/>
    <cacheHierarchy uniqueName="[Data].[#loc +name]" caption="#loc +name" attribute="1" defaultMemberUniqueName="[Data].[#loc +name].[All]" allUniqueName="[Data].[#loc +name].[All]" dimensionUniqueName="[Data]" displayFolder="" count="0" memberValueDatatype="130" unbalanced="0"/>
    <cacheHierarchy uniqueName="[Data].[#loc +gps +latitude]" caption="#loc +gps +latitude" attribute="1" defaultMemberUniqueName="[Data].[#loc +gps +latitude].[All]" allUniqueName="[Data].[#loc +gps +latitude].[All]" dimensionUniqueName="[Data]" displayFolder="" count="0" memberValueDatatype="130" unbalanced="0"/>
    <cacheHierarchy uniqueName="[Data].[#loc +gps +longitude]" caption="#loc +gps +longitude" attribute="1" defaultMemberUniqueName="[Data].[#loc +gps +longitude].[All]" allUniqueName="[Data].[#loc +gps +longitude].[All]" dimensionUniqueName="[Data]" displayFolder="" count="0" memberValueDatatype="130" unbalanced="0"/>
    <cacheHierarchy uniqueName="[Data].[#targeted +hh]" caption="#targeted +hh" attribute="1" defaultMemberUniqueName="[Data].[#targeted +hh].[All]" allUniqueName="[Data].[#targeted +hh].[All]" dimensionUniqueName="[Data]" displayFolder="" count="0" memberValueDatatype="130" unbalanced="0"/>
    <cacheHierarchy uniqueName="[Data].[#targeted +ind +num]" caption="#targeted +ind +num" attribute="1" defaultMemberUniqueName="[Data].[#targeted +ind +num].[All]" allUniqueName="[Data].[#targeted +ind +num].[All]" dimensionUniqueName="[Data]" displayFolder="" count="0" memberValueDatatype="130" unbalanced="0"/>
    <cacheHierarchy uniqueName="[Data].[#reached +hh]" caption="#reached +hh" attribute="1" defaultMemberUniqueName="[Data].[#reached +hh].[All]" allUniqueName="[Data].[#reached +hh].[All]" dimensionUniqueName="[Data]" displayFolder="" count="0" memberValueDatatype="130" unbalanced="0"/>
    <cacheHierarchy uniqueName="[Data].[#reached +ind +num]" caption="#reached +ind +num" attribute="1" defaultMemberUniqueName="[Data].[#reached +ind +num].[All]" allUniqueName="[Data].[#reached +ind +num].[All]" dimensionUniqueName="[Data]" displayFolder="" count="0" memberValueDatatype="130" unbalanced="0"/>
    <cacheHierarchy uniqueName="[Data].[#reached +children +num]" caption="#reached +children +num" attribute="1" defaultMemberUniqueName="[Data].[#reached +children +num].[All]" allUniqueName="[Data].[#reached +children +num].[All]" dimensionUniqueName="[Data]" displayFolder="" count="0" memberValueDatatype="130" unbalanced="0"/>
    <cacheHierarchy uniqueName="[Data].[#reached +women +num]" caption="#reached +women +num" attribute="1" defaultMemberUniqueName="[Data].[#reached +women +num].[All]" allUniqueName="[Data].[#reached +women +num].[All]" dimensionUniqueName="[Data]" displayFolder="" count="0" memberValueDatatype="130" unbalanced="0"/>
    <cacheHierarchy uniqueName="[Data].[#reached +men +num]" caption="#reached +men +num" attribute="1" defaultMemberUniqueName="[Data].[#reached +men +num].[All]" allUniqueName="[Data].[#reached +men +num].[All]" dimensionUniqueName="[Data]" displayFolder="" count="0" memberValueDatatype="130" unbalanced="0"/>
    <cacheHierarchy uniqueName="[Data].[#reached +elderly +num]" caption="#reached +elderly +num" attribute="1" defaultMemberUniqueName="[Data].[#reached +elderly +num].[All]" allUniqueName="[Data].[#reached +elderly +num].[All]" dimensionUniqueName="[Data]" displayFolder="" count="0" memberValueDatatype="130" unbalanced="0"/>
    <cacheHierarchy uniqueName="[Data].[#reached +pwd +num]" caption="#reached +pwd +num" attribute="1" defaultMemberUniqueName="[Data].[#reached +pwd +num].[All]" allUniqueName="[Data].[#reached +pwd +num].[All]" dimensionUniqueName="[Data]" displayFolder="" count="0" memberValueDatatype="130" unbalanced="0"/>
    <cacheHierarchy uniqueName="[Data].[#beneficiary +type +name]" caption="#beneficiary +type +name" attribute="1" defaultMemberUniqueName="[Data].[#beneficiary +type +name].[All]" allUniqueName="[Data].[#beneficiary +type +name].[All]" dimensionUniqueName="[Data]" displayFolder="" count="0" memberValueDatatype="130" unbalanced="0"/>
    <cacheHierarchy uniqueName="[Data].[#date +start]" caption="#date +start" attribute="1" defaultMemberUniqueName="[Data].[#date +start].[All]" allUniqueName="[Data].[#date +start].[All]" dimensionUniqueName="[Data]" displayFolder="" count="0" memberValueDatatype="130" unbalanced="0"/>
    <cacheHierarchy uniqueName="[Data].[#date +end]" caption="#date +end" attribute="1" defaultMemberUniqueName="[Data].[#date +end].[All]" allUniqueName="[Data].[#date +end].[All]" dimensionUniqueName="[Data]" displayFolder="" count="2" memberValueDatatype="130" unbalanced="0">
      <fieldsUsage count="2">
        <fieldUsage x="-1"/>
        <fieldUsage x="3"/>
      </fieldsUsage>
    </cacheHierarchy>
    <cacheHierarchy uniqueName="[Data].[#status +name]" caption="#status +name" attribute="1" defaultMemberUniqueName="[Data].[#status +name].[All]" allUniqueName="[Data].[#status +name].[All]" dimensionUniqueName="[Data]" displayFolder="" count="2" memberValueDatatype="130" unbalanced="0">
      <fieldsUsage count="2">
        <fieldUsage x="-1"/>
        <fieldUsage x="1"/>
      </fieldsUsage>
    </cacheHierarchy>
    <cacheHierarchy uniqueName="[Data].[#comments]" caption="#comments" attribute="1" defaultMemberUniqueName="[Data].[#comments].[All]" allUniqueName="[Data].[#comments].[All]" dimensionUniqueName="[Data]" displayFolder="" count="0" memberValueDatatype="130" unbalanced="0"/>
    <cacheHierarchy uniqueName="[Data].[#date #eported]" caption="#date #eported" attribute="1" defaultMemberUniqueName="[Data].[#date #eported].[All]" allUniqueName="[Data].[#date #eported].[All]" dimensionUniqueName="[Data]" displayFolder="" count="2" memberValueDatatype="130" unbalanced="0">
      <fieldsUsage count="2">
        <fieldUsage x="-1"/>
        <fieldUsage x="2"/>
      </fieldsUsage>
    </cacheHierarchy>
    <cacheHierarchy uniqueName="[Data].[#serial]" caption="#serial" attribute="1" defaultMemberUniqueName="[Data].[#serial].[All]" allUniqueName="[Data].[#serial].[All]" dimensionUniqueName="[Data]" displayFolder="" count="0" memberValueDatatype="130" unbalanced="0"/>
    <cacheHierarchy uniqueName="[Data].[#org +lead+acronym]" caption="#org +lead+acronym" attribute="1" defaultMemberUniqueName="[Data].[#org +lead+acronym].[All]" allUniqueName="[Data].[#org +lead+acronym].[All]" dimensionUniqueName="[Data]" displayFolder="" count="0" memberValueDatatype="130" unbalanced="0"/>
    <cacheHierarchy uniqueName="[Data].[#org +funder +type +name]" caption="#org +funder +type +name" attribute="1" defaultMemberUniqueName="[Data].[#org +funder +type +name].[All]" allUniqueName="[Data].[#org +funder +type +name].[All]" dimensionUniqueName="[Data]" displayFolder="" count="0" memberValueDatatype="130" unbalanced="0"/>
    <cacheHierarchy uniqueName="[Data].[#org +impl +acronym]" caption="#org +impl +acronym" attribute="1" defaultMemberUniqueName="[Data].[#org +impl +acronym].[All]" allUniqueName="[Data].[#org +impl +acronym].[All]" dimensionUniqueName="[Data]" displayFolder="" count="0" memberValueDatatype="130" unbalanced="0"/>
    <cacheHierarchy uniqueName="[Data].[#org +impl +type +name]" caption="#org +impl +type +name" attribute="1" defaultMemberUniqueName="[Data].[#org +impl +type +name].[All]" allUniqueName="[Data].[#org +impl +type +name].[All]" dimensionUniqueName="[Data]" displayFolder="" count="0" memberValueDatatype="130" unbalanced="0"/>
    <cacheHierarchy uniqueName="[Data].[#adm1 +code]" caption="#adm1 +code" attribute="1" defaultMemberUniqueName="[Data].[#adm1 +code].[All]" allUniqueName="[Data].[#adm1 +code].[All]" dimensionUniqueName="[Data]" displayFolder="" count="0" memberValueDatatype="130" unbalanced="0"/>
    <cacheHierarchy uniqueName="[Data].[#adm2 +code]" caption="#adm2 +code" attribute="1" defaultMemberUniqueName="[Data].[#adm2 +code].[All]" allUniqueName="[Data].[#adm2 +code].[All]" dimensionUniqueName="[Data]" displayFolder="" count="0" memberValueDatatype="130" unbalanced="0"/>
    <cacheHierarchy uniqueName="[Data].[#adm3 +code]" caption="#adm3 +code" attribute="1" defaultMemberUniqueName="[Data].[#adm3 +code].[All]" allUniqueName="[Data].[#adm3 +code].[All]" dimensionUniqueName="[Data]" displayFolder="" count="0" memberValueDatatype="130" unbalanced="0"/>
    <cacheHierarchy uniqueName="[Measures].[__XL_Count Data]" caption="__XL_Count Data" measure="1" displayFolder="" measureGroup="Data" count="0" hidden="1"/>
    <cacheHierarchy uniqueName="[Measures].[__No measures defined]" caption="__No measures defined" measure="1" displayFolder="" count="0" hidden="1"/>
    <cacheHierarchy uniqueName="[Measures].[Count of #activity +description]" caption="Count of #activity +description" measure="1" displayFolder="" measureGroup="Data" count="0" hidden="1">
      <extLst>
        <ext xmlns:x15="http://schemas.microsoft.com/office/spreadsheetml/2010/11/main" uri="{B97F6D7D-B522-45F9-BDA1-12C45D357490}">
          <x15:cacheHierarchy aggregatedColumn="11"/>
        </ext>
      </extLst>
    </cacheHierarchy>
    <cacheHierarchy uniqueName="[Measures].[Distinct Count of #activity +description]" caption="Distinct Count of #activity +description" measure="1" displayFolder="" measureGroup="Data" count="0" hidden="1">
      <extLst>
        <ext xmlns:x15="http://schemas.microsoft.com/office/spreadsheetml/2010/11/main" uri="{B97F6D7D-B522-45F9-BDA1-12C45D357490}">
          <x15:cacheHierarchy aggregatedColumn="11"/>
        </ext>
      </extLst>
    </cacheHierarchy>
    <cacheHierarchy uniqueName="[Measures].[Count of #org +lead +name]" caption="Count of #org +lead +name" measure="1" displayFolder="" measureGroup="Data" count="0" hidden="1">
      <extLst>
        <ext xmlns:x15="http://schemas.microsoft.com/office/spreadsheetml/2010/11/main" uri="{B97F6D7D-B522-45F9-BDA1-12C45D357490}">
          <x15:cacheHierarchy aggregatedColumn="4"/>
        </ext>
      </extLst>
    </cacheHierarchy>
    <cacheHierarchy uniqueName="[Measures].[Distinct Count of #org +lead +name]" caption="Distinct Count of #org +lead +name" measure="1" displayFolder="" measureGroup="Data" count="0" oneField="1" hidden="1">
      <fieldsUsage count="1">
        <fieldUsage x="5"/>
      </fieldsUsage>
      <extLst>
        <ext xmlns:x15="http://schemas.microsoft.com/office/spreadsheetml/2010/11/main" uri="{B97F6D7D-B522-45F9-BDA1-12C45D357490}">
          <x15:cacheHierarchy aggregatedColumn="4"/>
        </ext>
      </extLst>
    </cacheHierarchy>
    <cacheHierarchy uniqueName="[Measures].[Count of #org +impl +name]" caption="Count of #org +impl +name" measure="1" displayFolder="" measureGroup="Data" count="0" hidden="1">
      <extLst>
        <ext xmlns:x15="http://schemas.microsoft.com/office/spreadsheetml/2010/11/main" uri="{B97F6D7D-B522-45F9-BDA1-12C45D357490}">
          <x15:cacheHierarchy aggregatedColumn="6"/>
        </ext>
      </extLst>
    </cacheHierarchy>
    <cacheHierarchy uniqueName="[Measures].[Distinct Count of #org +impl +name]" caption="Distinct Count of #org +impl +name" measure="1" displayFolder="" measureGroup="Data" count="0" hidden="1">
      <extLst>
        <ext xmlns:x15="http://schemas.microsoft.com/office/spreadsheetml/2010/11/main" uri="{B97F6D7D-B522-45F9-BDA1-12C45D357490}">
          <x15:cacheHierarchy aggregatedColumn="6"/>
        </ext>
      </extLst>
    </cacheHierarchy>
  </cacheHierarchies>
  <kpis count="0"/>
  <dimensions count="2">
    <dimension name="Data" uniqueName="[Data]" caption="Data"/>
    <dimension measure="1" name="Measures" uniqueName="[Measures]" caption="Measures"/>
  </dimensions>
  <measureGroups count="1">
    <measureGroup name="Data" caption="Data"/>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rosoft Office User" refreshedDate="44040.407875810182" createdVersion="6" refreshedVersion="6" minRefreshableVersion="3" recordCount="492" xr:uid="{00000000-000A-0000-FFFF-FFFF0B000000}">
  <cacheSource type="worksheet">
    <worksheetSource name="Data"/>
  </cacheSource>
  <cacheFields count="48">
    <cacheField name="#activity +activity +code" numFmtId="0">
      <sharedItems containsNonDate="0" containsString="0" containsBlank="1"/>
    </cacheField>
    <cacheField name="#event" numFmtId="0">
      <sharedItems containsBlank="1" count="3">
        <s v="CoViD-19 Response"/>
        <s v="Cabo Delgado Rapid Response"/>
        <m/>
      </sharedItems>
    </cacheField>
    <cacheField name="#hrp +Project +Code" numFmtId="0">
      <sharedItems containsNonDate="0" containsString="0" containsBlank="1"/>
    </cacheField>
    <cacheField name="#donor +names" numFmtId="0">
      <sharedItems containsNonDate="0" containsString="0" containsBlank="1"/>
    </cacheField>
    <cacheField name="#org +lead +name" numFmtId="0">
      <sharedItems containsNonDate="0" containsString="0" containsBlank="1"/>
    </cacheField>
    <cacheField name="#other +org +lead +name" numFmtId="0">
      <sharedItems containsNonDate="0" containsString="0" containsBlank="1"/>
    </cacheField>
    <cacheField name="#org +impl +name" numFmtId="0">
      <sharedItems containsNonDate="0" containsString="0" containsBlank="1"/>
    </cacheField>
    <cacheField name="#other +impl +name" numFmtId="0">
      <sharedItems containsNonDate="0" containsString="0" containsBlank="1"/>
    </cacheField>
    <cacheField name="#sector +cluster +name" numFmtId="0">
      <sharedItems containsBlank="1" count="5">
        <s v="Proteção"/>
        <s v="Coordenação e Gestão de Campos"/>
        <m/>
        <s v="Abrigo/ Artigos não alimentares"/>
        <s v="Água, Saneamento e Higiene"/>
      </sharedItems>
    </cacheField>
    <cacheField name="#sector +subcluster +name" numFmtId="0">
      <sharedItems containsBlank="1" count="2">
        <s v="Inter Cluster Coordination Group"/>
        <m/>
      </sharedItems>
    </cacheField>
    <cacheField name="#activity +type" numFmtId="0">
      <sharedItems containsBlank="1" count="3">
        <m/>
        <s v="Post distribution monitoring (shelter/NFIs)"/>
        <s v="CoViD-19 Response - WASH"/>
      </sharedItems>
    </cacheField>
    <cacheField name="#activity +description" numFmtId="0">
      <sharedItems containsNonDate="0" containsString="0" containsBlank="1" count="1">
        <m/>
      </sharedItems>
    </cacheField>
    <cacheField name="#materials #delivered" numFmtId="0">
      <sharedItems containsNonDate="0" containsString="0" containsBlank="1"/>
    </cacheField>
    <cacheField name="#qty +planned" numFmtId="0">
      <sharedItems containsNonDate="0" containsString="0" containsBlank="1"/>
    </cacheField>
    <cacheField name="#qty +delivered" numFmtId="0">
      <sharedItems containsNonDate="0" containsString="0" containsBlank="1"/>
    </cacheField>
    <cacheField name="#modality +name" numFmtId="0">
      <sharedItems containsNonDate="0" containsString="0" containsBlank="1"/>
    </cacheField>
    <cacheField name="#adm1 +name" numFmtId="0">
      <sharedItems containsNonDate="0" containsString="0" containsBlank="1" count="1">
        <m/>
      </sharedItems>
    </cacheField>
    <cacheField name="#adm2 +name" numFmtId="0">
      <sharedItems containsNonDate="0" containsString="0" containsBlank="1" count="1">
        <m/>
      </sharedItems>
    </cacheField>
    <cacheField name="#adm3 +name" numFmtId="0">
      <sharedItems containsNonDate="0" containsString="0" containsBlank="1" count="1">
        <m/>
      </sharedItems>
    </cacheField>
    <cacheField name="#adm4 +name" numFmtId="0">
      <sharedItems containsNonDate="0" containsString="0" containsBlank="1"/>
    </cacheField>
    <cacheField name="#bairro +name" numFmtId="0">
      <sharedItems containsNonDate="0" containsString="0" containsBlank="1" count="1">
        <m/>
      </sharedItems>
    </cacheField>
    <cacheField name="#loc +type" numFmtId="0">
      <sharedItems containsNonDate="0" containsString="0" containsBlank="1" count="1">
        <m/>
      </sharedItems>
    </cacheField>
    <cacheField name="#loc +name" numFmtId="0">
      <sharedItems containsNonDate="0" containsString="0" containsBlank="1" count="1">
        <m/>
      </sharedItems>
    </cacheField>
    <cacheField name="#loc +gps +latitude" numFmtId="0">
      <sharedItems containsNonDate="0" containsString="0" containsBlank="1"/>
    </cacheField>
    <cacheField name="#loc +gps +longitude" numFmtId="0">
      <sharedItems containsNonDate="0" containsString="0" containsBlank="1"/>
    </cacheField>
    <cacheField name="#targeted +hh" numFmtId="0">
      <sharedItems containsNonDate="0" containsString="0" containsBlank="1"/>
    </cacheField>
    <cacheField name="#targeted +ind +num" numFmtId="0">
      <sharedItems containsNonDate="0" containsString="0" containsBlank="1"/>
    </cacheField>
    <cacheField name="#reached +hh" numFmtId="0">
      <sharedItems containsNonDate="0" containsString="0" containsBlank="1"/>
    </cacheField>
    <cacheField name="#reached +ind +num" numFmtId="0">
      <sharedItems containsNonDate="0" containsString="0" containsBlank="1"/>
    </cacheField>
    <cacheField name="#reached +children +num" numFmtId="0">
      <sharedItems containsNonDate="0" containsString="0" containsBlank="1"/>
    </cacheField>
    <cacheField name="#reached +women +num" numFmtId="0">
      <sharedItems containsNonDate="0" containsString="0" containsBlank="1"/>
    </cacheField>
    <cacheField name="#reached +men +num" numFmtId="0">
      <sharedItems containsNonDate="0" containsString="0" containsBlank="1"/>
    </cacheField>
    <cacheField name="#reached +elderly +num" numFmtId="0">
      <sharedItems containsNonDate="0" containsString="0" containsBlank="1"/>
    </cacheField>
    <cacheField name="#reached +pwd +num" numFmtId="0">
      <sharedItems containsNonDate="0" containsString="0" containsBlank="1"/>
    </cacheField>
    <cacheField name="#beneficiary +type +name" numFmtId="0">
      <sharedItems containsNonDate="0" containsString="0" containsBlank="1" count="1">
        <m/>
      </sharedItems>
    </cacheField>
    <cacheField name="#date +start" numFmtId="167">
      <sharedItems containsNonDate="0" containsString="0" containsBlank="1" count="1">
        <m/>
      </sharedItems>
    </cacheField>
    <cacheField name="#date +end" numFmtId="14">
      <sharedItems containsNonDate="0" containsString="0" containsBlank="1" count="1">
        <m/>
      </sharedItems>
    </cacheField>
    <cacheField name="#status +name" numFmtId="0">
      <sharedItems containsNonDate="0" containsString="0" containsBlank="1" count="1">
        <m/>
      </sharedItems>
    </cacheField>
    <cacheField name="#comments" numFmtId="0">
      <sharedItems containsNonDate="0" containsString="0" containsBlank="1"/>
    </cacheField>
    <cacheField name="#date #eported" numFmtId="167">
      <sharedItems containsNonDate="0" containsString="0" containsBlank="1"/>
    </cacheField>
    <cacheField name="#serial" numFmtId="0">
      <sharedItems containsNonDate="0" containsString="0" containsBlank="1"/>
    </cacheField>
    <cacheField name="#org +lead+acronym" numFmtId="0">
      <sharedItems count="1">
        <s v=""/>
      </sharedItems>
    </cacheField>
    <cacheField name="#org +funder +type +name" numFmtId="0">
      <sharedItems/>
    </cacheField>
    <cacheField name="#org +impl +acronym" numFmtId="0">
      <sharedItems count="1">
        <s v=""/>
      </sharedItems>
    </cacheField>
    <cacheField name="#org +impl +type +name" numFmtId="0">
      <sharedItems/>
    </cacheField>
    <cacheField name="#adm1 +code" numFmtId="0">
      <sharedItems/>
    </cacheField>
    <cacheField name="#adm2 +code" numFmtId="0">
      <sharedItems/>
    </cacheField>
    <cacheField name="#adm3 +cod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2">
  <r>
    <m/>
    <x v="0"/>
    <m/>
    <m/>
    <m/>
    <m/>
    <m/>
    <m/>
    <x v="0"/>
    <x v="0"/>
    <x v="0"/>
    <x v="0"/>
    <m/>
    <m/>
    <m/>
    <m/>
    <x v="0"/>
    <x v="0"/>
    <x v="0"/>
    <m/>
    <x v="0"/>
    <x v="0"/>
    <x v="0"/>
    <m/>
    <m/>
    <m/>
    <m/>
    <m/>
    <m/>
    <m/>
    <m/>
    <m/>
    <m/>
    <m/>
    <x v="0"/>
    <x v="0"/>
    <x v="0"/>
    <x v="0"/>
    <m/>
    <m/>
    <m/>
    <x v="0"/>
    <s v=""/>
    <x v="0"/>
    <s v=""/>
    <s v=""/>
    <s v=""/>
    <s v=""/>
  </r>
  <r>
    <m/>
    <x v="1"/>
    <m/>
    <m/>
    <m/>
    <m/>
    <m/>
    <m/>
    <x v="1"/>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1"/>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0"/>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0"/>
    <m/>
    <m/>
    <m/>
    <m/>
    <m/>
    <m/>
    <x v="3"/>
    <x v="1"/>
    <x v="1"/>
    <x v="0"/>
    <m/>
    <m/>
    <m/>
    <m/>
    <x v="0"/>
    <x v="0"/>
    <x v="0"/>
    <m/>
    <x v="0"/>
    <x v="0"/>
    <x v="0"/>
    <m/>
    <m/>
    <m/>
    <m/>
    <m/>
    <m/>
    <m/>
    <m/>
    <m/>
    <m/>
    <m/>
    <x v="0"/>
    <x v="0"/>
    <x v="0"/>
    <x v="0"/>
    <m/>
    <m/>
    <m/>
    <x v="0"/>
    <s v=""/>
    <x v="0"/>
    <s v=""/>
    <s v=""/>
    <s v=""/>
    <s v=""/>
  </r>
  <r>
    <m/>
    <x v="2"/>
    <m/>
    <m/>
    <m/>
    <m/>
    <m/>
    <m/>
    <x v="4"/>
    <x v="1"/>
    <x v="2"/>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r>
    <m/>
    <x v="2"/>
    <m/>
    <m/>
    <m/>
    <m/>
    <m/>
    <m/>
    <x v="2"/>
    <x v="1"/>
    <x v="0"/>
    <x v="0"/>
    <m/>
    <m/>
    <m/>
    <m/>
    <x v="0"/>
    <x v="0"/>
    <x v="0"/>
    <m/>
    <x v="0"/>
    <x v="0"/>
    <x v="0"/>
    <m/>
    <m/>
    <m/>
    <m/>
    <m/>
    <m/>
    <m/>
    <m/>
    <m/>
    <m/>
    <m/>
    <x v="0"/>
    <x v="0"/>
    <x v="0"/>
    <x v="0"/>
    <m/>
    <m/>
    <m/>
    <x v="0"/>
    <s v=""/>
    <x v="0"/>
    <s v=""/>
    <s v=""/>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1000000}" name="PivotTable12" cacheId="13180" applyNumberFormats="0" applyBorderFormats="0" applyFontFormats="0" applyPatternFormats="0" applyAlignmentFormats="0" applyWidthHeightFormats="1" dataCaption="Values" showError="1" updatedVersion="6" minRefreshableVersion="3" showDrill="0" subtotalHiddenItems="1" itemPrintTitles="1" createdVersion="6" indent="0" outline="1" outlineData="1" multipleFieldFilters="0">
  <location ref="E45:F47" firstHeaderRow="1" firstDataRow="1" firstDataCol="1" rowPageCount="5" colPageCount="1"/>
  <pivotFields count="7">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Row" allDrilled="1" subtotalTop="0" showAll="0" dataSourceSort="1" defaultSubtotal="0" defaultAttributeDrillState="1">
      <items count="1">
        <item x="0"/>
      </items>
    </pivotField>
    <pivotField dataField="1" subtotalTop="0" showAll="0" defaultSubtotal="0"/>
    <pivotField axis="axisPage" allDrilled="1" subtotalTop="0" showAll="0" dataSourceSort="1" defaultSubtotal="0" defaultAttributeDrillState="1"/>
  </pivotFields>
  <rowFields count="1">
    <field x="4"/>
  </rowFields>
  <rowItems count="2">
    <i>
      <x/>
    </i>
    <i t="grand">
      <x/>
    </i>
  </rowItems>
  <colItems count="1">
    <i/>
  </colItems>
  <pageFields count="5">
    <pageField fld="6" hier="1" name="[Data].[#event].[All]" cap="All"/>
    <pageField fld="0" hier="16" name="[Data].[#adm1 +name].[All]" cap="All"/>
    <pageField fld="1" hier="37" name="[Data].[#status +name].[All]" cap="All"/>
    <pageField fld="2" hier="39" name="[Data].[#date #eported].[All]" cap="All"/>
    <pageField fld="3" hier="36" name="[Data].[#date +end].[All]" cap="All"/>
  </pageFields>
  <dataFields count="1">
    <dataField name="# of Organizations" fld="5" subtotal="count" baseField="4" baseItem="0">
      <extLst>
        <ext xmlns:x15="http://schemas.microsoft.com/office/spreadsheetml/2010/11/main" uri="{FABC7310-3BB5-11E1-824E-6D434824019B}">
          <x15:dataField isCountDistinct="1"/>
        </ext>
      </extLst>
    </dataField>
  </dataFields>
  <pivotHierarchies count="5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Distinct Count of #activity +description"/>
    <pivotHierarchy dragToData="1"/>
    <pivotHierarchy dragToData="1" caption="Distinct Count of #org +lead +name"/>
    <pivotHierarchy dragToData="1"/>
    <pivotHierarchy dragToData="1" caption="# of Organizations"/>
  </pivotHierarchies>
  <pivotTableStyleInfo name="PivotStyleLight16 2" showRowHeaders="1" showColHeaders="1" showRowStripes="0" showColStripes="0" showLastColumn="1"/>
  <rowHierarchiesUsage count="1">
    <rowHierarchyUsage hierarchyUsage="17"/>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202004_OCHA-MOZ-Response_tracking_matrix_consolidation_final.xlsx!Data">
        <x15:activeTabTopLevelEntity name="[Data]"/>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700-000004000000}" name="PivotTable9" cacheId="13181" applyNumberFormats="0" applyBorderFormats="0" applyFontFormats="0" applyPatternFormats="0" applyAlignmentFormats="0" applyWidthHeightFormats="1" dataCaption="Values" showError="1" updatedVersion="6" minRefreshableVersion="3" showDrill="0" subtotalHiddenItems="1" itemPrintTitles="1" createdVersion="6" indent="0" outline="1" outlineData="1" multipleFieldFilters="0">
  <location ref="A45:B47" firstHeaderRow="1" firstDataRow="1" firstDataCol="1" rowPageCount="5" colPageCount="1"/>
  <pivotFields count="7">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Row" allDrilled="1" subtotalTop="0" showAll="0" dataSourceSort="1" defaultSubtotal="0" defaultAttributeDrillState="1">
      <items count="1">
        <item x="0"/>
      </items>
    </pivotField>
    <pivotField dataField="1" subtotalTop="0" showAll="0" defaultSubtotal="0"/>
    <pivotField axis="axisPage" allDrilled="1" subtotalTop="0" showAll="0" dataSourceSort="1" defaultSubtotal="0" defaultAttributeDrillState="1"/>
  </pivotFields>
  <rowFields count="1">
    <field x="4"/>
  </rowFields>
  <rowItems count="2">
    <i>
      <x/>
    </i>
    <i t="grand">
      <x/>
    </i>
  </rowItems>
  <colItems count="1">
    <i/>
  </colItems>
  <pageFields count="5">
    <pageField fld="6" hier="1" name="[Data].[#event].[All]" cap="All"/>
    <pageField fld="0" hier="16" name="[Data].[#adm1 +name].[All]" cap="All"/>
    <pageField fld="1" hier="37" name="[Data].[#status +name].[All]" cap="All"/>
    <pageField fld="2" hier="39" name="[Data].[#date #eported].[All]" cap="All"/>
    <pageField fld="3" hier="36" name="[Data].[#date +end].[All]" cap="All"/>
  </pageFields>
  <dataFields count="1">
    <dataField name="# of Organizations" fld="5" subtotal="count" baseField="4" baseItem="0">
      <extLst>
        <ext xmlns:x15="http://schemas.microsoft.com/office/spreadsheetml/2010/11/main" uri="{FABC7310-3BB5-11E1-824E-6D434824019B}">
          <x15:dataField isCountDistinct="1"/>
        </ext>
      </extLst>
    </dataField>
  </dataFields>
  <pivotHierarchies count="5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Distinct Count of #activity +description"/>
    <pivotHierarchy dragToData="1"/>
    <pivotHierarchy dragToData="1" caption="# of Organizations"/>
    <pivotHierarchy dragToData="1"/>
    <pivotHierarchy dragToData="1"/>
  </pivotHierarchies>
  <pivotTableStyleInfo name="PivotStyleLight16 2" showRowHeaders="1" showColHeaders="1" showRowStripes="0" showColStripes="0" showLastColumn="1"/>
  <rowHierarchiesUsage count="1">
    <rowHierarchyUsage hierarchyUsage="17"/>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202004_OCHA-MOZ-Response_tracking_matrix_consolidation_final.xlsx!Data">
        <x15:activeTabTopLevelEntity name="[Data]"/>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700-000003000000}" name="PivotTable7" cacheId="13179" applyNumberFormats="0" applyBorderFormats="0" applyFontFormats="0" applyPatternFormats="0" applyAlignmentFormats="0" applyWidthHeightFormats="1" dataCaption="Values" showError="1" updatedVersion="6" minRefreshableVersion="3" showDrill="0" subtotalHiddenItems="1" itemPrintTitles="1" createdVersion="6" indent="0" outline="1" outlineData="1" multipleFieldFilters="0" rowHeaderCaption="Districts">
  <location ref="A170:D177" firstHeaderRow="1" firstDataRow="1" firstDataCol="3" rowPageCount="5" colPageCount="1"/>
  <pivotFields count="10">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Row" allDrilled="1" subtotalTop="0" showAll="0" dataSourceSort="1" defaultSubtotal="0" defaultAttributeDrillState="1">
      <items count="1">
        <item x="0"/>
      </items>
    </pivotField>
    <pivotField name="Cluster" axis="axisRow" allDrilled="1" outline="0" subtotalTop="0" showAll="0" dataSourceSort="1" defaultSubtotal="0" defaultAttributeDrillState="1">
      <items count="5">
        <item x="0"/>
        <item x="1"/>
        <item x="2"/>
        <item x="3"/>
        <item x="4"/>
      </items>
    </pivotField>
    <pivotField dataField="1" subtotalTop="0" showAll="0" defaultSubtotal="0"/>
    <pivotField name="Lead Organizations" axis="axisRow" allDrilled="1" outline="0" subtotalTop="0" showAll="0" dataSourceSort="1" defaultSubtotal="0" defaultAttributeDrillState="1">
      <items count="1">
        <item x="0"/>
      </items>
    </pivotField>
    <pivotField name="Implementing Partners" axis="axisRow" allDrilled="1" outline="0" subtotalTop="0" showAll="0" dataSourceSort="1" defaultSubtotal="0" defaultAttributeDrillState="1">
      <items count="1">
        <item x="0"/>
      </items>
    </pivotField>
    <pivotField axis="axisPage" allDrilled="1" subtotalTop="0" showAll="0" dataSourceSort="1" defaultSubtotal="0" defaultAttributeDrillState="1"/>
  </pivotFields>
  <rowFields count="4">
    <field x="4"/>
    <field x="5"/>
    <field x="7"/>
    <field x="8"/>
  </rowFields>
  <rowItems count="7">
    <i>
      <x/>
    </i>
    <i r="1">
      <x/>
      <x/>
      <x/>
    </i>
    <i r="1">
      <x v="1"/>
      <x/>
      <x/>
    </i>
    <i r="1">
      <x v="2"/>
      <x/>
      <x/>
    </i>
    <i r="1">
      <x v="3"/>
      <x/>
      <x/>
    </i>
    <i r="1">
      <x v="4"/>
      <x/>
      <x/>
    </i>
    <i t="grand">
      <x/>
    </i>
  </rowItems>
  <colItems count="1">
    <i/>
  </colItems>
  <pageFields count="5">
    <pageField fld="9" hier="1" name="[Data].[#event].[All]" cap="All"/>
    <pageField fld="0" hier="16" name="[Data].[#adm1 +name].[All]" cap="All"/>
    <pageField fld="1" hier="37" name="[Data].[#status +name].[All]" cap="All"/>
    <pageField fld="2" hier="39" name="[Data].[#date #eported].[All]" cap="All"/>
    <pageField fld="3" hier="36" name="[Data].[#date +end].[All]" cap="All"/>
  </pageFields>
  <dataFields count="1">
    <dataField name="# of Activities" fld="6" subtotal="count" baseField="7" baseItem="2">
      <extLst>
        <ext xmlns:x15="http://schemas.microsoft.com/office/spreadsheetml/2010/11/main" uri="{FABC7310-3BB5-11E1-824E-6D434824019B}">
          <x15:dataField isCountDistinct="1"/>
        </ext>
      </extLst>
    </dataField>
  </dataFields>
  <pivotHierarchies count="5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 of Activities"/>
    <pivotHierarchy dragToData="1"/>
    <pivotHierarchy dragToData="1"/>
    <pivotHierarchy dragToData="1"/>
    <pivotHierarchy dragToData="1"/>
  </pivotHierarchies>
  <pivotTableStyleInfo name="PivotStyleLight16 2" showRowHeaders="1" showColHeaders="1" showRowStripes="1" showColStripes="0" showLastColumn="1"/>
  <rowHierarchiesUsage count="4">
    <rowHierarchyUsage hierarchyUsage="17"/>
    <rowHierarchyUsage hierarchyUsage="8"/>
    <rowHierarchyUsage hierarchyUsage="41"/>
    <rowHierarchyUsage hierarchyUsage="4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202004_OCHA-MOZ-Response_tracking_matrix_consolidation_final.xlsx!Data">
        <x15:activeTabTopLevelEntity name="[Data]"/>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700-000002000000}" name="PivotTable4" cacheId="13182" applyNumberFormats="0" applyBorderFormats="0" applyFontFormats="0" applyPatternFormats="0" applyAlignmentFormats="0" applyWidthHeightFormats="1" dataCaption="Values" showError="1" updatedVersion="6" minRefreshableVersion="3" showDrill="0" rowGrandTotals="0" colGrandTotals="0" itemPrintTitles="1" createdVersion="6" indent="0" outline="1" outlineData="1" multipleFieldFilters="0" rowHeaderCaption="Lead">
  <location ref="A846:O849" firstHeaderRow="0" firstDataRow="1" firstDataCol="13" rowPageCount="3" colPageCount="1"/>
  <pivotFields count="48">
    <pivotField showAll="0"/>
    <pivotField showAll="0"/>
    <pivotField showAll="0"/>
    <pivotField showAll="0"/>
    <pivotField outline="0" showAll="0" defaultSubtotal="0"/>
    <pivotField showAll="0"/>
    <pivotField showAll="0"/>
    <pivotField showAll="0"/>
    <pivotField axis="axisPage" outline="0" showAll="0" defaultSubtotal="0">
      <items count="5">
        <item x="2"/>
        <item x="3"/>
        <item x="4"/>
        <item x="0"/>
        <item x="1"/>
      </items>
    </pivotField>
    <pivotField axis="axisPage" outline="0" showAll="0" sortType="ascending" defaultSubtotal="0">
      <items count="2">
        <item x="0"/>
        <item x="1"/>
      </items>
    </pivotField>
    <pivotField axis="axisRow" outline="0" showAll="0" defaultSubtotal="0">
      <items count="3">
        <item x="0"/>
        <item x="1"/>
        <item x="2"/>
      </items>
      <extLst>
        <ext xmlns:x14="http://schemas.microsoft.com/office/spreadsheetml/2009/9/main" uri="{2946ED86-A175-432a-8AC1-64E0C546D7DE}">
          <x14:pivotField fillDownLabels="1"/>
        </ext>
      </extLst>
    </pivotField>
    <pivotField axis="axisRow" outline="0" showAll="0" defaultSubtotal="0">
      <items count="1">
        <item x="0"/>
      </items>
      <extLst>
        <ext xmlns:x14="http://schemas.microsoft.com/office/spreadsheetml/2009/9/main" uri="{2946ED86-A175-432a-8AC1-64E0C546D7DE}">
          <x14:pivotField fillDownLabels="1"/>
        </ext>
      </extLst>
    </pivotField>
    <pivotField showAll="0"/>
    <pivotField showAll="0"/>
    <pivotField showAll="0"/>
    <pivotField showAll="0"/>
    <pivotField name="Província" axis="axisPage" showAll="0" sortType="ascending">
      <items count="2">
        <item x="0"/>
        <item t="default"/>
      </items>
    </pivotField>
    <pivotField axis="axisRow" outline="0" showAll="0" defaultSubtotal="0">
      <items count="1">
        <item x="0"/>
      </items>
      <extLst>
        <ext xmlns:x14="http://schemas.microsoft.com/office/spreadsheetml/2009/9/main" uri="{2946ED86-A175-432a-8AC1-64E0C546D7DE}">
          <x14:pivotField fillDownLabels="1"/>
        </ext>
      </extLst>
    </pivotField>
    <pivotField axis="axisRow" outline="0" showAll="0" defaultSubtotal="0">
      <items count="1">
        <item n=" " x="0"/>
      </items>
      <extLst>
        <ext xmlns:x14="http://schemas.microsoft.com/office/spreadsheetml/2009/9/main" uri="{2946ED86-A175-432a-8AC1-64E0C546D7DE}">
          <x14:pivotField fillDownLabels="1"/>
        </ext>
      </extLst>
    </pivotField>
    <pivotField outline="0" showAll="0" defaultSubtotal="0">
      <extLst>
        <ext xmlns:x14="http://schemas.microsoft.com/office/spreadsheetml/2009/9/main" uri="{2946ED86-A175-432a-8AC1-64E0C546D7DE}">
          <x14:pivotField fillDownLabels="1"/>
        </ext>
      </extLst>
    </pivotField>
    <pivotField axis="axisRow" outline="0" showAll="0" defaultSubtotal="0">
      <items count="1">
        <item n=" " x="0"/>
      </items>
      <extLst>
        <ext xmlns:x14="http://schemas.microsoft.com/office/spreadsheetml/2009/9/main" uri="{2946ED86-A175-432a-8AC1-64E0C546D7DE}">
          <x14:pivotField fillDownLabels="1"/>
        </ext>
      </extLst>
    </pivotField>
    <pivotField axis="axisRow" outline="0" showAll="0" defaultSubtotal="0">
      <items count="1">
        <item n=" " x="0"/>
      </items>
    </pivotField>
    <pivotField axis="axisRow" outline="0" showAll="0" defaultSubtotal="0">
      <items count="1">
        <item n=" " x="0"/>
      </items>
      <extLst>
        <ext xmlns:x14="http://schemas.microsoft.com/office/spreadsheetml/2009/9/main" uri="{2946ED86-A175-432a-8AC1-64E0C546D7DE}">
          <x14:pivotField fillDownLabels="1"/>
        </ext>
      </extLst>
    </pivotField>
    <pivotField showAll="0"/>
    <pivotField showAll="0"/>
    <pivotField showAll="0"/>
    <pivotField dataField="1" showAll="0"/>
    <pivotField showAll="0"/>
    <pivotField dataField="1" showAll="0"/>
    <pivotField showAll="0"/>
    <pivotField showAll="0"/>
    <pivotField showAll="0"/>
    <pivotField showAll="0"/>
    <pivotField showAll="0"/>
    <pivotField axis="axisRow" outline="0" showAll="0" defaultSubtotal="0">
      <items count="1">
        <item n=" " x="0"/>
      </items>
      <extLst>
        <ext xmlns:x14="http://schemas.microsoft.com/office/spreadsheetml/2009/9/main" uri="{2946ED86-A175-432a-8AC1-64E0C546D7DE}">
          <x14:pivotField fillDownLabels="1"/>
        </ext>
      </extLst>
    </pivotField>
    <pivotField axis="axisRow" outline="0" showAll="0" defaultSubtotal="0">
      <items count="1">
        <item n=" " x="0"/>
      </items>
      <extLst>
        <ext xmlns:x14="http://schemas.microsoft.com/office/spreadsheetml/2009/9/main" uri="{2946ED86-A175-432a-8AC1-64E0C546D7DE}">
          <x14:pivotField fillDownLabels="1"/>
        </ext>
      </extLst>
    </pivotField>
    <pivotField name="Data final" axis="axisRow" outline="0" showAll="0" sortType="ascending" defaultSubtotal="0">
      <items count="1">
        <item n=" " x="0"/>
      </items>
      <extLst>
        <ext xmlns:x14="http://schemas.microsoft.com/office/spreadsheetml/2009/9/main" uri="{2946ED86-A175-432a-8AC1-64E0C546D7DE}">
          <x14:pivotField fillDownLabels="1"/>
        </ext>
      </extLst>
    </pivotField>
    <pivotField name="Estado" axis="axisRow" outline="0" multipleItemSelectionAllowed="1" showAll="0" defaultSubtotal="0">
      <items count="1">
        <item x="0"/>
      </items>
      <extLst>
        <ext xmlns:x14="http://schemas.microsoft.com/office/spreadsheetml/2009/9/main" uri="{2946ED86-A175-432a-8AC1-64E0C546D7DE}">
          <x14:pivotField fillDownLabels="1"/>
        </ext>
      </extLst>
    </pivotField>
    <pivotField showAll="0"/>
    <pivotField showAll="0"/>
    <pivotField showAll="0"/>
    <pivotField axis="axisRow" outline="0" showAll="0" defaultSubtotal="0">
      <items count="1">
        <item x="0"/>
      </items>
      <extLst>
        <ext xmlns:x14="http://schemas.microsoft.com/office/spreadsheetml/2009/9/main" uri="{2946ED86-A175-432a-8AC1-64E0C546D7DE}">
          <x14:pivotField fillDownLabels="1"/>
        </ext>
      </extLst>
    </pivotField>
    <pivotField showAll="0"/>
    <pivotField axis="axisRow" outline="0" showAll="0" defaultSubtotal="0">
      <items count="1">
        <item x="0"/>
      </items>
      <extLst>
        <ext xmlns:x14="http://schemas.microsoft.com/office/spreadsheetml/2009/9/main" uri="{2946ED86-A175-432a-8AC1-64E0C546D7DE}">
          <x14:pivotField fillDownLabels="1"/>
        </ext>
      </extLst>
    </pivotField>
    <pivotField showAll="0"/>
    <pivotField showAll="0"/>
    <pivotField showAll="0"/>
    <pivotField showAll="0"/>
  </pivotFields>
  <rowFields count="13">
    <field x="41"/>
    <field x="43"/>
    <field x="17"/>
    <field x="18"/>
    <field x="20"/>
    <field x="22"/>
    <field x="10"/>
    <field x="11"/>
    <field x="21"/>
    <field x="34"/>
    <field x="35"/>
    <field x="36"/>
    <field x="37"/>
  </rowFields>
  <rowItems count="3">
    <i>
      <x/>
      <x/>
      <x/>
      <x/>
      <x/>
      <x/>
      <x/>
      <x/>
      <x/>
      <x/>
      <x/>
      <x/>
      <x/>
    </i>
    <i r="6">
      <x v="1"/>
      <x/>
      <x/>
      <x/>
      <x/>
      <x/>
      <x/>
    </i>
    <i r="6">
      <x v="2"/>
      <x/>
      <x/>
      <x/>
      <x/>
      <x/>
      <x/>
    </i>
  </rowItems>
  <colFields count="1">
    <field x="-2"/>
  </colFields>
  <colItems count="2">
    <i>
      <x/>
    </i>
    <i i="1">
      <x v="1"/>
    </i>
  </colItems>
  <pageFields count="3">
    <pageField fld="16" hier="-1"/>
    <pageField fld="8" hier="-1"/>
    <pageField fld="9" hier="-1"/>
  </pageFields>
  <dataFields count="2">
    <dataField name="#targeted" fld="26" baseField="37" baseItem="17"/>
    <dataField name="#reached" fld="28" baseField="37" baseItem="110"/>
  </dataFields>
  <formats count="3">
    <format dxfId="156">
      <pivotArea field="11" type="button" dataOnly="0" labelOnly="1" outline="0" axis="axisRow" fieldPosition="7"/>
    </format>
    <format dxfId="157">
      <pivotArea field="11" type="button" dataOnly="0" labelOnly="1" outline="0" axis="axisRow" fieldPosition="7"/>
    </format>
    <format dxfId="158">
      <pivotArea dataOnly="0" labelOnly="1" grandRow="1" outline="0" fieldPosition="0"/>
    </format>
  </formats>
  <pivotTableStyleInfo name="PivotStyleLight16 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PivotTable1" cacheId="13182" applyNumberFormats="0" applyBorderFormats="0" applyFontFormats="0" applyPatternFormats="0" applyAlignmentFormats="0" applyWidthHeightFormats="1" dataCaption="Values" showError="1" updatedVersion="6" minRefreshableVersion="3" showDrill="0" itemPrintTitles="1" createdVersion="6" indent="0" outline="1" outlineData="1" multipleFieldFilters="0">
  <location ref="A7:G10" firstHeaderRow="1" firstDataRow="2" firstDataCol="1" rowPageCount="3" colPageCount="1"/>
  <pivotFields count="48">
    <pivotField showAll="0"/>
    <pivotField axis="axisPage" showAll="0">
      <items count="4">
        <item x="2"/>
        <item x="0"/>
        <item x="1"/>
        <item t="default"/>
      </items>
    </pivotField>
    <pivotField showAll="0"/>
    <pivotField showAll="0"/>
    <pivotField showAll="0"/>
    <pivotField showAll="0"/>
    <pivotField showAll="0"/>
    <pivotField showAll="0"/>
    <pivotField axis="axisCol" outline="0" showAll="0" defaultSubtotal="0">
      <items count="5">
        <item x="2"/>
        <item x="3"/>
        <item x="4"/>
        <item x="0"/>
        <item x="1"/>
      </items>
      <extLst>
        <ext xmlns:x14="http://schemas.microsoft.com/office/spreadsheetml/2009/9/main" uri="{2946ED86-A175-432a-8AC1-64E0C546D7DE}">
          <x14:pivotField fillDownLabels="1"/>
        </ext>
      </extLst>
    </pivotField>
    <pivotField outline="0" showAll="0" sortType="ascending" defaultSubtotal="0"/>
    <pivotField dataField="1" showAll="0"/>
    <pivotField showAll="0">
      <items count="2">
        <item x="0"/>
        <item t="default"/>
      </items>
    </pivotField>
    <pivotField showAll="0"/>
    <pivotField showAll="0"/>
    <pivotField showAll="0"/>
    <pivotField showAll="0"/>
    <pivotField name="Província" axis="axisRow" showAll="0" sortType="ascending">
      <items count="2">
        <item x="0"/>
        <item t="default"/>
      </items>
    </pivotField>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ame="Data final" axis="axisPage" showAll="0">
      <items count="2">
        <item x="0"/>
        <item t="default"/>
      </items>
    </pivotField>
    <pivotField name="Estado" axis="axisPage" showAll="0">
      <items count="2">
        <item x="0"/>
        <item t="default"/>
      </items>
    </pivotField>
    <pivotField showAll="0"/>
    <pivotField showAll="0"/>
    <pivotField showAll="0"/>
    <pivotField showAll="0"/>
    <pivotField showAll="0"/>
    <pivotField showAll="0"/>
    <pivotField showAll="0"/>
    <pivotField showAll="0"/>
    <pivotField showAll="0"/>
    <pivotField showAll="0"/>
  </pivotFields>
  <rowFields count="1">
    <field x="16"/>
  </rowFields>
  <rowItems count="2">
    <i>
      <x/>
    </i>
    <i t="grand">
      <x/>
    </i>
  </rowItems>
  <colFields count="1">
    <field x="8"/>
  </colFields>
  <colItems count="6">
    <i>
      <x/>
    </i>
    <i>
      <x v="1"/>
    </i>
    <i>
      <x v="2"/>
    </i>
    <i>
      <x v="3"/>
    </i>
    <i>
      <x v="4"/>
    </i>
    <i t="grand">
      <x/>
    </i>
  </colItems>
  <pageFields count="3">
    <pageField fld="1" hier="-1"/>
    <pageField fld="36" hier="-1"/>
    <pageField fld="37" hier="-1"/>
  </pageFields>
  <dataFields count="1">
    <dataField name="Count of #activity +type" fld="10" subtotal="count" baseField="0" baseItem="0"/>
  </dataFields>
  <formats count="2">
    <format dxfId="154">
      <pivotArea field="11" type="button" dataOnly="0" labelOnly="1" outline="0"/>
    </format>
    <format dxfId="155">
      <pivotArea field="11" type="button" dataOnly="0" labelOnly="1" outline="0"/>
    </format>
  </formats>
  <pivotTableStyleInfo name="PivotSty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Table1" displayName="Table1" ref="A2:U352" totalsRowShown="0" dataDxfId="153">
  <autoFilter ref="A2:U352" xr:uid="{00000000-0009-0000-0100-00000C000000}"/>
  <sortState xmlns:xlrd2="http://schemas.microsoft.com/office/spreadsheetml/2017/richdata2" ref="A3:U77">
    <sortCondition ref="U2:U77"/>
  </sortState>
  <tableColumns count="21">
    <tableColumn id="1" xr3:uid="{00000000-0010-0000-0000-000001000000}" name="WHO" dataDxfId="152">
      <calculatedColumnFormula>Table1[[#This Row],[Lead]]&amp;"/"&amp;Table1[[#This Row],[Implementing Partner]]</calculatedColumnFormula>
    </tableColumn>
    <tableColumn id="2" xr3:uid="{00000000-0010-0000-0000-000002000000}" name="WHAT" dataDxfId="151">
      <calculatedColumnFormula>Table1[[#This Row],['#activity +type]]&amp;"/ "&amp; Table1[[#This Row],['#activity +description]]</calculatedColumnFormula>
    </tableColumn>
    <tableColumn id="3" xr3:uid="{00000000-0010-0000-0000-000003000000}" name="WHERE" dataDxfId="150">
      <calculatedColumnFormula>Table1[[#This Row],[District]] &amp;"/ " &amp; Table1[[#This Row],[Posto]] &amp;"/ " &amp; Table1[[#This Row],[Bairro_Localidade]] &amp;"/ " &amp; Table1[[#This Row],[Local]]</calculatedColumnFormula>
    </tableColumn>
    <tableColumn id="4" xr3:uid="{00000000-0010-0000-0000-000004000000}" name="WHOM" dataDxfId="149">
      <calculatedColumnFormula>Table1[[#This Row],['#loc +type]]&amp;"/ " &amp; Table1[[#This Row],[Beneficiary type]]&amp; CHAR(10) &amp; "People targeted : " &amp;Table1[[#This Row],[Targeted]] &amp; CHAR(10) &amp; "People Reached: " &amp; Table1[[#This Row],[Reached]]</calculatedColumnFormula>
    </tableColumn>
    <tableColumn id="5" xr3:uid="{00000000-0010-0000-0000-000005000000}" name="WHEN" dataDxfId="148">
      <calculatedColumnFormula>"Started: " &amp; TEXT(Table1[[#This Row],[Data de início]], "DD/MM/YYYY") &amp; CHAR(10) &amp;"Est. End: " &amp; TEXT(Table1[[#This Row],[Data final]], "DD/MM/YYYY")&amp; CHAR(10) &amp;"Status: "&amp;Table1[[#This Row],[Status]]</calculatedColumnFormula>
    </tableColumn>
    <tableColumn id="6" xr3:uid="{00000000-0010-0000-0000-000006000000}" name="Lead" dataDxfId="147"/>
    <tableColumn id="7" xr3:uid="{00000000-0010-0000-0000-000007000000}" name="Implementing Partner" dataDxfId="146"/>
    <tableColumn id="8" xr3:uid="{00000000-0010-0000-0000-000008000000}" name="District" dataDxfId="145"/>
    <tableColumn id="16" xr3:uid="{00000000-0010-0000-0000-000010000000}" name="Posto" dataDxfId="144"/>
    <tableColumn id="17" xr3:uid="{00000000-0010-0000-0000-000011000000}" name="Bairro_Localidade" dataDxfId="143"/>
    <tableColumn id="18" xr3:uid="{00000000-0010-0000-0000-000012000000}" name="Local" dataDxfId="142"/>
    <tableColumn id="9" xr3:uid="{00000000-0010-0000-0000-000009000000}" name="#activity +type" dataDxfId="141"/>
    <tableColumn id="10" xr3:uid="{00000000-0010-0000-0000-00000A000000}" name="#activity +description" dataDxfId="140"/>
    <tableColumn id="11" xr3:uid="{00000000-0010-0000-0000-00000B000000}" name="#loc +type" dataDxfId="139"/>
    <tableColumn id="19" xr3:uid="{00000000-0010-0000-0000-000013000000}" name="Beneficiary type" dataDxfId="138"/>
    <tableColumn id="12" xr3:uid="{00000000-0010-0000-0000-00000C000000}" name="Data de início" dataDxfId="137"/>
    <tableColumn id="13" xr3:uid="{00000000-0010-0000-0000-00000D000000}" name="Data final" dataDxfId="136"/>
    <tableColumn id="20" xr3:uid="{00000000-0010-0000-0000-000014000000}" name="Status" dataDxfId="135"/>
    <tableColumn id="14" xr3:uid="{00000000-0010-0000-0000-00000E000000}" name="Targeted" dataDxfId="134"/>
    <tableColumn id="15" xr3:uid="{00000000-0010-0000-0000-00000F000000}" name="Reached" dataDxfId="133"/>
    <tableColumn id="21" xr3:uid="{00000000-0010-0000-0000-000015000000}" name="Serial" dataDxfId="13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9000000}" name="Table47" displayName="Table47" ref="AH3:AI8" totalsRowShown="0">
  <autoFilter ref="AH3:AI8" xr:uid="{00000000-0009-0000-0100-00002F000000}"/>
  <tableColumns count="2">
    <tableColumn id="1" xr3:uid="{00000000-0010-0000-0900-000001000000}" name="Status EN"/>
    <tableColumn id="2" xr3:uid="{00000000-0010-0000-0900-000002000000}" name="StatusPT"/>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A000000}" name="Tbl_CoViD19_activities" displayName="Tbl_CoViD19_activities" ref="AB3:AC14" totalsRowShown="0" headerRowDxfId="27" dataDxfId="26">
  <autoFilter ref="AB3:AC14" xr:uid="{00000000-0009-0000-0100-000001000000}"/>
  <sortState xmlns:xlrd2="http://schemas.microsoft.com/office/spreadsheetml/2017/richdata2" ref="AB4:AC15">
    <sortCondition ref="AB3:AB15"/>
  </sortState>
  <tableColumns count="2">
    <tableColumn id="2" xr3:uid="{00000000-0010-0000-0A00-000002000000}" name="Activity Type EN" dataDxfId="25"/>
    <tableColumn id="3" xr3:uid="{00000000-0010-0000-0A00-000003000000}" name="Activity Type PT" dataDxfId="24"/>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B000000}" name="Tbl_Sector_" displayName="Tbl_Sector_" ref="I3:L14" totalsRowShown="0" headerRowDxfId="23" dataDxfId="22">
  <autoFilter ref="I3:L14" xr:uid="{00000000-0009-0000-0100-000003000000}"/>
  <sortState xmlns:xlrd2="http://schemas.microsoft.com/office/spreadsheetml/2017/richdata2" ref="I4:L14">
    <sortCondition ref="J3:J14"/>
  </sortState>
  <tableColumns count="4">
    <tableColumn id="1" xr3:uid="{00000000-0010-0000-0B00-000001000000}" name="Sector EN" dataDxfId="21"/>
    <tableColumn id="2" xr3:uid="{00000000-0010-0000-0B00-000002000000}" name="Sector PT" dataDxfId="20"/>
    <tableColumn id="3" xr3:uid="{00000000-0010-0000-0B00-000003000000}" name="Humanitarian icon" dataDxfId="19"/>
    <tableColumn id="4" xr3:uid="{00000000-0010-0000-0B00-000004000000}" name="Short acronym" dataDxfId="18"/>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C000000}" name="Table5" displayName="Table5" ref="D3:D6" totalsRowShown="0">
  <autoFilter ref="D3:D6" xr:uid="{00000000-0009-0000-0100-000005000000}"/>
  <tableColumns count="1">
    <tableColumn id="1" xr3:uid="{00000000-0010-0000-0C00-000001000000}" name="Event Name"/>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D000000}" name="Tbl_Orgs" displayName="Tbl_Orgs" ref="T3:V300" totalsRowShown="0">
  <autoFilter ref="T3:V300" xr:uid="{00000000-0009-0000-0100-000004000000}"/>
  <sortState xmlns:xlrd2="http://schemas.microsoft.com/office/spreadsheetml/2017/richdata2" ref="T4:V300">
    <sortCondition ref="U3:U300"/>
  </sortState>
  <tableColumns count="3">
    <tableColumn id="1" xr3:uid="{00000000-0010-0000-0D00-000001000000}" name="Organization"/>
    <tableColumn id="3" xr3:uid="{00000000-0010-0000-0D00-000003000000}" name="Acronym"/>
    <tableColumn id="2" xr3:uid="{00000000-0010-0000-0D00-000002000000}" name="Type"/>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Tbl_Sector_10" displayName="Tbl_Sector_10" ref="O3:R14" totalsRowShown="0" headerRowDxfId="17" dataDxfId="16">
  <autoFilter ref="O3:R14" xr:uid="{00000000-0009-0000-0100-000009000000}"/>
  <sortState xmlns:xlrd2="http://schemas.microsoft.com/office/spreadsheetml/2017/richdata2" ref="O4:R14">
    <sortCondition ref="P3:P14"/>
  </sortState>
  <tableColumns count="4">
    <tableColumn id="1" xr3:uid="{00000000-0010-0000-0E00-000001000000}" name="Sub-Sector EN" dataDxfId="15"/>
    <tableColumn id="2" xr3:uid="{00000000-0010-0000-0E00-000002000000}" name="Sub-Sector PT" dataDxfId="14"/>
    <tableColumn id="3" xr3:uid="{00000000-0010-0000-0E00-000003000000}" name="Humanitarian icon" dataDxfId="13"/>
    <tableColumn id="4" xr3:uid="{00000000-0010-0000-0E00-000004000000}" name="Short acronym" dataDxfId="12"/>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F000000}" name="Tbl_Sector2" displayName="Tbl_Sector2" ref="X3:Z185" totalsRowShown="0" headerRowDxfId="11" dataDxfId="10" tableBorderDxfId="9">
  <autoFilter ref="X3:Z185" xr:uid="{00000000-0009-0000-0100-000006000000}"/>
  <sortState xmlns:xlrd2="http://schemas.microsoft.com/office/spreadsheetml/2017/richdata2" ref="X4:Z228">
    <sortCondition ref="X3:X228"/>
  </sortState>
  <tableColumns count="3">
    <tableColumn id="1" xr3:uid="{00000000-0010-0000-0F00-000001000000}" name="Sector PT" dataDxfId="8"/>
    <tableColumn id="2" xr3:uid="{00000000-0010-0000-0F00-000002000000}" name="Activity Type EN" dataDxfId="7"/>
    <tableColumn id="3" xr3:uid="{00000000-0010-0000-0F00-000003000000}" name="Activity Type PT" dataDxfId="6"/>
  </tableColumns>
  <tableStyleInfo name="TableStyleLight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0000000}" name="Table7" displayName="Table7" ref="AK3:AL11" totalsRowShown="0" headerRowDxfId="5" dataDxfId="4" headerRowBorderDxfId="2" tableBorderDxfId="3">
  <autoFilter ref="AK3:AL11" xr:uid="{00000000-0009-0000-0100-000007000000}"/>
  <sortState xmlns:xlrd2="http://schemas.microsoft.com/office/spreadsheetml/2017/richdata2" ref="AK4:AL11">
    <sortCondition ref="AK3:AK11"/>
  </sortState>
  <tableColumns count="2">
    <tableColumn id="1" xr3:uid="{00000000-0010-0000-1000-000001000000}" name="Location Type EN" dataDxfId="1"/>
    <tableColumn id="2" xr3:uid="{00000000-0010-0000-1000-000002000000}" name="Location Type PT" dataDxfId="0"/>
  </tableColumns>
  <tableStyleInfo name="TableStyleLight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1000000}" name="Data" displayName="Data" ref="A8:AZ500" totalsRowShown="0" headerRowDxfId="129" dataDxfId="128" tableBorderDxfId="127" totalsRowBorderDxfId="126">
  <autoFilter ref="A8:AZ500" xr:uid="{00000000-0009-0000-0100-00000A000000}"/>
  <sortState xmlns:xlrd2="http://schemas.microsoft.com/office/spreadsheetml/2017/richdata2" ref="A9:AV500">
    <sortCondition ref="AO8:AO500"/>
  </sortState>
  <tableColumns count="52">
    <tableColumn id="44" xr3:uid="{00000000-0010-0000-0100-00002C000000}" name="#activity +activity +code" dataDxfId="125">
      <calculatedColumnFormula>_xlfn.CONCAT(TEXT(TODAY(),"yyyymm"), "-", TEXT(ROW()-8, "000"))</calculatedColumnFormula>
    </tableColumn>
    <tableColumn id="1" xr3:uid="{00000000-0010-0000-0100-000001000000}" name="#event" dataDxfId="124"/>
    <tableColumn id="2" xr3:uid="{00000000-0010-0000-0100-000002000000}" name="#hrp +Project +Code" dataDxfId="123"/>
    <tableColumn id="3" xr3:uid="{00000000-0010-0000-0100-000003000000}" name="#donor +names" dataDxfId="122"/>
    <tableColumn id="4" xr3:uid="{00000000-0010-0000-0100-000004000000}" name="#org +lead +name" dataDxfId="121"/>
    <tableColumn id="5" xr3:uid="{00000000-0010-0000-0100-000005000000}" name="#other +org +lead +name" dataDxfId="120"/>
    <tableColumn id="7" xr3:uid="{00000000-0010-0000-0100-000007000000}" name="#org +impl +name" dataDxfId="119"/>
    <tableColumn id="8" xr3:uid="{00000000-0010-0000-0100-000008000000}" name="#other +impl +name" dataDxfId="118"/>
    <tableColumn id="10" xr3:uid="{00000000-0010-0000-0100-00000A000000}" name="#sector +cluster +name" dataDxfId="117"/>
    <tableColumn id="11" xr3:uid="{00000000-0010-0000-0100-00000B000000}" name="#sector +subcluster +name" dataDxfId="116"/>
    <tableColumn id="12" xr3:uid="{00000000-0010-0000-0100-00000C000000}" name="#activity +type" dataDxfId="115"/>
    <tableColumn id="13" xr3:uid="{00000000-0010-0000-0100-00000D000000}" name="#activity +description" dataDxfId="114"/>
    <tableColumn id="14" xr3:uid="{00000000-0010-0000-0100-00000E000000}" name="#materials #delivered" dataDxfId="113"/>
    <tableColumn id="27" xr3:uid="{00000000-0010-0000-0100-00001B000000}" name="#qty +planned" dataDxfId="112"/>
    <tableColumn id="49" xr3:uid="{00000000-0010-0000-0100-000031000000}" name="#qty +delivered" dataDxfId="111"/>
    <tableColumn id="15" xr3:uid="{00000000-0010-0000-0100-00000F000000}" name="#modality +name" dataDxfId="110"/>
    <tableColumn id="16" xr3:uid="{00000000-0010-0000-0100-000010000000}" name="#adm1 +name" dataDxfId="109"/>
    <tableColumn id="18" xr3:uid="{00000000-0010-0000-0100-000012000000}" name="#adm2 +name" dataDxfId="108"/>
    <tableColumn id="20" xr3:uid="{00000000-0010-0000-0100-000014000000}" name="#adm3 +name" dataDxfId="107"/>
    <tableColumn id="22" xr3:uid="{00000000-0010-0000-0100-000016000000}" name="#adm4 +name" dataDxfId="106"/>
    <tableColumn id="23" xr3:uid="{00000000-0010-0000-0100-000017000000}" name="#bairro +name" dataDxfId="105"/>
    <tableColumn id="24" xr3:uid="{00000000-0010-0000-0100-000018000000}" name="#loc +type" dataDxfId="104"/>
    <tableColumn id="25" xr3:uid="{00000000-0010-0000-0100-000019000000}" name="#loc +name" dataDxfId="103"/>
    <tableColumn id="28" xr3:uid="{00000000-0010-0000-0100-00001C000000}" name="#loc +gps +latitude" dataDxfId="102"/>
    <tableColumn id="29" xr3:uid="{00000000-0010-0000-0100-00001D000000}" name="#loc +gps +longitude" dataDxfId="101"/>
    <tableColumn id="30" xr3:uid="{00000000-0010-0000-0100-00001E000000}" name="#targeted +hh" dataDxfId="100"/>
    <tableColumn id="31" xr3:uid="{00000000-0010-0000-0100-00001F000000}" name="#targeted +ind +num" dataDxfId="99"/>
    <tableColumn id="32" xr3:uid="{00000000-0010-0000-0100-000020000000}" name="#reached +hh" dataDxfId="98"/>
    <tableColumn id="33" xr3:uid="{00000000-0010-0000-0100-000021000000}" name="#reached +ind +num" dataDxfId="97"/>
    <tableColumn id="34" xr3:uid="{00000000-0010-0000-0100-000022000000}" name="#reached +children +num" dataDxfId="96"/>
    <tableColumn id="35" xr3:uid="{00000000-0010-0000-0100-000023000000}" name="#reached +women +num" dataDxfId="95"/>
    <tableColumn id="48" xr3:uid="{00000000-0010-0000-0100-000030000000}" name="#reached +men +num" dataDxfId="94"/>
    <tableColumn id="36" xr3:uid="{00000000-0010-0000-0100-000024000000}" name="#reached +elderly +num" dataDxfId="93"/>
    <tableColumn id="37" xr3:uid="{00000000-0010-0000-0100-000025000000}" name="#reached +pwd +num" dataDxfId="92"/>
    <tableColumn id="38" xr3:uid="{00000000-0010-0000-0100-000026000000}" name="#beneficiary +type +name" dataDxfId="91"/>
    <tableColumn id="39" xr3:uid="{00000000-0010-0000-0100-000027000000}" name="#date +start" dataDxfId="90"/>
    <tableColumn id="40" xr3:uid="{00000000-0010-0000-0100-000028000000}" name="#date +end" dataDxfId="89"/>
    <tableColumn id="41" xr3:uid="{00000000-0010-0000-0100-000029000000}" name="#status +name" dataDxfId="88"/>
    <tableColumn id="42" xr3:uid="{00000000-0010-0000-0100-00002A000000}" name="#comments" dataDxfId="87"/>
    <tableColumn id="43" xr3:uid="{00000000-0010-0000-0100-00002B000000}" name="#date #eported" dataDxfId="86"/>
    <tableColumn id="59" xr3:uid="{00000000-0010-0000-0100-00003B000000}" name="#serial" dataDxfId="85"/>
    <tableColumn id="46" xr3:uid="{00000000-0010-0000-0100-00002E000000}" name="#org +lead+acronym" dataDxfId="84">
      <calculatedColumnFormula>IFERROR(VLOOKUP(Data[[#This Row],['#org +lead +name]],Tbl_Orgs[], 2), "")</calculatedColumnFormula>
    </tableColumn>
    <tableColumn id="6" xr3:uid="{00000000-0010-0000-0100-000006000000}" name="#org +funder +type +name" dataDxfId="83">
      <calculatedColumnFormula>IFERROR(VLOOKUP(Data[[#This Row],['#org +lead +name]],Tbl_Orgs[], 3), "")</calculatedColumnFormula>
    </tableColumn>
    <tableColumn id="47" xr3:uid="{00000000-0010-0000-0100-00002F000000}" name="#org +impl +acronym" dataDxfId="82">
      <calculatedColumnFormula>IFERROR(VLOOKUP(Data[[#This Row],['#org +impl +name]],Tbl_Orgs[], 2), "")</calculatedColumnFormula>
    </tableColumn>
    <tableColumn id="9" xr3:uid="{00000000-0010-0000-0100-000009000000}" name="#org +impl +type +name" dataDxfId="81">
      <calculatedColumnFormula>IFERROR(VLOOKUP(Data[[#This Row],['#org +impl +name]],Tbl_Orgs[], 3), "")</calculatedColumnFormula>
    </tableColumn>
    <tableColumn id="17" xr3:uid="{00000000-0010-0000-0100-000011000000}" name="#adm1 +code" dataDxfId="80">
      <calculatedColumnFormula>IF(Q9="","",OFFSET(Admin1_Start,MATCH(Q9,Admin1,0),1))</calculatedColumnFormula>
    </tableColumn>
    <tableColumn id="19" xr3:uid="{00000000-0010-0000-0100-000013000000}" name="#adm2 +code" dataDxfId="79">
      <calculatedColumnFormula>IF(R9="","",INDEX(Admin2_Pcode,MATCH(R9,OFFSET(Admin2_Start,MATCH(AT9,Admin1_Linked_Pcode,0),0,COUNTIF(Admin1_Linked_Pcode,AT9)),0)+MATCH(AT9,Admin1_Linked_Pcode,0)-1))</calculatedColumnFormula>
    </tableColumn>
    <tableColumn id="21" xr3:uid="{00000000-0010-0000-0100-000015000000}" name="#adm3 +code" dataDxfId="78">
      <calculatedColumnFormula>IF(S9="","",INDEX(Admin3_Pcode,MATCH(S9,OFFSET(Admin3_Start,MATCH(AU9,Admin2_Linked_Pcode,0),0,COUNTIF(Admin2_Linked_Pcode,AU9)),0)+MATCH(AU9,Admin2_Linked_Pcode,0)-1))</calculatedColumnFormula>
    </tableColumn>
    <tableColumn id="26" xr3:uid="{00000000-0010-0000-0100-00001A000000}" name="#reached +boys +num" dataDxfId="77"/>
    <tableColumn id="45" xr3:uid="{00000000-0010-0000-0100-00002D000000}" name="#reached +girls +num" dataDxfId="76"/>
    <tableColumn id="50" xr3:uid="{00000000-0010-0000-0100-000032000000}" name="#reached +pwd +boys +num" dataDxfId="75"/>
    <tableColumn id="51" xr3:uid="{00000000-0010-0000-0100-000033000000}" name="#reached +pwd +girls +num" dataDxfId="7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2000000}" name="Tbl_Admin3" displayName="Tbl_Admin3" ref="T1:AG412" totalsRowShown="0" headerRowDxfId="72" dataDxfId="71" headerRowCellStyle="Normal 3" dataCellStyle="Normal 3">
  <autoFilter ref="T1:AG412" xr:uid="{00000000-0009-0000-0100-000025000000}"/>
  <sortState xmlns:xlrd2="http://schemas.microsoft.com/office/spreadsheetml/2017/richdata2" ref="T2:AG412">
    <sortCondition ref="AB1:AB412"/>
  </sortState>
  <tableColumns count="14">
    <tableColumn id="1" xr3:uid="{00000000-0010-0000-0200-000001000000}" name="FID" dataDxfId="70" dataCellStyle="Normal 3"/>
    <tableColumn id="2" xr3:uid="{00000000-0010-0000-0200-000002000000}" name="ADM0 EN" dataDxfId="69" dataCellStyle="Normal 3"/>
    <tableColumn id="3" xr3:uid="{00000000-0010-0000-0200-000003000000}" name="ADM0 PT" dataDxfId="68" dataCellStyle="Normal 3"/>
    <tableColumn id="4" xr3:uid="{00000000-0010-0000-0200-000004000000}" name="ADM0 PCODE" dataDxfId="67" dataCellStyle="Normal 3"/>
    <tableColumn id="5" xr3:uid="{00000000-0010-0000-0200-000005000000}" name="ADM1 PT" dataDxfId="66" dataCellStyle="Normal 3"/>
    <tableColumn id="6" xr3:uid="{00000000-0010-0000-0200-000006000000}" name="ADM1 PCODE" dataDxfId="65" dataCellStyle="Normal 3"/>
    <tableColumn id="7" xr3:uid="{00000000-0010-0000-0200-000007000000}" name="ADM2 PT" dataDxfId="64" dataCellStyle="Normal 3"/>
    <tableColumn id="8" xr3:uid="{00000000-0010-0000-0200-000008000000}" name="ADM2 PCODE" dataDxfId="63" dataCellStyle="Normal 3"/>
    <tableColumn id="9" xr3:uid="{00000000-0010-0000-0200-000009000000}" name="ADM3 PT" dataDxfId="62" dataCellStyle="Normal 3"/>
    <tableColumn id="10" xr3:uid="{00000000-0010-0000-0200-00000A000000}" name="ADM3 PCODE" dataDxfId="61" dataCellStyle="Normal 3"/>
    <tableColumn id="11" xr3:uid="{00000000-0010-0000-0200-00000B000000}" name="ADM3 TYPE" dataDxfId="60" dataCellStyle="Normal 3"/>
    <tableColumn id="12" xr3:uid="{00000000-0010-0000-0200-00000C000000}" name="SOURCE" dataDxfId="59" dataCellStyle="Normal 3"/>
    <tableColumn id="13" xr3:uid="{00000000-0010-0000-0200-00000D000000}" name="Shape Leng" dataDxfId="58" dataCellStyle="Normal 3"/>
    <tableColumn id="14" xr3:uid="{00000000-0010-0000-0200-00000E000000}" name="Shape Area" dataDxfId="57" dataCellStyle="Normal 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3000000}" name="Table39" displayName="Table39" ref="B1:C12" totalsRowShown="0" headerRowDxfId="56" dataDxfId="55" headerRowCellStyle="Normal 3" dataCellStyle="Normal 3">
  <autoFilter ref="B1:C12" xr:uid="{00000000-0009-0000-0100-000027000000}"/>
  <sortState xmlns:xlrd2="http://schemas.microsoft.com/office/spreadsheetml/2017/richdata2" ref="B2:C12">
    <sortCondition ref="B1:B12"/>
  </sortState>
  <tableColumns count="2">
    <tableColumn id="1" xr3:uid="{00000000-0010-0000-0300-000001000000}" name="ADM1 EN" dataDxfId="54" dataCellStyle="Normal 3"/>
    <tableColumn id="2" xr3:uid="{00000000-0010-0000-0300-000002000000}" name="ADM1 PCODE" dataDxfId="53" dataCellStyle="Normal 3"/>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4000000}" name="Table40" displayName="Table40" ref="E1:L167" totalsRowCount="1" headerRowDxfId="52" dataDxfId="51" headerRowCellStyle="Normal 3" dataCellStyle="Normal 3">
  <autoFilter ref="E1:L166" xr:uid="{00000000-0009-0000-0100-000028000000}"/>
  <sortState xmlns:xlrd2="http://schemas.microsoft.com/office/spreadsheetml/2017/richdata2" ref="E2:L166">
    <sortCondition ref="E1:E166"/>
  </sortState>
  <tableColumns count="8">
    <tableColumn id="1" xr3:uid="{00000000-0010-0000-0400-000001000000}" name="ADM1 EN" dataDxfId="49" totalsRowDxfId="50" dataCellStyle="Normal 3"/>
    <tableColumn id="2" xr3:uid="{00000000-0010-0000-0400-000002000000}" name="ADM1 PCODE" dataDxfId="47" totalsRowDxfId="48" dataCellStyle="Normal 3"/>
    <tableColumn id="3" xr3:uid="{00000000-0010-0000-0400-000003000000}" name="ADM2 EN" dataDxfId="45" totalsRowDxfId="46" dataCellStyle="Normal 3"/>
    <tableColumn id="4" xr3:uid="{00000000-0010-0000-0400-000004000000}" name="ADM2 PCODE" dataDxfId="43" totalsRowDxfId="44" dataCellStyle="Normal 3"/>
    <tableColumn id="8" xr3:uid="{00000000-0010-0000-0400-000008000000}" name="Households" totalsRowFunction="sum" dataDxfId="41" totalsRowDxfId="42"/>
    <tableColumn id="5" xr3:uid="{00000000-0010-0000-0400-000005000000}" name="Persons" totalsRowFunction="sum" dataDxfId="39" totalsRowDxfId="40"/>
    <tableColumn id="6" xr3:uid="{00000000-0010-0000-0400-000006000000}" name="Men" totalsRowFunction="sum" dataDxfId="37" totalsRowDxfId="38"/>
    <tableColumn id="7" xr3:uid="{00000000-0010-0000-0400-000007000000}" name="Women" totalsRowFunction="sum" dataDxfId="35" totalsRowDxfId="36"/>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TablePosto" displayName="TablePosto" ref="N1:Q468" totalsRowShown="0" headerRowDxfId="34" dataDxfId="33" tableBorderDxfId="32" headerRowCellStyle="Normal 3" dataCellStyle="Normal 3">
  <autoFilter ref="N1:Q468" xr:uid="{00000000-0009-0000-0100-000002000000}"/>
  <sortState xmlns:xlrd2="http://schemas.microsoft.com/office/spreadsheetml/2017/richdata2" ref="N2:Q468">
    <sortCondition ref="N1:N468"/>
  </sortState>
  <tableColumns count="4">
    <tableColumn id="1" xr3:uid="{00000000-0010-0000-0500-000001000000}" name="ADM2 PT" dataDxfId="31" dataCellStyle="Normal 3"/>
    <tableColumn id="2" xr3:uid="{00000000-0010-0000-0500-000002000000}" name="ADM2 PCODE" dataDxfId="30" dataCellStyle="Normal 3"/>
    <tableColumn id="3" xr3:uid="{00000000-0010-0000-0500-000003000000}" name="ADM3 PT" dataDxfId="29" dataCellStyle="Normal 3"/>
    <tableColumn id="4" xr3:uid="{00000000-0010-0000-0500-000004000000}" name="ADM3 PCODE" dataDxfId="28" dataCellStyle="Normal 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06000000}" name="tbl_OrgType" displayName="tbl_OrgType" ref="F3:G12" totalsRowShown="0">
  <autoFilter ref="F3:G12" xr:uid="{00000000-0009-0000-0100-00002C000000}"/>
  <sortState xmlns:xlrd2="http://schemas.microsoft.com/office/spreadsheetml/2017/richdata2" ref="F4:G10">
    <sortCondition ref="G3:G10"/>
  </sortState>
  <tableColumns count="2">
    <tableColumn id="1" xr3:uid="{00000000-0010-0000-0600-000001000000}" name="Organization Type EN"/>
    <tableColumn id="2" xr3:uid="{00000000-0010-0000-0600-000002000000}" name="Organization Type PT"/>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7000000}" name="Table45" displayName="Table45" ref="A3:B23" totalsRowShown="0">
  <autoFilter ref="A3:B23" xr:uid="{00000000-0009-0000-0100-00002D000000}"/>
  <tableColumns count="2">
    <tableColumn id="1" xr3:uid="{00000000-0010-0000-0700-000001000000}" name="TITLE EN"/>
    <tableColumn id="2" xr3:uid="{00000000-0010-0000-0700-000002000000}" name="TITLE PT"/>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46" displayName="Table46" ref="AE3:AF6" totalsRowShown="0">
  <autoFilter ref="AE3:AF6" xr:uid="{00000000-0009-0000-0100-00002E000000}"/>
  <tableColumns count="2">
    <tableColumn id="1" xr3:uid="{00000000-0010-0000-0800-000001000000}" name="Modality EN"/>
    <tableColumn id="2" xr3:uid="{00000000-0010-0000-0800-000002000000}" name="Modality PT"/>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 Id="rId5" Type="http://schemas.openxmlformats.org/officeDocument/2006/relationships/table" Target="../tables/table6.xml"/><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8" Type="http://schemas.openxmlformats.org/officeDocument/2006/relationships/table" Target="../tables/table13.xml"/><Relationship Id="rId3" Type="http://schemas.openxmlformats.org/officeDocument/2006/relationships/table" Target="../tables/table8.xml"/><Relationship Id="rId7" Type="http://schemas.openxmlformats.org/officeDocument/2006/relationships/table" Target="../tables/table12.xml"/><Relationship Id="rId12" Type="http://schemas.openxmlformats.org/officeDocument/2006/relationships/table" Target="../tables/table17.xml"/><Relationship Id="rId2" Type="http://schemas.openxmlformats.org/officeDocument/2006/relationships/table" Target="../tables/table7.xml"/><Relationship Id="rId1" Type="http://schemas.openxmlformats.org/officeDocument/2006/relationships/printerSettings" Target="../printerSettings/printerSettings4.bin"/><Relationship Id="rId6" Type="http://schemas.openxmlformats.org/officeDocument/2006/relationships/table" Target="../tables/table11.xml"/><Relationship Id="rId11" Type="http://schemas.openxmlformats.org/officeDocument/2006/relationships/table" Target="../tables/table16.xml"/><Relationship Id="rId5" Type="http://schemas.openxmlformats.org/officeDocument/2006/relationships/table" Target="../tables/table10.xml"/><Relationship Id="rId10" Type="http://schemas.openxmlformats.org/officeDocument/2006/relationships/table" Target="../tables/table15.xml"/><Relationship Id="rId4" Type="http://schemas.openxmlformats.org/officeDocument/2006/relationships/table" Target="../tables/table9.xml"/><Relationship Id="rId9" Type="http://schemas.openxmlformats.org/officeDocument/2006/relationships/table" Target="../tables/table14.xml"/></Relationships>
</file>

<file path=xl/worksheets/_rels/sheet8.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5.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7"/>
  <sheetViews>
    <sheetView workbookViewId="0">
      <selection activeCell="A8" sqref="A8"/>
    </sheetView>
  </sheetViews>
  <sheetFormatPr defaultColWidth="12.140625" defaultRowHeight="15" customHeight="1"/>
  <cols>
    <col min="1" max="1" width="43.42578125" style="2" customWidth="1"/>
    <col min="2" max="2" width="132.5703125" style="2" bestFit="1" customWidth="1"/>
    <col min="3" max="5" width="29.42578125" style="2" customWidth="1"/>
    <col min="6" max="6" width="45.5703125" style="2" customWidth="1"/>
    <col min="7" max="16384" width="12.140625" style="2"/>
  </cols>
  <sheetData>
    <row r="1" spans="1:6" s="23" customFormat="1" ht="23.45">
      <c r="A1" s="134" t="s">
        <v>0</v>
      </c>
      <c r="B1" s="22"/>
    </row>
    <row r="2" spans="1:6" ht="15.6">
      <c r="A2" s="120"/>
      <c r="B2" s="10"/>
      <c r="C2" s="5"/>
      <c r="D2" s="5"/>
      <c r="E2" s="5"/>
    </row>
    <row r="3" spans="1:6" ht="15.6">
      <c r="A3" s="119"/>
      <c r="B3" s="10"/>
      <c r="C3" s="5"/>
      <c r="D3" s="5"/>
      <c r="E3" s="5"/>
    </row>
    <row r="4" spans="1:6" ht="23.45">
      <c r="A4" s="1" t="s">
        <v>1</v>
      </c>
      <c r="B4" s="1"/>
      <c r="C4" s="1"/>
      <c r="D4" s="1"/>
      <c r="E4" s="1"/>
      <c r="F4" s="1"/>
    </row>
    <row r="5" spans="1:6" ht="17.45">
      <c r="A5" s="144" t="s">
        <v>2</v>
      </c>
      <c r="B5" s="145"/>
      <c r="C5" s="5"/>
      <c r="D5" s="5"/>
      <c r="E5" s="5"/>
      <c r="F5" s="5"/>
    </row>
    <row r="6" spans="1:6" ht="17.45">
      <c r="A6" s="144" t="s">
        <v>3</v>
      </c>
      <c r="B6" s="146"/>
    </row>
    <row r="7" spans="1:6" ht="17.45">
      <c r="A7" s="144" t="s">
        <v>4</v>
      </c>
      <c r="B7" s="146"/>
    </row>
    <row r="8" spans="1:6" ht="17.45">
      <c r="A8" s="144" t="s">
        <v>5</v>
      </c>
      <c r="B8" s="146"/>
    </row>
    <row r="9" spans="1:6" ht="17.45">
      <c r="A9" s="144" t="s">
        <v>6</v>
      </c>
      <c r="B9" s="146"/>
    </row>
    <row r="10" spans="1:6" ht="18">
      <c r="A10" s="144" t="s">
        <v>7</v>
      </c>
      <c r="B10" s="146"/>
    </row>
    <row r="11" spans="1:6" ht="18">
      <c r="A11" s="147" t="s">
        <v>8</v>
      </c>
      <c r="B11" s="148" t="s">
        <v>9</v>
      </c>
    </row>
    <row r="12" spans="1:6" ht="18">
      <c r="A12" s="147" t="s">
        <v>10</v>
      </c>
      <c r="B12" s="149" t="s">
        <v>11</v>
      </c>
    </row>
    <row r="13" spans="1:6" ht="17.45">
      <c r="A13" s="144" t="s">
        <v>12</v>
      </c>
      <c r="B13" s="146"/>
    </row>
    <row r="14" spans="1:6" ht="17.45">
      <c r="A14" s="144" t="s">
        <v>13</v>
      </c>
      <c r="B14" s="146"/>
    </row>
    <row r="15" spans="1:6" ht="17.45">
      <c r="A15" s="144" t="s">
        <v>14</v>
      </c>
      <c r="B15" s="146"/>
    </row>
    <row r="16" spans="1:6" ht="15.6">
      <c r="A16" s="9"/>
      <c r="B16" s="7"/>
      <c r="C16" s="5"/>
      <c r="D16" s="5"/>
      <c r="E16" s="5"/>
    </row>
    <row r="17" spans="1:6" ht="23.45">
      <c r="A17" s="1" t="s">
        <v>15</v>
      </c>
      <c r="B17" s="1" t="s">
        <v>16</v>
      </c>
      <c r="C17" s="1"/>
      <c r="D17" s="1"/>
      <c r="E17" s="1"/>
    </row>
    <row r="18" spans="1:6" ht="20.100000000000001" customHeight="1">
      <c r="A18" s="121" t="s">
        <v>17</v>
      </c>
      <c r="B18" s="122" t="s">
        <v>18</v>
      </c>
      <c r="C18" s="5"/>
      <c r="D18" s="5"/>
      <c r="E18" s="5"/>
    </row>
    <row r="19" spans="1:6" ht="20.100000000000001" customHeight="1">
      <c r="A19" s="9" t="s">
        <v>19</v>
      </c>
      <c r="B19" s="7" t="s">
        <v>20</v>
      </c>
      <c r="C19" s="5"/>
      <c r="D19" s="5"/>
      <c r="E19" s="5"/>
    </row>
    <row r="20" spans="1:6" ht="20.100000000000001" customHeight="1">
      <c r="A20" s="9" t="s">
        <v>21</v>
      </c>
      <c r="B20" s="7" t="s">
        <v>22</v>
      </c>
      <c r="C20" s="5"/>
      <c r="D20" s="5"/>
      <c r="E20" s="5"/>
    </row>
    <row r="21" spans="1:6" ht="20.100000000000001" customHeight="1">
      <c r="A21" s="9" t="s">
        <v>23</v>
      </c>
      <c r="B21" s="7" t="s">
        <v>24</v>
      </c>
      <c r="C21" s="5"/>
      <c r="D21" s="5"/>
      <c r="E21" s="5"/>
    </row>
    <row r="22" spans="1:6" ht="20.100000000000001" customHeight="1">
      <c r="A22" s="9" t="s">
        <v>25</v>
      </c>
      <c r="B22" s="7" t="s">
        <v>26</v>
      </c>
      <c r="C22" s="5"/>
      <c r="D22" s="5"/>
      <c r="E22" s="5"/>
    </row>
    <row r="23" spans="1:6" ht="20.100000000000001" customHeight="1">
      <c r="A23" s="9" t="s">
        <v>27</v>
      </c>
      <c r="B23" s="7" t="s">
        <v>28</v>
      </c>
      <c r="C23" s="5"/>
      <c r="D23" s="5"/>
      <c r="E23" s="5"/>
    </row>
    <row r="24" spans="1:6" ht="20.100000000000001" customHeight="1">
      <c r="A24" s="9" t="s">
        <v>29</v>
      </c>
      <c r="B24" s="7" t="s">
        <v>30</v>
      </c>
      <c r="C24" s="5"/>
      <c r="D24" s="5"/>
      <c r="E24" s="5"/>
    </row>
    <row r="25" spans="1:6" ht="20.100000000000001" customHeight="1">
      <c r="A25" s="121" t="s">
        <v>31</v>
      </c>
      <c r="B25" s="122" t="s">
        <v>32</v>
      </c>
      <c r="C25" s="5"/>
      <c r="D25" s="5"/>
      <c r="E25" s="5"/>
    </row>
    <row r="26" spans="1:6" ht="20.100000000000001" customHeight="1">
      <c r="A26" s="9" t="s">
        <v>33</v>
      </c>
      <c r="B26" s="7" t="s">
        <v>34</v>
      </c>
      <c r="C26" s="5"/>
      <c r="D26" s="5"/>
      <c r="E26" s="5"/>
      <c r="F26" s="8"/>
    </row>
    <row r="27" spans="1:6" ht="20.100000000000001" customHeight="1">
      <c r="A27" s="9" t="s">
        <v>35</v>
      </c>
      <c r="B27" s="7" t="s">
        <v>36</v>
      </c>
      <c r="C27" s="5"/>
      <c r="D27" s="5"/>
      <c r="E27" s="5"/>
      <c r="F27" s="8"/>
    </row>
    <row r="28" spans="1:6" ht="20.100000000000001" customHeight="1">
      <c r="A28" s="9" t="s">
        <v>37</v>
      </c>
      <c r="B28" s="7" t="s">
        <v>38</v>
      </c>
      <c r="C28" s="5"/>
      <c r="D28" s="5"/>
      <c r="E28" s="5"/>
      <c r="F28" s="8"/>
    </row>
    <row r="29" spans="1:6" ht="20.100000000000001" customHeight="1">
      <c r="A29" s="9" t="s">
        <v>39</v>
      </c>
      <c r="B29" s="7" t="s">
        <v>40</v>
      </c>
      <c r="C29" s="5"/>
      <c r="D29" s="5"/>
      <c r="E29" s="5"/>
      <c r="F29" s="8"/>
    </row>
    <row r="30" spans="1:6" ht="20.100000000000001" customHeight="1">
      <c r="A30" s="9" t="s">
        <v>41</v>
      </c>
      <c r="B30" s="7" t="s">
        <v>28</v>
      </c>
      <c r="C30" s="5"/>
      <c r="D30" s="5"/>
      <c r="E30" s="5"/>
      <c r="F30" s="8"/>
    </row>
    <row r="31" spans="1:6" ht="20.100000000000001" customHeight="1">
      <c r="A31" s="9" t="s">
        <v>42</v>
      </c>
      <c r="B31" s="7" t="s">
        <v>43</v>
      </c>
      <c r="C31" s="5"/>
      <c r="D31" s="5"/>
      <c r="E31" s="5"/>
      <c r="F31" s="8"/>
    </row>
    <row r="32" spans="1:6" s="123" customFormat="1" ht="20.100000000000001" customHeight="1">
      <c r="A32" s="121" t="s">
        <v>44</v>
      </c>
      <c r="B32" s="122" t="s">
        <v>45</v>
      </c>
      <c r="F32" s="124"/>
    </row>
    <row r="33" spans="1:6" ht="20.100000000000001" customHeight="1">
      <c r="A33" s="9" t="s">
        <v>46</v>
      </c>
      <c r="B33" s="7" t="s">
        <v>43</v>
      </c>
      <c r="C33" s="5"/>
      <c r="D33" s="5"/>
      <c r="E33" s="5"/>
      <c r="F33" s="8"/>
    </row>
    <row r="34" spans="1:6" ht="20.100000000000001" customHeight="1">
      <c r="A34" s="9" t="s">
        <v>47</v>
      </c>
      <c r="B34" s="7" t="s">
        <v>48</v>
      </c>
      <c r="C34" s="5"/>
      <c r="D34" s="5"/>
      <c r="E34" s="5"/>
      <c r="F34" s="8"/>
    </row>
    <row r="35" spans="1:6" ht="20.100000000000001" customHeight="1">
      <c r="A35" s="9" t="s">
        <v>49</v>
      </c>
      <c r="B35" s="7" t="s">
        <v>50</v>
      </c>
    </row>
    <row r="36" spans="1:6" ht="20.100000000000001" customHeight="1">
      <c r="A36" s="9" t="s">
        <v>51</v>
      </c>
      <c r="B36" s="7" t="s">
        <v>28</v>
      </c>
    </row>
    <row r="37" spans="1:6" ht="20.100000000000001" customHeight="1">
      <c r="A37" s="9" t="s">
        <v>52</v>
      </c>
      <c r="B37" s="7" t="s">
        <v>53</v>
      </c>
    </row>
    <row r="38" spans="1:6" ht="20.100000000000001" customHeight="1">
      <c r="A38" s="9" t="s">
        <v>54</v>
      </c>
      <c r="B38" s="7" t="s">
        <v>55</v>
      </c>
    </row>
    <row r="39" spans="1:6" ht="20.100000000000001" customHeight="1">
      <c r="A39" s="9" t="s">
        <v>56</v>
      </c>
      <c r="B39" s="7" t="s">
        <v>57</v>
      </c>
    </row>
    <row r="40" spans="1:6" ht="20.100000000000001" customHeight="1">
      <c r="A40" s="9" t="s">
        <v>58</v>
      </c>
      <c r="B40" s="7" t="s">
        <v>59</v>
      </c>
    </row>
    <row r="41" spans="1:6" ht="20.100000000000001" customHeight="1">
      <c r="A41" s="9" t="s">
        <v>60</v>
      </c>
      <c r="B41" s="7" t="s">
        <v>61</v>
      </c>
    </row>
    <row r="42" spans="1:6" ht="20.100000000000001" customHeight="1">
      <c r="A42" s="9" t="s">
        <v>62</v>
      </c>
      <c r="B42" s="7" t="s">
        <v>63</v>
      </c>
    </row>
    <row r="43" spans="1:6" ht="20.100000000000001" customHeight="1">
      <c r="A43" s="9" t="s">
        <v>64</v>
      </c>
      <c r="B43" s="7" t="s">
        <v>65</v>
      </c>
    </row>
    <row r="44" spans="1:6" ht="20.100000000000001" customHeight="1">
      <c r="A44" s="9" t="s">
        <v>66</v>
      </c>
      <c r="B44" s="7" t="s">
        <v>67</v>
      </c>
    </row>
    <row r="45" spans="1:6" ht="20.100000000000001" customHeight="1">
      <c r="A45" s="9" t="s">
        <v>68</v>
      </c>
      <c r="B45" s="7" t="s">
        <v>69</v>
      </c>
    </row>
    <row r="46" spans="1:6" ht="20.100000000000001" customHeight="1">
      <c r="A46" s="9" t="s">
        <v>70</v>
      </c>
      <c r="B46" s="7" t="s">
        <v>71</v>
      </c>
    </row>
    <row r="47" spans="1:6" ht="20.100000000000001" customHeight="1">
      <c r="A47" s="9" t="s">
        <v>72</v>
      </c>
      <c r="B47" s="7" t="s">
        <v>73</v>
      </c>
    </row>
    <row r="48" spans="1:6" ht="20.100000000000001" customHeight="1">
      <c r="A48" s="9" t="s">
        <v>74</v>
      </c>
      <c r="B48" s="7" t="s">
        <v>75</v>
      </c>
    </row>
    <row r="49" spans="1:2" ht="20.100000000000001" customHeight="1">
      <c r="A49" s="9" t="s">
        <v>76</v>
      </c>
      <c r="B49" s="7" t="s">
        <v>77</v>
      </c>
    </row>
    <row r="50" spans="1:2" ht="20.100000000000001" customHeight="1">
      <c r="A50" s="9" t="s">
        <v>78</v>
      </c>
      <c r="B50" s="7" t="s">
        <v>79</v>
      </c>
    </row>
    <row r="51" spans="1:2" ht="15.75" customHeight="1"/>
    <row r="52" spans="1:2" ht="15.75" customHeight="1"/>
    <row r="53" spans="1:2" ht="15.75" customHeight="1"/>
    <row r="54" spans="1:2" ht="15.75" customHeight="1"/>
    <row r="55" spans="1:2" ht="15.75" customHeight="1"/>
    <row r="56" spans="1:2" ht="15.75" customHeight="1"/>
    <row r="57" spans="1:2" ht="15.75" customHeight="1"/>
    <row r="58" spans="1:2" ht="15.75" customHeight="1"/>
    <row r="59" spans="1:2" ht="15.75" customHeight="1"/>
    <row r="60" spans="1:2" ht="15.75" customHeight="1"/>
    <row r="61" spans="1:2" ht="15.75" customHeight="1"/>
    <row r="62" spans="1:2" ht="15.75" customHeight="1"/>
    <row r="63" spans="1:2" ht="15.75" customHeight="1"/>
    <row r="64" spans="1: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VNaeG0yDJEN7JO+bjup5keI73vGXa53F7lC86LAX33ghieZVx8C324olNmUw+dIhqksiK6WP7A6pSYPVuZ0Mxg==" saltValue="y/9VZT9lMZIUNSChvrnT7g==" spinCount="100000" sheet="1" objects="1" scenarios="1"/>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0"/>
  <sheetViews>
    <sheetView workbookViewId="0">
      <selection activeCell="B11" sqref="B11"/>
    </sheetView>
  </sheetViews>
  <sheetFormatPr defaultColWidth="10.85546875" defaultRowHeight="14.45"/>
  <cols>
    <col min="1" max="1" width="35" customWidth="1"/>
    <col min="2" max="2" width="108.140625" customWidth="1"/>
  </cols>
  <sheetData>
    <row r="1" spans="1:2" ht="23.45">
      <c r="A1" s="135" t="s">
        <v>80</v>
      </c>
      <c r="B1" s="136"/>
    </row>
    <row r="2" spans="1:2">
      <c r="A2" s="137"/>
    </row>
    <row r="4" spans="1:2" ht="23.45">
      <c r="A4" s="1" t="s">
        <v>81</v>
      </c>
      <c r="B4" s="1"/>
    </row>
    <row r="5" spans="1:2" ht="18.600000000000001">
      <c r="A5" s="150" t="s">
        <v>82</v>
      </c>
      <c r="B5" s="151"/>
    </row>
    <row r="6" spans="1:2" ht="18.600000000000001">
      <c r="A6" s="150" t="s">
        <v>83</v>
      </c>
      <c r="B6" s="152"/>
    </row>
    <row r="7" spans="1:2" ht="18.600000000000001">
      <c r="A7" s="150" t="s">
        <v>84</v>
      </c>
      <c r="B7" s="152"/>
    </row>
    <row r="8" spans="1:2" ht="18.600000000000001">
      <c r="A8" s="150" t="s">
        <v>85</v>
      </c>
      <c r="B8" s="152"/>
    </row>
    <row r="9" spans="1:2" ht="18.600000000000001">
      <c r="A9" s="150" t="s">
        <v>86</v>
      </c>
      <c r="B9" s="152"/>
    </row>
    <row r="10" spans="1:2" ht="18">
      <c r="A10" s="144" t="s">
        <v>87</v>
      </c>
      <c r="B10" s="152"/>
    </row>
    <row r="11" spans="1:2" ht="18">
      <c r="A11" s="147" t="s">
        <v>8</v>
      </c>
      <c r="B11" s="148" t="s">
        <v>9</v>
      </c>
    </row>
    <row r="12" spans="1:2" ht="18">
      <c r="A12" s="147" t="s">
        <v>10</v>
      </c>
      <c r="B12" s="149" t="s">
        <v>11</v>
      </c>
    </row>
    <row r="13" spans="1:2" ht="17.45">
      <c r="A13" s="144" t="s">
        <v>88</v>
      </c>
      <c r="B13" s="152"/>
    </row>
    <row r="14" spans="1:2" ht="17.45">
      <c r="A14" s="144" t="s">
        <v>89</v>
      </c>
      <c r="B14" s="152"/>
    </row>
    <row r="15" spans="1:2" ht="17.45">
      <c r="A15" s="144" t="s">
        <v>90</v>
      </c>
      <c r="B15" s="152"/>
    </row>
    <row r="16" spans="1:2" ht="15.6">
      <c r="A16" s="138"/>
      <c r="B16" s="138"/>
    </row>
    <row r="17" spans="1:2" ht="23.45">
      <c r="A17" s="1" t="s">
        <v>91</v>
      </c>
      <c r="B17" s="1" t="s">
        <v>92</v>
      </c>
    </row>
    <row r="18" spans="1:2">
      <c r="A18" s="141" t="s">
        <v>93</v>
      </c>
      <c r="B18" s="142" t="s">
        <v>94</v>
      </c>
    </row>
    <row r="19" spans="1:2">
      <c r="A19" s="139" t="s">
        <v>95</v>
      </c>
      <c r="B19" s="140" t="s">
        <v>96</v>
      </c>
    </row>
    <row r="20" spans="1:2">
      <c r="A20" s="139" t="s">
        <v>97</v>
      </c>
      <c r="B20" s="140" t="s">
        <v>98</v>
      </c>
    </row>
    <row r="21" spans="1:2">
      <c r="A21" s="139" t="s">
        <v>99</v>
      </c>
      <c r="B21" s="140" t="s">
        <v>100</v>
      </c>
    </row>
    <row r="22" spans="1:2">
      <c r="A22" s="139" t="s">
        <v>101</v>
      </c>
      <c r="B22" s="140" t="s">
        <v>102</v>
      </c>
    </row>
    <row r="23" spans="1:2">
      <c r="A23" s="139" t="s">
        <v>103</v>
      </c>
      <c r="B23" s="140" t="s">
        <v>104</v>
      </c>
    </row>
    <row r="24" spans="1:2">
      <c r="A24" s="139" t="s">
        <v>105</v>
      </c>
      <c r="B24" s="140" t="s">
        <v>106</v>
      </c>
    </row>
    <row r="25" spans="1:2">
      <c r="A25" s="141" t="s">
        <v>107</v>
      </c>
      <c r="B25" s="142" t="s">
        <v>108</v>
      </c>
    </row>
    <row r="26" spans="1:2">
      <c r="A26" s="139" t="s">
        <v>109</v>
      </c>
      <c r="B26" s="140" t="s">
        <v>110</v>
      </c>
    </row>
    <row r="27" spans="1:2">
      <c r="A27" s="139" t="s">
        <v>111</v>
      </c>
      <c r="B27" s="140" t="s">
        <v>112</v>
      </c>
    </row>
    <row r="28" spans="1:2">
      <c r="A28" s="139" t="s">
        <v>113</v>
      </c>
      <c r="B28" s="140" t="s">
        <v>114</v>
      </c>
    </row>
    <row r="29" spans="1:2">
      <c r="A29" s="139" t="s">
        <v>115</v>
      </c>
      <c r="B29" s="140" t="s">
        <v>116</v>
      </c>
    </row>
    <row r="30" spans="1:2">
      <c r="A30" s="139" t="s">
        <v>41</v>
      </c>
      <c r="B30" s="140" t="s">
        <v>104</v>
      </c>
    </row>
    <row r="31" spans="1:2">
      <c r="A31" s="139" t="s">
        <v>42</v>
      </c>
      <c r="B31" s="140" t="s">
        <v>117</v>
      </c>
    </row>
    <row r="32" spans="1:2">
      <c r="A32" s="141" t="s">
        <v>118</v>
      </c>
      <c r="B32" s="142" t="s">
        <v>119</v>
      </c>
    </row>
    <row r="33" spans="1:2">
      <c r="A33" s="139" t="s">
        <v>46</v>
      </c>
      <c r="B33" s="140" t="s">
        <v>117</v>
      </c>
    </row>
    <row r="34" spans="1:2">
      <c r="A34" s="139" t="s">
        <v>120</v>
      </c>
      <c r="B34" s="140" t="s">
        <v>121</v>
      </c>
    </row>
    <row r="35" spans="1:2">
      <c r="A35" s="139" t="s">
        <v>122</v>
      </c>
      <c r="B35" s="140" t="s">
        <v>123</v>
      </c>
    </row>
    <row r="36" spans="1:2">
      <c r="A36" s="139" t="s">
        <v>124</v>
      </c>
      <c r="B36" s="140" t="s">
        <v>104</v>
      </c>
    </row>
    <row r="37" spans="1:2">
      <c r="A37" s="139" t="s">
        <v>125</v>
      </c>
      <c r="B37" s="140" t="s">
        <v>126</v>
      </c>
    </row>
    <row r="38" spans="1:2">
      <c r="A38" s="139" t="s">
        <v>127</v>
      </c>
      <c r="B38" s="140" t="s">
        <v>128</v>
      </c>
    </row>
    <row r="39" spans="1:2">
      <c r="A39" s="139" t="s">
        <v>129</v>
      </c>
      <c r="B39" s="140" t="s">
        <v>130</v>
      </c>
    </row>
    <row r="40" spans="1:2">
      <c r="A40" s="139" t="s">
        <v>131</v>
      </c>
      <c r="B40" s="140" t="s">
        <v>132</v>
      </c>
    </row>
    <row r="41" spans="1:2">
      <c r="A41" s="139" t="s">
        <v>133</v>
      </c>
      <c r="B41" s="140" t="s">
        <v>134</v>
      </c>
    </row>
    <row r="42" spans="1:2">
      <c r="A42" s="139" t="s">
        <v>135</v>
      </c>
      <c r="B42" s="140" t="s">
        <v>136</v>
      </c>
    </row>
    <row r="43" spans="1:2">
      <c r="A43" s="139" t="s">
        <v>137</v>
      </c>
      <c r="B43" s="140" t="s">
        <v>138</v>
      </c>
    </row>
    <row r="44" spans="1:2">
      <c r="A44" s="139" t="s">
        <v>66</v>
      </c>
      <c r="B44" s="140" t="s">
        <v>139</v>
      </c>
    </row>
    <row r="45" spans="1:2">
      <c r="A45" s="139" t="s">
        <v>140</v>
      </c>
      <c r="B45" s="140" t="s">
        <v>141</v>
      </c>
    </row>
    <row r="46" spans="1:2">
      <c r="A46" s="139" t="s">
        <v>142</v>
      </c>
      <c r="B46" s="140" t="s">
        <v>143</v>
      </c>
    </row>
    <row r="47" spans="1:2">
      <c r="A47" s="139" t="s">
        <v>144</v>
      </c>
      <c r="B47" s="140" t="s">
        <v>145</v>
      </c>
    </row>
    <row r="48" spans="1:2">
      <c r="A48" s="139" t="s">
        <v>74</v>
      </c>
      <c r="B48" s="140" t="s">
        <v>146</v>
      </c>
    </row>
    <row r="49" spans="1:2">
      <c r="A49" s="139" t="s">
        <v>147</v>
      </c>
      <c r="B49" s="140" t="s">
        <v>148</v>
      </c>
    </row>
    <row r="50" spans="1:2">
      <c r="A50" s="139" t="s">
        <v>149</v>
      </c>
      <c r="B50" s="140" t="s">
        <v>150</v>
      </c>
    </row>
  </sheetData>
  <sheetProtection algorithmName="SHA-512" hashValue="vJ2SQkqnvdGwCT/ArYNzNgo9LXowv41YznpQdh086eW3B4a+LbxbJzUW8Da5f1OXAVdTaBfJUqnUDX9caS0vCQ==" saltValue="choP7bcUkFrk2cgeApL6x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52"/>
  <sheetViews>
    <sheetView topLeftCell="B1" zoomScale="80" zoomScaleNormal="80" workbookViewId="0">
      <pane ySplit="2" topLeftCell="A39" activePane="bottomLeft" state="frozen"/>
      <selection pane="bottomLeft" activeCell="D7" sqref="D7"/>
      <selection activeCell="A3" sqref="A3:E52"/>
    </sheetView>
  </sheetViews>
  <sheetFormatPr defaultColWidth="8.85546875" defaultRowHeight="14.45"/>
  <cols>
    <col min="1" max="1" width="21.85546875" customWidth="1"/>
    <col min="2" max="2" width="91" customWidth="1"/>
    <col min="3" max="3" width="44.85546875" customWidth="1"/>
    <col min="4" max="4" width="37.5703125" customWidth="1"/>
    <col min="5" max="5" width="38.140625" customWidth="1"/>
    <col min="6" max="6" width="10.42578125" bestFit="1" customWidth="1"/>
    <col min="7" max="7" width="21.42578125" customWidth="1"/>
    <col min="8" max="8" width="12.42578125" bestFit="1" customWidth="1"/>
    <col min="9" max="11" width="12.42578125" customWidth="1"/>
    <col min="12" max="12" width="76.42578125" bestFit="1" customWidth="1"/>
    <col min="13" max="13" width="52.140625" bestFit="1" customWidth="1"/>
    <col min="14" max="14" width="18" bestFit="1" customWidth="1"/>
    <col min="15" max="15" width="18" customWidth="1"/>
    <col min="16" max="16" width="24.5703125" customWidth="1"/>
    <col min="17" max="18" width="12.85546875" customWidth="1"/>
    <col min="19" max="19" width="10.85546875" customWidth="1"/>
    <col min="20" max="20" width="10.42578125" bestFit="1" customWidth="1"/>
  </cols>
  <sheetData>
    <row r="1" spans="1:21" ht="26.1" customHeight="1">
      <c r="F1" t="s">
        <v>151</v>
      </c>
      <c r="G1" t="s">
        <v>152</v>
      </c>
      <c r="H1" t="s">
        <v>153</v>
      </c>
      <c r="I1" t="s">
        <v>154</v>
      </c>
      <c r="J1" t="s">
        <v>155</v>
      </c>
      <c r="K1" t="s">
        <v>156</v>
      </c>
      <c r="L1" t="s">
        <v>157</v>
      </c>
      <c r="M1" t="s">
        <v>158</v>
      </c>
      <c r="N1" t="s">
        <v>159</v>
      </c>
      <c r="O1" t="s">
        <v>160</v>
      </c>
      <c r="P1" t="s">
        <v>161</v>
      </c>
      <c r="Q1" t="s">
        <v>144</v>
      </c>
      <c r="S1" t="s">
        <v>162</v>
      </c>
      <c r="T1" t="s">
        <v>163</v>
      </c>
    </row>
    <row r="2" spans="1:21" ht="30" customHeight="1">
      <c r="A2" s="102" t="s">
        <v>164</v>
      </c>
      <c r="B2" s="102" t="s">
        <v>165</v>
      </c>
      <c r="C2" s="102" t="s">
        <v>166</v>
      </c>
      <c r="D2" s="102" t="s">
        <v>167</v>
      </c>
      <c r="E2" s="102" t="s">
        <v>168</v>
      </c>
      <c r="F2" s="103" t="s">
        <v>151</v>
      </c>
      <c r="G2" s="103" t="s">
        <v>25</v>
      </c>
      <c r="H2" s="103" t="s">
        <v>44</v>
      </c>
      <c r="I2" s="103" t="s">
        <v>46</v>
      </c>
      <c r="J2" s="103" t="s">
        <v>169</v>
      </c>
      <c r="K2" s="103" t="s">
        <v>170</v>
      </c>
      <c r="L2" s="103" t="s">
        <v>157</v>
      </c>
      <c r="M2" s="103" t="s">
        <v>158</v>
      </c>
      <c r="N2" s="103" t="s">
        <v>159</v>
      </c>
      <c r="O2" s="103" t="s">
        <v>68</v>
      </c>
      <c r="P2" s="103" t="s">
        <v>142</v>
      </c>
      <c r="Q2" s="103" t="s">
        <v>144</v>
      </c>
      <c r="R2" s="103" t="s">
        <v>74</v>
      </c>
      <c r="S2" s="103" t="s">
        <v>171</v>
      </c>
      <c r="T2" s="103" t="s">
        <v>172</v>
      </c>
      <c r="U2" t="s">
        <v>173</v>
      </c>
    </row>
    <row r="3" spans="1:21" ht="57.95">
      <c r="A3" s="104" t="str">
        <f>Table1[[#This Row],[Lead]]&amp;"/"&amp;Table1[[#This Row],[Implementing Partner]]</f>
        <v>COSACA/SCI</v>
      </c>
      <c r="B3" s="104" t="str">
        <f>Table1[[#This Row],['#activity +type]]&amp;"/ "&amp; Table1[[#This Row],['#activity +description]]</f>
        <v>Treinamento &amp; Campanhas/ EAP Establishment (TLS)/Estabelecimento EAP (TLS)</v>
      </c>
      <c r="C3" s="105" t="str">
        <f>Table1[[#This Row],[District]] &amp;"/ " &amp; Table1[[#This Row],[Posto]] &amp;"/ " &amp; Table1[[#This Row],[Bairro_Localidade]] &amp;"/ " &amp; Table1[[#This Row],[Local]]</f>
        <v>Ibo/ Ibo Sede/  / Ibo CFS</v>
      </c>
      <c r="D3" s="105" t="str">
        <f>Table1[[#This Row],['#loc +type]]&amp;"/ " &amp; Table1[[#This Row],[Beneficiary type]]&amp; CHAR(10) &amp; "People targeted : " &amp;Table1[[#This Row],[Targeted]] &amp; CHAR(10) &amp; "People Reached: " &amp; Table1[[#This Row],[Reached]]</f>
        <v xml:space="preserve">Child Friendly Spaces/ Comunidades de Acolhimento
People targeted : 150
People Reached: </v>
      </c>
      <c r="E3" s="105" t="e">
        <f>"Started: " &amp; TEXT(Table1[[#This Row],[Data de início]], "DD/MM/YYYY") &amp; CHAR(10) &amp;"Est. End: " &amp; TEXT(Table1[[#This Row],[Data final]], "DD/MM/YYYY")&amp; CHAR(10) &amp;"Status: "&amp;Table1[[#This Row],[Status]]</f>
        <v>#VALUE!</v>
      </c>
      <c r="F3" s="104" t="s">
        <v>174</v>
      </c>
      <c r="G3" s="104" t="s">
        <v>175</v>
      </c>
      <c r="H3" s="104" t="s">
        <v>176</v>
      </c>
      <c r="I3" s="104" t="s">
        <v>177</v>
      </c>
      <c r="J3" s="104" t="s">
        <v>178</v>
      </c>
      <c r="K3" s="104" t="s">
        <v>179</v>
      </c>
      <c r="L3" s="104" t="s">
        <v>180</v>
      </c>
      <c r="M3" s="104" t="s">
        <v>181</v>
      </c>
      <c r="N3" s="104" t="s">
        <v>182</v>
      </c>
      <c r="O3" s="104" t="s">
        <v>183</v>
      </c>
      <c r="P3" s="104">
        <v>43588</v>
      </c>
      <c r="Q3" s="104" t="s">
        <v>178</v>
      </c>
      <c r="R3" s="104" t="s">
        <v>184</v>
      </c>
      <c r="S3" s="106">
        <v>150</v>
      </c>
      <c r="T3" s="106"/>
      <c r="U3" s="104"/>
    </row>
    <row r="4" spans="1:21" ht="43.5">
      <c r="A4" s="104" t="str">
        <f>Table1[[#This Row],[Lead]]&amp;"/"&amp;Table1[[#This Row],[Implementing Partner]]</f>
        <v>COSACA/SCI</v>
      </c>
      <c r="B4" s="104" t="str">
        <f>Table1[[#This Row],['#activity +type]]&amp;"/ "&amp; Table1[[#This Row],['#activity +description]]</f>
        <v xml:space="preserve">Fornecimentos/ Student kits/Kits de estudantes </v>
      </c>
      <c r="C4" s="105" t="str">
        <f>Table1[[#This Row],[District]] &amp;"/ " &amp; Table1[[#This Row],[Posto]] &amp;"/ " &amp; Table1[[#This Row],[Bairro_Localidade]] &amp;"/ " &amp; Table1[[#This Row],[Local]]</f>
        <v>Macomia/ Macomia Sede/ Licangano / EPC de Licangano</v>
      </c>
      <c r="D4" s="105" t="str">
        <f>Table1[[#This Row],['#loc +type]]&amp;"/ " &amp; Table1[[#This Row],[Beneficiary type]]&amp; CHAR(10) &amp; "People targeted : " &amp;Table1[[#This Row],[Targeted]] &amp; CHAR(10) &amp; "People Reached: " &amp; Table1[[#This Row],[Reached]]</f>
        <v xml:space="preserve">School/ Comunidades de Acolhimento
People targeted : 565
People Reached: </v>
      </c>
      <c r="E4" s="105" t="e">
        <f>"Started: " &amp; TEXT(Table1[[#This Row],[Data de início]], "DD/MM/YYYY") &amp; CHAR(10) &amp;"Est. End: " &amp; TEXT(Table1[[#This Row],[Data final]], "DD/MM/YYYY")&amp; CHAR(10) &amp;"Status: "&amp;Table1[[#This Row],[Status]]</f>
        <v>#VALUE!</v>
      </c>
      <c r="F4" s="104" t="s">
        <v>174</v>
      </c>
      <c r="G4" s="104" t="s">
        <v>175</v>
      </c>
      <c r="H4" s="104" t="s">
        <v>185</v>
      </c>
      <c r="I4" s="104" t="s">
        <v>186</v>
      </c>
      <c r="J4" s="104" t="s">
        <v>187</v>
      </c>
      <c r="K4" s="104" t="s">
        <v>188</v>
      </c>
      <c r="L4" s="104" t="s">
        <v>189</v>
      </c>
      <c r="M4" s="104" t="s">
        <v>190</v>
      </c>
      <c r="N4" s="104" t="s">
        <v>191</v>
      </c>
      <c r="O4" s="104" t="s">
        <v>183</v>
      </c>
      <c r="P4" s="104">
        <v>43831</v>
      </c>
      <c r="Q4" s="104">
        <v>44196</v>
      </c>
      <c r="R4" s="104" t="s">
        <v>184</v>
      </c>
      <c r="S4" s="106">
        <v>565</v>
      </c>
      <c r="T4" s="106"/>
      <c r="U4" s="104"/>
    </row>
    <row r="5" spans="1:21" ht="43.5">
      <c r="A5" s="104" t="str">
        <f>Table1[[#This Row],[Lead]]&amp;"/"&amp;Table1[[#This Row],[Implementing Partner]]</f>
        <v>COSACA/SCI</v>
      </c>
      <c r="B5" s="104" t="str">
        <f>Table1[[#This Row],['#activity +type]]&amp;"/ "&amp; Table1[[#This Row],['#activity +description]]</f>
        <v>WASH na escola/ Hygiene promotion training/Treinamento em promoção de higiene</v>
      </c>
      <c r="C5" s="105" t="str">
        <f>Table1[[#This Row],[District]] &amp;"/ " &amp; Table1[[#This Row],[Posto]] &amp;"/ " &amp; Table1[[#This Row],[Bairro_Localidade]] &amp;"/ " &amp; Table1[[#This Row],[Local]]</f>
        <v>Macomia/ Macomia Sede/ Likangano/ EPC de Licangano</v>
      </c>
      <c r="D5" s="105" t="str">
        <f>Table1[[#This Row],['#loc +type]]&amp;"/ " &amp; Table1[[#This Row],[Beneficiary type]]&amp; CHAR(10) &amp; "People targeted : " &amp;Table1[[#This Row],[Targeted]] &amp; CHAR(10) &amp; "People Reached: " &amp; Table1[[#This Row],[Reached]]</f>
        <v xml:space="preserve">School/ Misturado
People targeted : 16
People Reached: </v>
      </c>
      <c r="E5" s="105" t="e">
        <f>"Started: " &amp; TEXT(Table1[[#This Row],[Data de início]], "DD/MM/YYYY") &amp; CHAR(10) &amp;"Est. End: " &amp; TEXT(Table1[[#This Row],[Data final]], "DD/MM/YYYY")&amp; CHAR(10) &amp;"Status: "&amp;Table1[[#This Row],[Status]]</f>
        <v>#VALUE!</v>
      </c>
      <c r="F5" s="104" t="s">
        <v>174</v>
      </c>
      <c r="G5" s="104" t="s">
        <v>175</v>
      </c>
      <c r="H5" s="104" t="s">
        <v>185</v>
      </c>
      <c r="I5" s="104" t="s">
        <v>186</v>
      </c>
      <c r="J5" s="104" t="s">
        <v>192</v>
      </c>
      <c r="K5" s="104" t="s">
        <v>188</v>
      </c>
      <c r="L5" s="104" t="s">
        <v>193</v>
      </c>
      <c r="M5" s="104" t="s">
        <v>194</v>
      </c>
      <c r="N5" s="104" t="s">
        <v>191</v>
      </c>
      <c r="O5" s="104" t="s">
        <v>195</v>
      </c>
      <c r="P5" s="104">
        <v>43723</v>
      </c>
      <c r="Q5" s="104" t="s">
        <v>178</v>
      </c>
      <c r="R5" s="104" t="s">
        <v>184</v>
      </c>
      <c r="S5" s="106">
        <v>16</v>
      </c>
      <c r="T5" s="106"/>
      <c r="U5" s="104"/>
    </row>
    <row r="6" spans="1:21" ht="43.5">
      <c r="A6" s="104" t="str">
        <f>Table1[[#This Row],[Lead]]&amp;"/"&amp;Table1[[#This Row],[Implementing Partner]]</f>
        <v>COSACA/SCI</v>
      </c>
      <c r="B6" s="104" t="str">
        <f>Table1[[#This Row],['#activity +type]]&amp;"/ "&amp; Table1[[#This Row],['#activity +description]]</f>
        <v>Infraestrutura/ EAP Establishment (TLS)/Estabelecimento EAP (TLS)</v>
      </c>
      <c r="C6" s="105" t="str">
        <f>Table1[[#This Row],[District]] &amp;"/ " &amp; Table1[[#This Row],[Posto]] &amp;"/ " &amp; Table1[[#This Row],[Bairro_Localidade]] &amp;"/ " &amp; Table1[[#This Row],[Local]]</f>
        <v>Macomia/ Macomia Sede/ litamanda/ EPC de Litamanda</v>
      </c>
      <c r="D6" s="105" t="str">
        <f>Table1[[#This Row],['#loc +type]]&amp;"/ " &amp; Table1[[#This Row],[Beneficiary type]]&amp; CHAR(10) &amp; "People targeted : " &amp;Table1[[#This Row],[Targeted]] &amp; CHAR(10) &amp; "People Reached: " &amp; Table1[[#This Row],[Reached]]</f>
        <v xml:space="preserve">School/ Misturado
People targeted : 1287
People Reached: </v>
      </c>
      <c r="E6" s="105" t="e">
        <f>"Started: " &amp; TEXT(Table1[[#This Row],[Data de início]], "DD/MM/YYYY") &amp; CHAR(10) &amp;"Est. End: " &amp; TEXT(Table1[[#This Row],[Data final]], "DD/MM/YYYY")&amp; CHAR(10) &amp;"Status: "&amp;Table1[[#This Row],[Status]]</f>
        <v>#VALUE!</v>
      </c>
      <c r="F6" s="104" t="s">
        <v>174</v>
      </c>
      <c r="G6" s="104" t="s">
        <v>175</v>
      </c>
      <c r="H6" s="104" t="s">
        <v>185</v>
      </c>
      <c r="I6" s="104" t="s">
        <v>186</v>
      </c>
      <c r="J6" s="104" t="s">
        <v>196</v>
      </c>
      <c r="K6" s="104" t="s">
        <v>197</v>
      </c>
      <c r="L6" s="104" t="s">
        <v>198</v>
      </c>
      <c r="M6" s="104" t="s">
        <v>181</v>
      </c>
      <c r="N6" s="104" t="s">
        <v>191</v>
      </c>
      <c r="O6" s="104" t="s">
        <v>195</v>
      </c>
      <c r="P6" s="104">
        <v>43718</v>
      </c>
      <c r="Q6" s="104" t="s">
        <v>178</v>
      </c>
      <c r="R6" s="104" t="s">
        <v>184</v>
      </c>
      <c r="S6" s="106">
        <v>1287</v>
      </c>
      <c r="T6" s="106"/>
      <c r="U6" s="104"/>
    </row>
    <row r="7" spans="1:21" ht="43.5">
      <c r="A7" s="104" t="str">
        <f>Table1[[#This Row],[Lead]]&amp;"/"&amp;Table1[[#This Row],[Implementing Partner]]</f>
        <v>COSACA/SCI</v>
      </c>
      <c r="B7" s="104" t="str">
        <f>Table1[[#This Row],['#activity +type]]&amp;"/ "&amp; Table1[[#This Row],['#activity +description]]</f>
        <v>WASH na escola/ Emergency latrines/Latrinas de emergência</v>
      </c>
      <c r="C7" s="105" t="str">
        <f>Table1[[#This Row],[District]] &amp;"/ " &amp; Table1[[#This Row],[Posto]] &amp;"/ " &amp; Table1[[#This Row],[Bairro_Localidade]] &amp;"/ " &amp; Table1[[#This Row],[Local]]</f>
        <v>Macomia/ Macomia Sede/ litamanda/ EPC de Litamanda</v>
      </c>
      <c r="D7" s="105" t="str">
        <f>Table1[[#This Row],['#loc +type]]&amp;"/ " &amp; Table1[[#This Row],[Beneficiary type]]&amp; CHAR(10) &amp; "People targeted : " &amp;Table1[[#This Row],[Targeted]] &amp; CHAR(10) &amp; "People Reached: " &amp; Table1[[#This Row],[Reached]]</f>
        <v xml:space="preserve">School/ Misturado
People targeted : 1287
People Reached: </v>
      </c>
      <c r="E7" s="105" t="e">
        <f>"Started: " &amp; TEXT(Table1[[#This Row],[Data de início]], "DD/MM/YYYY") &amp; CHAR(10) &amp;"Est. End: " &amp; TEXT(Table1[[#This Row],[Data final]], "DD/MM/YYYY")&amp; CHAR(10) &amp;"Status: "&amp;Table1[[#This Row],[Status]]</f>
        <v>#VALUE!</v>
      </c>
      <c r="F7" s="104" t="s">
        <v>174</v>
      </c>
      <c r="G7" s="104" t="s">
        <v>175</v>
      </c>
      <c r="H7" s="104" t="s">
        <v>185</v>
      </c>
      <c r="I7" s="104" t="s">
        <v>186</v>
      </c>
      <c r="J7" s="104" t="s">
        <v>196</v>
      </c>
      <c r="K7" s="104" t="s">
        <v>197</v>
      </c>
      <c r="L7" s="104" t="s">
        <v>193</v>
      </c>
      <c r="M7" s="104" t="s">
        <v>199</v>
      </c>
      <c r="N7" s="104" t="s">
        <v>191</v>
      </c>
      <c r="O7" s="104" t="s">
        <v>195</v>
      </c>
      <c r="P7" s="104">
        <v>43728</v>
      </c>
      <c r="Q7" s="104" t="s">
        <v>178</v>
      </c>
      <c r="R7" s="104" t="s">
        <v>184</v>
      </c>
      <c r="S7" s="106">
        <v>1287</v>
      </c>
      <c r="T7" s="106"/>
      <c r="U7" s="104"/>
    </row>
    <row r="8" spans="1:21" ht="43.5">
      <c r="A8" s="104" t="str">
        <f>Table1[[#This Row],[Lead]]&amp;"/"&amp;Table1[[#This Row],[Implementing Partner]]</f>
        <v>COSACA/SCI</v>
      </c>
      <c r="B8" s="104" t="str">
        <f>Table1[[#This Row],['#activity +type]]&amp;"/ "&amp; Table1[[#This Row],['#activity +description]]</f>
        <v>WASH na escola/ EAP Establishment (TLS)/Estabelecimento EAP (TLS)</v>
      </c>
      <c r="C8" s="105" t="str">
        <f>Table1[[#This Row],[District]] &amp;"/ " &amp; Table1[[#This Row],[Posto]] &amp;"/ " &amp; Table1[[#This Row],[Bairro_Localidade]] &amp;"/ " &amp; Table1[[#This Row],[Local]]</f>
        <v>Macomia/ Macomia Sede/ litamanda/ EPC de Litamanda</v>
      </c>
      <c r="D8" s="105" t="str">
        <f>Table1[[#This Row],['#loc +type]]&amp;"/ " &amp; Table1[[#This Row],[Beneficiary type]]&amp; CHAR(10) &amp; "People targeted : " &amp;Table1[[#This Row],[Targeted]] &amp; CHAR(10) &amp; "People Reached: " &amp; Table1[[#This Row],[Reached]]</f>
        <v xml:space="preserve">School/ Misturado
People targeted : 16
People Reached: </v>
      </c>
      <c r="E8" s="105" t="e">
        <f>"Started: " &amp; TEXT(Table1[[#This Row],[Data de início]], "DD/MM/YYYY") &amp; CHAR(10) &amp;"Est. End: " &amp; TEXT(Table1[[#This Row],[Data final]], "DD/MM/YYYY")&amp; CHAR(10) &amp;"Status: "&amp;Table1[[#This Row],[Status]]</f>
        <v>#VALUE!</v>
      </c>
      <c r="F8" s="104" t="s">
        <v>174</v>
      </c>
      <c r="G8" s="104" t="s">
        <v>175</v>
      </c>
      <c r="H8" s="104" t="s">
        <v>185</v>
      </c>
      <c r="I8" s="104" t="s">
        <v>186</v>
      </c>
      <c r="J8" s="104" t="s">
        <v>196</v>
      </c>
      <c r="K8" s="104" t="s">
        <v>197</v>
      </c>
      <c r="L8" s="104" t="s">
        <v>193</v>
      </c>
      <c r="M8" s="104" t="s">
        <v>181</v>
      </c>
      <c r="N8" s="104" t="s">
        <v>191</v>
      </c>
      <c r="O8" s="104" t="s">
        <v>195</v>
      </c>
      <c r="P8" s="104">
        <v>43723</v>
      </c>
      <c r="Q8" s="104" t="s">
        <v>178</v>
      </c>
      <c r="R8" s="104" t="s">
        <v>184</v>
      </c>
      <c r="S8" s="106">
        <v>16</v>
      </c>
      <c r="T8" s="106"/>
      <c r="U8" s="104"/>
    </row>
    <row r="9" spans="1:21" ht="43.5">
      <c r="A9" s="104" t="str">
        <f>Table1[[#This Row],[Lead]]&amp;"/"&amp;Table1[[#This Row],[Implementing Partner]]</f>
        <v>COSACA/SCI</v>
      </c>
      <c r="B9" s="104" t="str">
        <f>Table1[[#This Row],['#activity +type]]&amp;"/ "&amp; Table1[[#This Row],['#activity +description]]</f>
        <v xml:space="preserve">Fornecimentos/ Student kits/Kits de estudantes </v>
      </c>
      <c r="C9" s="105" t="str">
        <f>Table1[[#This Row],[District]] &amp;"/ " &amp; Table1[[#This Row],[Posto]] &amp;"/ " &amp; Table1[[#This Row],[Bairro_Localidade]] &amp;"/ " &amp; Table1[[#This Row],[Local]]</f>
        <v>Macomia/ Macomia Sede/ Liukwe/ EP de Liukue</v>
      </c>
      <c r="D9" s="105" t="str">
        <f>Table1[[#This Row],['#loc +type]]&amp;"/ " &amp; Table1[[#This Row],[Beneficiary type]]&amp; CHAR(10) &amp; "People targeted : " &amp;Table1[[#This Row],[Targeted]] &amp; CHAR(10) &amp; "People Reached: " &amp; Table1[[#This Row],[Reached]]</f>
        <v xml:space="preserve">School/ Comunidades de Acolhimento
People targeted : 459
People Reached: </v>
      </c>
      <c r="E9" s="105" t="e">
        <f>"Started: " &amp; TEXT(Table1[[#This Row],[Data de início]], "DD/MM/YYYY") &amp; CHAR(10) &amp;"Est. End: " &amp; TEXT(Table1[[#This Row],[Data final]], "DD/MM/YYYY")&amp; CHAR(10) &amp;"Status: "&amp;Table1[[#This Row],[Status]]</f>
        <v>#VALUE!</v>
      </c>
      <c r="F9" s="104" t="s">
        <v>174</v>
      </c>
      <c r="G9" s="104" t="s">
        <v>175</v>
      </c>
      <c r="H9" s="104" t="s">
        <v>185</v>
      </c>
      <c r="I9" s="104" t="s">
        <v>186</v>
      </c>
      <c r="J9" s="104" t="s">
        <v>200</v>
      </c>
      <c r="K9" s="104" t="s">
        <v>201</v>
      </c>
      <c r="L9" s="104" t="s">
        <v>189</v>
      </c>
      <c r="M9" s="104" t="s">
        <v>190</v>
      </c>
      <c r="N9" s="104" t="s">
        <v>191</v>
      </c>
      <c r="O9" s="104" t="s">
        <v>183</v>
      </c>
      <c r="P9" s="104">
        <v>43831</v>
      </c>
      <c r="Q9" s="104">
        <v>44196</v>
      </c>
      <c r="R9" s="104" t="s">
        <v>202</v>
      </c>
      <c r="S9" s="106">
        <v>459</v>
      </c>
      <c r="T9" s="106"/>
      <c r="U9" s="104"/>
    </row>
    <row r="10" spans="1:21" ht="43.5">
      <c r="A10" s="104" t="str">
        <f>Table1[[#This Row],[Lead]]&amp;"/"&amp;Table1[[#This Row],[Implementing Partner]]</f>
        <v>COSACA/SCI</v>
      </c>
      <c r="B10" s="104" t="str">
        <f>Table1[[#This Row],['#activity +type]]&amp;"/ "&amp; Table1[[#This Row],['#activity +description]]</f>
        <v>WASH na escola/ Hygiene promotion training/Treinamento em promoção de higiene</v>
      </c>
      <c r="C10" s="105" t="str">
        <f>Table1[[#This Row],[District]] &amp;"/ " &amp; Table1[[#This Row],[Posto]] &amp;"/ " &amp; Table1[[#This Row],[Bairro_Localidade]] &amp;"/ " &amp; Table1[[#This Row],[Local]]</f>
        <v>Macomia/ Macomia Sede/ Liukwe/ EP de Liukue</v>
      </c>
      <c r="D10" s="105" t="str">
        <f>Table1[[#This Row],['#loc +type]]&amp;"/ " &amp; Table1[[#This Row],[Beneficiary type]]&amp; CHAR(10) &amp; "People targeted : " &amp;Table1[[#This Row],[Targeted]] &amp; CHAR(10) &amp; "People Reached: " &amp; Table1[[#This Row],[Reached]]</f>
        <v xml:space="preserve">School/ Misturado
People targeted : 16
People Reached: </v>
      </c>
      <c r="E10" s="105" t="e">
        <f>"Started: " &amp; TEXT(Table1[[#This Row],[Data de início]], "DD/MM/YYYY") &amp; CHAR(10) &amp;"Est. End: " &amp; TEXT(Table1[[#This Row],[Data final]], "DD/MM/YYYY")&amp; CHAR(10) &amp;"Status: "&amp;Table1[[#This Row],[Status]]</f>
        <v>#VALUE!</v>
      </c>
      <c r="F10" s="104" t="s">
        <v>174</v>
      </c>
      <c r="G10" s="104" t="s">
        <v>175</v>
      </c>
      <c r="H10" s="104" t="s">
        <v>185</v>
      </c>
      <c r="I10" s="104" t="s">
        <v>186</v>
      </c>
      <c r="J10" s="104" t="s">
        <v>200</v>
      </c>
      <c r="K10" s="104" t="s">
        <v>201</v>
      </c>
      <c r="L10" s="104" t="s">
        <v>193</v>
      </c>
      <c r="M10" s="104" t="s">
        <v>194</v>
      </c>
      <c r="N10" s="104" t="s">
        <v>191</v>
      </c>
      <c r="O10" s="104" t="s">
        <v>195</v>
      </c>
      <c r="P10" s="104">
        <v>43723</v>
      </c>
      <c r="Q10" s="104" t="s">
        <v>178</v>
      </c>
      <c r="R10" s="104" t="s">
        <v>184</v>
      </c>
      <c r="S10" s="106">
        <v>16</v>
      </c>
      <c r="T10" s="106"/>
      <c r="U10" s="104"/>
    </row>
    <row r="11" spans="1:21" ht="43.5">
      <c r="A11" s="104" t="str">
        <f>Table1[[#This Row],[Lead]]&amp;"/"&amp;Table1[[#This Row],[Implementing Partner]]</f>
        <v>COSACA/SCI</v>
      </c>
      <c r="B11" s="104" t="str">
        <f>Table1[[#This Row],['#activity +type]]&amp;"/ "&amp; Table1[[#This Row],['#activity +description]]</f>
        <v xml:space="preserve">Fornecimentos/ Student kits/Kits de estudantes </v>
      </c>
      <c r="C11" s="105" t="str">
        <f>Table1[[#This Row],[District]] &amp;"/ " &amp; Table1[[#This Row],[Posto]] &amp;"/ " &amp; Table1[[#This Row],[Bairro_Localidade]] &amp;"/ " &amp; Table1[[#This Row],[Local]]</f>
        <v>Macomia/ Macomia Sede/ Muagamula/ EP de Muagamula</v>
      </c>
      <c r="D11" s="105" t="str">
        <f>Table1[[#This Row],['#loc +type]]&amp;"/ " &amp; Table1[[#This Row],[Beneficiary type]]&amp; CHAR(10) &amp; "People targeted : " &amp;Table1[[#This Row],[Targeted]] &amp; CHAR(10) &amp; "People Reached: " &amp; Table1[[#This Row],[Reached]]</f>
        <v xml:space="preserve">School/ Comunidades de Acolhimento
People targeted : 129
People Reached: </v>
      </c>
      <c r="E11" s="105" t="e">
        <f>"Started: " &amp; TEXT(Table1[[#This Row],[Data de início]], "DD/MM/YYYY") &amp; CHAR(10) &amp;"Est. End: " &amp; TEXT(Table1[[#This Row],[Data final]], "DD/MM/YYYY")&amp; CHAR(10) &amp;"Status: "&amp;Table1[[#This Row],[Status]]</f>
        <v>#VALUE!</v>
      </c>
      <c r="F11" s="104" t="s">
        <v>174</v>
      </c>
      <c r="G11" s="104" t="s">
        <v>175</v>
      </c>
      <c r="H11" s="104" t="s">
        <v>185</v>
      </c>
      <c r="I11" s="104" t="s">
        <v>186</v>
      </c>
      <c r="J11" s="104" t="s">
        <v>203</v>
      </c>
      <c r="K11" s="104" t="s">
        <v>204</v>
      </c>
      <c r="L11" s="104" t="s">
        <v>189</v>
      </c>
      <c r="M11" s="104" t="s">
        <v>190</v>
      </c>
      <c r="N11" s="104" t="s">
        <v>191</v>
      </c>
      <c r="O11" s="104" t="s">
        <v>183</v>
      </c>
      <c r="P11" s="104">
        <v>43831</v>
      </c>
      <c r="Q11" s="104">
        <v>44196</v>
      </c>
      <c r="R11" s="104" t="s">
        <v>202</v>
      </c>
      <c r="S11" s="106">
        <v>129</v>
      </c>
      <c r="T11" s="106"/>
      <c r="U11" s="104"/>
    </row>
    <row r="12" spans="1:21" ht="43.5">
      <c r="A12" s="104" t="str">
        <f>Table1[[#This Row],[Lead]]&amp;"/"&amp;Table1[[#This Row],[Implementing Partner]]</f>
        <v>COSACA/SCI</v>
      </c>
      <c r="B12" s="104" t="str">
        <f>Table1[[#This Row],['#activity +type]]&amp;"/ "&amp; Table1[[#This Row],['#activity +description]]</f>
        <v>WASH na escola/ Hygiene promotion training/Treinamento em promoção de higiene</v>
      </c>
      <c r="C12" s="105" t="str">
        <f>Table1[[#This Row],[District]] &amp;"/ " &amp; Table1[[#This Row],[Posto]] &amp;"/ " &amp; Table1[[#This Row],[Bairro_Localidade]] &amp;"/ " &amp; Table1[[#This Row],[Local]]</f>
        <v>Macomia/ Macomia Sede/ Muagamula/ EP de Muagamula</v>
      </c>
      <c r="D12" s="105" t="str">
        <f>Table1[[#This Row],['#loc +type]]&amp;"/ " &amp; Table1[[#This Row],[Beneficiary type]]&amp; CHAR(10) &amp; "People targeted : " &amp;Table1[[#This Row],[Targeted]] &amp; CHAR(10) &amp; "People Reached: " &amp; Table1[[#This Row],[Reached]]</f>
        <v xml:space="preserve">School/ Misturado
People targeted : 16
People Reached: </v>
      </c>
      <c r="E12" s="105" t="e">
        <f>"Started: " &amp; TEXT(Table1[[#This Row],[Data de início]], "DD/MM/YYYY") &amp; CHAR(10) &amp;"Est. End: " &amp; TEXT(Table1[[#This Row],[Data final]], "DD/MM/YYYY")&amp; CHAR(10) &amp;"Status: "&amp;Table1[[#This Row],[Status]]</f>
        <v>#VALUE!</v>
      </c>
      <c r="F12" s="104" t="s">
        <v>174</v>
      </c>
      <c r="G12" s="104" t="s">
        <v>175</v>
      </c>
      <c r="H12" s="104" t="s">
        <v>185</v>
      </c>
      <c r="I12" s="104" t="s">
        <v>186</v>
      </c>
      <c r="J12" s="104" t="s">
        <v>203</v>
      </c>
      <c r="K12" s="104" t="s">
        <v>204</v>
      </c>
      <c r="L12" s="104" t="s">
        <v>193</v>
      </c>
      <c r="M12" s="104" t="s">
        <v>194</v>
      </c>
      <c r="N12" s="104" t="s">
        <v>191</v>
      </c>
      <c r="O12" s="104" t="s">
        <v>195</v>
      </c>
      <c r="P12" s="104">
        <v>43723</v>
      </c>
      <c r="Q12" s="104" t="s">
        <v>178</v>
      </c>
      <c r="R12" s="104" t="s">
        <v>184</v>
      </c>
      <c r="S12" s="106">
        <v>16</v>
      </c>
      <c r="T12" s="106"/>
      <c r="U12" s="104"/>
    </row>
    <row r="13" spans="1:21" ht="43.5">
      <c r="A13" s="104" t="str">
        <f>Table1[[#This Row],[Lead]]&amp;"/"&amp;Table1[[#This Row],[Implementing Partner]]</f>
        <v>COSACA/SCI</v>
      </c>
      <c r="B13" s="104" t="str">
        <f>Table1[[#This Row],['#activity +type]]&amp;"/ "&amp; Table1[[#This Row],['#activity +description]]</f>
        <v>WASH na escola/ Hygiene promotion training/Treinamento em promoção de higiene</v>
      </c>
      <c r="C13" s="105" t="str">
        <f>Table1[[#This Row],[District]] &amp;"/ " &amp; Table1[[#This Row],[Posto]] &amp;"/ " &amp; Table1[[#This Row],[Bairro_Localidade]] &amp;"/ " &amp; Table1[[#This Row],[Local]]</f>
        <v>Macomia/ Macomia Sede/ Nanga/ EP de Nanga (ex Cruzamento)</v>
      </c>
      <c r="D13" s="105" t="str">
        <f>Table1[[#This Row],['#loc +type]]&amp;"/ " &amp; Table1[[#This Row],[Beneficiary type]]&amp; CHAR(10) &amp; "People targeted : " &amp;Table1[[#This Row],[Targeted]] &amp; CHAR(10) &amp; "People Reached: " &amp; Table1[[#This Row],[Reached]]</f>
        <v xml:space="preserve">School/ Misturado
People targeted : 16
People Reached: </v>
      </c>
      <c r="E13" s="105" t="e">
        <f>"Started: " &amp; TEXT(Table1[[#This Row],[Data de início]], "DD/MM/YYYY") &amp; CHAR(10) &amp;"Est. End: " &amp; TEXT(Table1[[#This Row],[Data final]], "DD/MM/YYYY")&amp; CHAR(10) &amp;"Status: "&amp;Table1[[#This Row],[Status]]</f>
        <v>#VALUE!</v>
      </c>
      <c r="F13" s="104" t="s">
        <v>174</v>
      </c>
      <c r="G13" s="104" t="s">
        <v>175</v>
      </c>
      <c r="H13" s="104" t="s">
        <v>185</v>
      </c>
      <c r="I13" s="104" t="s">
        <v>186</v>
      </c>
      <c r="J13" s="104" t="s">
        <v>205</v>
      </c>
      <c r="K13" s="104" t="s">
        <v>206</v>
      </c>
      <c r="L13" s="104" t="s">
        <v>193</v>
      </c>
      <c r="M13" s="104" t="s">
        <v>194</v>
      </c>
      <c r="N13" s="104" t="s">
        <v>191</v>
      </c>
      <c r="O13" s="104" t="s">
        <v>195</v>
      </c>
      <c r="P13" s="104">
        <v>43723</v>
      </c>
      <c r="Q13" s="104" t="s">
        <v>178</v>
      </c>
      <c r="R13" s="104" t="s">
        <v>184</v>
      </c>
      <c r="S13" s="106">
        <v>16</v>
      </c>
      <c r="T13" s="106"/>
      <c r="U13" s="104"/>
    </row>
    <row r="14" spans="1:21" ht="43.5">
      <c r="A14" s="104" t="str">
        <f>Table1[[#This Row],[Lead]]&amp;"/"&amp;Table1[[#This Row],[Implementing Partner]]</f>
        <v>COSACA/SCI</v>
      </c>
      <c r="B14" s="104" t="str">
        <f>Table1[[#This Row],['#activity +type]]&amp;"/ "&amp; Table1[[#This Row],['#activity +description]]</f>
        <v xml:space="preserve">Fornecimentos/ Student kits/Kits de estudantes </v>
      </c>
      <c r="C14" s="105" t="str">
        <f>Table1[[#This Row],[District]] &amp;"/ " &amp; Table1[[#This Row],[Posto]] &amp;"/ " &amp; Table1[[#This Row],[Bairro_Localidade]] &amp;"/ " &amp; Table1[[#This Row],[Local]]</f>
        <v>Macomia/ Macomia Sede/ Nanjaba/ EP de Nanjaba</v>
      </c>
      <c r="D14" s="105" t="str">
        <f>Table1[[#This Row],['#loc +type]]&amp;"/ " &amp; Table1[[#This Row],[Beneficiary type]]&amp; CHAR(10) &amp; "People targeted : " &amp;Table1[[#This Row],[Targeted]] &amp; CHAR(10) &amp; "People Reached: " &amp; Table1[[#This Row],[Reached]]</f>
        <v xml:space="preserve">School/ Comunidades de Acolhimento
People targeted : 127
People Reached: </v>
      </c>
      <c r="E14" s="105" t="e">
        <f>"Started: " &amp; TEXT(Table1[[#This Row],[Data de início]], "DD/MM/YYYY") &amp; CHAR(10) &amp;"Est. End: " &amp; TEXT(Table1[[#This Row],[Data final]], "DD/MM/YYYY")&amp; CHAR(10) &amp;"Status: "&amp;Table1[[#This Row],[Status]]</f>
        <v>#VALUE!</v>
      </c>
      <c r="F14" s="104" t="s">
        <v>174</v>
      </c>
      <c r="G14" s="104" t="s">
        <v>175</v>
      </c>
      <c r="H14" s="104" t="s">
        <v>185</v>
      </c>
      <c r="I14" s="104" t="s">
        <v>186</v>
      </c>
      <c r="J14" s="104" t="s">
        <v>207</v>
      </c>
      <c r="K14" s="104" t="s">
        <v>208</v>
      </c>
      <c r="L14" s="104" t="s">
        <v>189</v>
      </c>
      <c r="M14" s="104" t="s">
        <v>190</v>
      </c>
      <c r="N14" s="104" t="s">
        <v>191</v>
      </c>
      <c r="O14" s="104" t="s">
        <v>183</v>
      </c>
      <c r="P14" s="104">
        <v>43782</v>
      </c>
      <c r="Q14" s="104" t="s">
        <v>178</v>
      </c>
      <c r="R14" s="104" t="s">
        <v>184</v>
      </c>
      <c r="S14" s="106">
        <v>127</v>
      </c>
      <c r="T14" s="106"/>
      <c r="U14" s="104"/>
    </row>
    <row r="15" spans="1:21" ht="43.5">
      <c r="A15" s="104" t="str">
        <f>Table1[[#This Row],[Lead]]&amp;"/"&amp;Table1[[#This Row],[Implementing Partner]]</f>
        <v>COSACA/SCI</v>
      </c>
      <c r="B15" s="104" t="str">
        <f>Table1[[#This Row],['#activity +type]]&amp;"/ "&amp; Table1[[#This Row],['#activity +description]]</f>
        <v>Infraestrutura/ EAP Establishment (TLS)/Estabelecimento EAP (TLS)</v>
      </c>
      <c r="C15" s="105" t="str">
        <f>Table1[[#This Row],[District]] &amp;"/ " &amp; Table1[[#This Row],[Posto]] &amp;"/ " &amp; Table1[[#This Row],[Bairro_Localidade]] &amp;"/ " &amp; Table1[[#This Row],[Local]]</f>
        <v>Macomia/ Macomia Sede/ Nanjaba/ EP de Nanjaba</v>
      </c>
      <c r="D15" s="105" t="str">
        <f>Table1[[#This Row],['#loc +type]]&amp;"/ " &amp; Table1[[#This Row],[Beneficiary type]]&amp; CHAR(10) &amp; "People targeted : " &amp;Table1[[#This Row],[Targeted]] &amp; CHAR(10) &amp; "People Reached: " &amp; Table1[[#This Row],[Reached]]</f>
        <v xml:space="preserve">School/ Misturado
People targeted : 166
People Reached: </v>
      </c>
      <c r="E15" s="105" t="e">
        <f>"Started: " &amp; TEXT(Table1[[#This Row],[Data de início]], "DD/MM/YYYY") &amp; CHAR(10) &amp;"Est. End: " &amp; TEXT(Table1[[#This Row],[Data final]], "DD/MM/YYYY")&amp; CHAR(10) &amp;"Status: "&amp;Table1[[#This Row],[Status]]</f>
        <v>#VALUE!</v>
      </c>
      <c r="F15" s="104" t="s">
        <v>174</v>
      </c>
      <c r="G15" s="104" t="s">
        <v>175</v>
      </c>
      <c r="H15" s="104" t="s">
        <v>185</v>
      </c>
      <c r="I15" s="104" t="s">
        <v>186</v>
      </c>
      <c r="J15" s="104" t="s">
        <v>207</v>
      </c>
      <c r="K15" s="104" t="s">
        <v>208</v>
      </c>
      <c r="L15" s="104" t="s">
        <v>198</v>
      </c>
      <c r="M15" s="104" t="s">
        <v>181</v>
      </c>
      <c r="N15" s="104" t="s">
        <v>191</v>
      </c>
      <c r="O15" s="104" t="s">
        <v>195</v>
      </c>
      <c r="P15" s="104">
        <v>43718</v>
      </c>
      <c r="Q15" s="104" t="s">
        <v>178</v>
      </c>
      <c r="R15" s="104" t="s">
        <v>184</v>
      </c>
      <c r="S15" s="106">
        <v>166</v>
      </c>
      <c r="T15" s="106"/>
      <c r="U15" s="104"/>
    </row>
    <row r="16" spans="1:21" ht="43.5">
      <c r="A16" s="104" t="str">
        <f>Table1[[#This Row],[Lead]]&amp;"/"&amp;Table1[[#This Row],[Implementing Partner]]</f>
        <v>COSACA/SCI</v>
      </c>
      <c r="B16" s="104" t="str">
        <f>Table1[[#This Row],['#activity +type]]&amp;"/ "&amp; Table1[[#This Row],['#activity +description]]</f>
        <v>WASH na escola/ Emergency latrines/Latrinas de emergência</v>
      </c>
      <c r="C16" s="105" t="str">
        <f>Table1[[#This Row],[District]] &amp;"/ " &amp; Table1[[#This Row],[Posto]] &amp;"/ " &amp; Table1[[#This Row],[Bairro_Localidade]] &amp;"/ " &amp; Table1[[#This Row],[Local]]</f>
        <v>Macomia/ Macomia Sede/ Nanjaba/ EP de Nanjaba</v>
      </c>
      <c r="D16" s="105" t="str">
        <f>Table1[[#This Row],['#loc +type]]&amp;"/ " &amp; Table1[[#This Row],[Beneficiary type]]&amp; CHAR(10) &amp; "People targeted : " &amp;Table1[[#This Row],[Targeted]] &amp; CHAR(10) &amp; "People Reached: " &amp; Table1[[#This Row],[Reached]]</f>
        <v xml:space="preserve">School/ Misturado
People targeted : 166
People Reached: </v>
      </c>
      <c r="E16" s="105" t="e">
        <f>"Started: " &amp; TEXT(Table1[[#This Row],[Data de início]], "DD/MM/YYYY") &amp; CHAR(10) &amp;"Est. End: " &amp; TEXT(Table1[[#This Row],[Data final]], "DD/MM/YYYY")&amp; CHAR(10) &amp;"Status: "&amp;Table1[[#This Row],[Status]]</f>
        <v>#VALUE!</v>
      </c>
      <c r="F16" s="104" t="s">
        <v>174</v>
      </c>
      <c r="G16" s="104" t="s">
        <v>175</v>
      </c>
      <c r="H16" s="104" t="s">
        <v>185</v>
      </c>
      <c r="I16" s="104" t="s">
        <v>186</v>
      </c>
      <c r="J16" s="104" t="s">
        <v>207</v>
      </c>
      <c r="K16" s="104" t="s">
        <v>208</v>
      </c>
      <c r="L16" s="104" t="s">
        <v>193</v>
      </c>
      <c r="M16" s="104" t="s">
        <v>199</v>
      </c>
      <c r="N16" s="104" t="s">
        <v>191</v>
      </c>
      <c r="O16" s="104" t="s">
        <v>195</v>
      </c>
      <c r="P16" s="104" t="s">
        <v>178</v>
      </c>
      <c r="Q16" s="104" t="s">
        <v>178</v>
      </c>
      <c r="R16" s="104" t="s">
        <v>184</v>
      </c>
      <c r="S16" s="106">
        <v>166</v>
      </c>
      <c r="T16" s="106"/>
      <c r="U16" s="104"/>
    </row>
    <row r="17" spans="1:21" ht="43.5">
      <c r="A17" s="104" t="str">
        <f>Table1[[#This Row],[Lead]]&amp;"/"&amp;Table1[[#This Row],[Implementing Partner]]</f>
        <v>COSACA/SCI</v>
      </c>
      <c r="B17" s="104" t="str">
        <f>Table1[[#This Row],['#activity +type]]&amp;"/ "&amp; Table1[[#This Row],['#activity +description]]</f>
        <v>WASH na escola/ Hygiene promotion training/Treinamento em promoção de higiene</v>
      </c>
      <c r="C17" s="105" t="str">
        <f>Table1[[#This Row],[District]] &amp;"/ " &amp; Table1[[#This Row],[Posto]] &amp;"/ " &amp; Table1[[#This Row],[Bairro_Localidade]] &amp;"/ " &amp; Table1[[#This Row],[Local]]</f>
        <v>Macomia/ Macomia Sede/ Nanjaba/ EP de Nanjaba</v>
      </c>
      <c r="D17" s="105" t="str">
        <f>Table1[[#This Row],['#loc +type]]&amp;"/ " &amp; Table1[[#This Row],[Beneficiary type]]&amp; CHAR(10) &amp; "People targeted : " &amp;Table1[[#This Row],[Targeted]] &amp; CHAR(10) &amp; "People Reached: " &amp; Table1[[#This Row],[Reached]]</f>
        <v xml:space="preserve">School/ Misturado
People targeted : 16
People Reached: </v>
      </c>
      <c r="E17" s="105" t="e">
        <f>"Started: " &amp; TEXT(Table1[[#This Row],[Data de início]], "DD/MM/YYYY") &amp; CHAR(10) &amp;"Est. End: " &amp; TEXT(Table1[[#This Row],[Data final]], "DD/MM/YYYY")&amp; CHAR(10) &amp;"Status: "&amp;Table1[[#This Row],[Status]]</f>
        <v>#VALUE!</v>
      </c>
      <c r="F17" s="104" t="s">
        <v>174</v>
      </c>
      <c r="G17" s="104" t="s">
        <v>175</v>
      </c>
      <c r="H17" s="104" t="s">
        <v>185</v>
      </c>
      <c r="I17" s="104" t="s">
        <v>186</v>
      </c>
      <c r="J17" s="104" t="s">
        <v>207</v>
      </c>
      <c r="K17" s="104" t="s">
        <v>208</v>
      </c>
      <c r="L17" s="104" t="s">
        <v>193</v>
      </c>
      <c r="M17" s="104" t="s">
        <v>194</v>
      </c>
      <c r="N17" s="104" t="s">
        <v>191</v>
      </c>
      <c r="O17" s="104" t="s">
        <v>195</v>
      </c>
      <c r="P17" s="104">
        <v>43723</v>
      </c>
      <c r="Q17" s="104" t="s">
        <v>178</v>
      </c>
      <c r="R17" s="104" t="s">
        <v>184</v>
      </c>
      <c r="S17" s="106">
        <v>16</v>
      </c>
      <c r="T17" s="106"/>
      <c r="U17" s="104"/>
    </row>
    <row r="18" spans="1:21" ht="43.5">
      <c r="A18" s="104" t="str">
        <f>Table1[[#This Row],[Lead]]&amp;"/"&amp;Table1[[#This Row],[Implementing Partner]]</f>
        <v>COSACA/SCI</v>
      </c>
      <c r="B18" s="104" t="str">
        <f>Table1[[#This Row],['#activity +type]]&amp;"/ "&amp; Table1[[#This Row],['#activity +description]]</f>
        <v>WASH na escola/ Recreational materials/Materiais recreativos</v>
      </c>
      <c r="C18" s="105" t="str">
        <f>Table1[[#This Row],[District]] &amp;"/ " &amp; Table1[[#This Row],[Posto]] &amp;"/ " &amp; Table1[[#This Row],[Bairro_Localidade]] &amp;"/ " &amp; Table1[[#This Row],[Local]]</f>
        <v>Macomia/ Macomia Sede/ Xinavane/ EPC de Xinavane</v>
      </c>
      <c r="D18" s="105" t="str">
        <f>Table1[[#This Row],['#loc +type]]&amp;"/ " &amp; Table1[[#This Row],[Beneficiary type]]&amp; CHAR(10) &amp; "People targeted : " &amp;Table1[[#This Row],[Targeted]] &amp; CHAR(10) &amp; "People Reached: " &amp; Table1[[#This Row],[Reached]]</f>
        <v xml:space="preserve">School/ Misturado
People targeted : 16
People Reached: </v>
      </c>
      <c r="E18" s="105" t="e">
        <f>"Started: " &amp; TEXT(Table1[[#This Row],[Data de início]], "DD/MM/YYYY") &amp; CHAR(10) &amp;"Est. End: " &amp; TEXT(Table1[[#This Row],[Data final]], "DD/MM/YYYY")&amp; CHAR(10) &amp;"Status: "&amp;Table1[[#This Row],[Status]]</f>
        <v>#VALUE!</v>
      </c>
      <c r="F18" s="104" t="s">
        <v>174</v>
      </c>
      <c r="G18" s="104" t="s">
        <v>175</v>
      </c>
      <c r="H18" s="104" t="s">
        <v>185</v>
      </c>
      <c r="I18" s="104" t="s">
        <v>186</v>
      </c>
      <c r="J18" s="104" t="s">
        <v>209</v>
      </c>
      <c r="K18" s="104" t="s">
        <v>210</v>
      </c>
      <c r="L18" s="104" t="s">
        <v>193</v>
      </c>
      <c r="M18" s="104" t="s">
        <v>211</v>
      </c>
      <c r="N18" s="104" t="s">
        <v>191</v>
      </c>
      <c r="O18" s="104" t="s">
        <v>195</v>
      </c>
      <c r="P18" s="104">
        <v>43723</v>
      </c>
      <c r="Q18" s="104" t="s">
        <v>178</v>
      </c>
      <c r="R18" s="104" t="s">
        <v>184</v>
      </c>
      <c r="S18" s="106">
        <v>16</v>
      </c>
      <c r="T18" s="106"/>
      <c r="U18" s="104"/>
    </row>
    <row r="19" spans="1:21" ht="43.5">
      <c r="A19" s="104" t="str">
        <f>Table1[[#This Row],[Lead]]&amp;"/"&amp;Table1[[#This Row],[Implementing Partner]]</f>
        <v>COSACA/SCI</v>
      </c>
      <c r="B19" s="104" t="str">
        <f>Table1[[#This Row],['#activity +type]]&amp;"/ "&amp; Table1[[#This Row],['#activity +description]]</f>
        <v xml:space="preserve">Fornecimentos/ Student kits/Kits de estudantes </v>
      </c>
      <c r="C19" s="105" t="str">
        <f>Table1[[#This Row],[District]] &amp;"/ " &amp; Table1[[#This Row],[Posto]] &amp;"/ " &amp; Table1[[#This Row],[Bairro_Localidade]] &amp;"/ " &amp; Table1[[#This Row],[Local]]</f>
        <v>Macomia/ Macomia Sede/ Xinavane / EPC de Xinavane</v>
      </c>
      <c r="D19" s="105" t="str">
        <f>Table1[[#This Row],['#loc +type]]&amp;"/ " &amp; Table1[[#This Row],[Beneficiary type]]&amp; CHAR(10) &amp; "People targeted : " &amp;Table1[[#This Row],[Targeted]] &amp; CHAR(10) &amp; "People Reached: " &amp; Table1[[#This Row],[Reached]]</f>
        <v xml:space="preserve">School/ Comunidades de Acolhimento
People targeted : 1027
People Reached: </v>
      </c>
      <c r="E19" s="105" t="e">
        <f>"Started: " &amp; TEXT(Table1[[#This Row],[Data de início]], "DD/MM/YYYY") &amp; CHAR(10) &amp;"Est. End: " &amp; TEXT(Table1[[#This Row],[Data final]], "DD/MM/YYYY")&amp; CHAR(10) &amp;"Status: "&amp;Table1[[#This Row],[Status]]</f>
        <v>#VALUE!</v>
      </c>
      <c r="F19" s="104" t="s">
        <v>174</v>
      </c>
      <c r="G19" s="104" t="s">
        <v>175</v>
      </c>
      <c r="H19" s="104" t="s">
        <v>185</v>
      </c>
      <c r="I19" s="104" t="s">
        <v>186</v>
      </c>
      <c r="J19" s="104" t="s">
        <v>212</v>
      </c>
      <c r="K19" s="104" t="s">
        <v>210</v>
      </c>
      <c r="L19" s="104" t="s">
        <v>189</v>
      </c>
      <c r="M19" s="104" t="s">
        <v>190</v>
      </c>
      <c r="N19" s="104" t="s">
        <v>191</v>
      </c>
      <c r="O19" s="104" t="s">
        <v>183</v>
      </c>
      <c r="P19" s="104">
        <v>43831</v>
      </c>
      <c r="Q19" s="104">
        <v>44196</v>
      </c>
      <c r="R19" s="104" t="s">
        <v>202</v>
      </c>
      <c r="S19" s="106">
        <v>1027</v>
      </c>
      <c r="T19" s="106"/>
      <c r="U19" s="104"/>
    </row>
    <row r="20" spans="1:21" ht="43.5">
      <c r="A20" s="104" t="str">
        <f>Table1[[#This Row],[Lead]]&amp;"/"&amp;Table1[[#This Row],[Implementing Partner]]</f>
        <v>COSACA/SCI</v>
      </c>
      <c r="B20" s="104" t="str">
        <f>Table1[[#This Row],['#activity +type]]&amp;"/ "&amp; Table1[[#This Row],['#activity +description]]</f>
        <v>Infraestrutura/ Classrooms - Rehabilitation/Salas de Aulas - Reabilitação</v>
      </c>
      <c r="C20" s="105" t="str">
        <f>Table1[[#This Row],[District]] &amp;"/ " &amp; Table1[[#This Row],[Posto]] &amp;"/ " &amp; Table1[[#This Row],[Bairro_Localidade]] &amp;"/ " &amp; Table1[[#This Row],[Local]]</f>
        <v>Macomia/ Macomia Sede/  / EP de Liukue</v>
      </c>
      <c r="D20" s="105" t="str">
        <f>Table1[[#This Row],['#loc +type]]&amp;"/ " &amp; Table1[[#This Row],[Beneficiary type]]&amp; CHAR(10) &amp; "People targeted : " &amp;Table1[[#This Row],[Targeted]] &amp; CHAR(10) &amp; "People Reached: " &amp; Table1[[#This Row],[Reached]]</f>
        <v xml:space="preserve">School/ Comunidades de Acolhimento
People targeted : 479
People Reached: </v>
      </c>
      <c r="E20" s="105" t="e">
        <f>"Started: " &amp; TEXT(Table1[[#This Row],[Data de início]], "DD/MM/YYYY") &amp; CHAR(10) &amp;"Est. End: " &amp; TEXT(Table1[[#This Row],[Data final]], "DD/MM/YYYY")&amp; CHAR(10) &amp;"Status: "&amp;Table1[[#This Row],[Status]]</f>
        <v>#VALUE!</v>
      </c>
      <c r="F20" s="104" t="s">
        <v>174</v>
      </c>
      <c r="G20" s="104" t="s">
        <v>175</v>
      </c>
      <c r="H20" s="104" t="s">
        <v>185</v>
      </c>
      <c r="I20" s="104" t="s">
        <v>186</v>
      </c>
      <c r="J20" s="104" t="s">
        <v>178</v>
      </c>
      <c r="K20" s="104" t="s">
        <v>201</v>
      </c>
      <c r="L20" s="104" t="s">
        <v>198</v>
      </c>
      <c r="M20" s="104" t="s">
        <v>213</v>
      </c>
      <c r="N20" s="104" t="s">
        <v>191</v>
      </c>
      <c r="O20" s="104" t="s">
        <v>183</v>
      </c>
      <c r="P20" s="104">
        <v>43635</v>
      </c>
      <c r="Q20" s="104" t="s">
        <v>178</v>
      </c>
      <c r="R20" s="104" t="s">
        <v>202</v>
      </c>
      <c r="S20" s="106">
        <v>479</v>
      </c>
      <c r="T20" s="106"/>
      <c r="U20" s="104"/>
    </row>
    <row r="21" spans="1:21" ht="43.5">
      <c r="A21" s="104" t="str">
        <f>Table1[[#This Row],[Lead]]&amp;"/"&amp;Table1[[#This Row],[Implementing Partner]]</f>
        <v>COSACA/SCI</v>
      </c>
      <c r="B21" s="104" t="str">
        <f>Table1[[#This Row],['#activity +type]]&amp;"/ "&amp; Table1[[#This Row],['#activity +description]]</f>
        <v>WASH na escola/ Sensitization of students in hygiene promotion/Sensibilizações de estudantes em promoção de higiene</v>
      </c>
      <c r="C21" s="105" t="str">
        <f>Table1[[#This Row],[District]] &amp;"/ " &amp; Table1[[#This Row],[Posto]] &amp;"/ " &amp; Table1[[#This Row],[Bairro_Localidade]] &amp;"/ " &amp; Table1[[#This Row],[Local]]</f>
        <v>Macomia/ Macomia Sede/  / EP de Liukue</v>
      </c>
      <c r="D21" s="105" t="str">
        <f>Table1[[#This Row],['#loc +type]]&amp;"/ " &amp; Table1[[#This Row],[Beneficiary type]]&amp; CHAR(10) &amp; "People targeted : " &amp;Table1[[#This Row],[Targeted]] &amp; CHAR(10) &amp; "People Reached: " &amp; Table1[[#This Row],[Reached]]</f>
        <v xml:space="preserve">School/ Misturado
People targeted : 479
People Reached: </v>
      </c>
      <c r="E21" s="105" t="e">
        <f>"Started: " &amp; TEXT(Table1[[#This Row],[Data de início]], "DD/MM/YYYY") &amp; CHAR(10) &amp;"Est. End: " &amp; TEXT(Table1[[#This Row],[Data final]], "DD/MM/YYYY")&amp; CHAR(10) &amp;"Status: "&amp;Table1[[#This Row],[Status]]</f>
        <v>#VALUE!</v>
      </c>
      <c r="F21" s="104" t="s">
        <v>174</v>
      </c>
      <c r="G21" s="104" t="s">
        <v>175</v>
      </c>
      <c r="H21" s="104" t="s">
        <v>185</v>
      </c>
      <c r="I21" s="104" t="s">
        <v>186</v>
      </c>
      <c r="J21" s="104" t="s">
        <v>178</v>
      </c>
      <c r="K21" s="104" t="s">
        <v>201</v>
      </c>
      <c r="L21" s="104" t="s">
        <v>193</v>
      </c>
      <c r="M21" s="104" t="s">
        <v>214</v>
      </c>
      <c r="N21" s="104" t="s">
        <v>191</v>
      </c>
      <c r="O21" s="104" t="s">
        <v>195</v>
      </c>
      <c r="P21" s="104" t="s">
        <v>178</v>
      </c>
      <c r="Q21" s="104" t="s">
        <v>178</v>
      </c>
      <c r="R21" s="104" t="s">
        <v>184</v>
      </c>
      <c r="S21" s="106">
        <v>479</v>
      </c>
      <c r="T21" s="106"/>
      <c r="U21" s="104"/>
    </row>
    <row r="22" spans="1:21" ht="43.5">
      <c r="A22" s="104" t="str">
        <f>Table1[[#This Row],[Lead]]&amp;"/"&amp;Table1[[#This Row],[Implementing Partner]]</f>
        <v>COSACA/SCI</v>
      </c>
      <c r="B22" s="104" t="str">
        <f>Table1[[#This Row],['#activity +type]]&amp;"/ "&amp; Table1[[#This Row],['#activity +description]]</f>
        <v>Infraestrutura/ Classrooms - Rehabilitation/Salas de Aulas - Reabilitação</v>
      </c>
      <c r="C22" s="105" t="str">
        <f>Table1[[#This Row],[District]] &amp;"/ " &amp; Table1[[#This Row],[Posto]] &amp;"/ " &amp; Table1[[#This Row],[Bairro_Localidade]] &amp;"/ " &amp; Table1[[#This Row],[Local]]</f>
        <v>Macomia/ Macomia Sede/  / EP de Muagamula</v>
      </c>
      <c r="D22" s="105" t="str">
        <f>Table1[[#This Row],['#loc +type]]&amp;"/ " &amp; Table1[[#This Row],[Beneficiary type]]&amp; CHAR(10) &amp; "People targeted : " &amp;Table1[[#This Row],[Targeted]] &amp; CHAR(10) &amp; "People Reached: " &amp; Table1[[#This Row],[Reached]]</f>
        <v xml:space="preserve">School/ Comunidades de Acolhimento
People targeted : 137
People Reached: </v>
      </c>
      <c r="E22" s="105" t="e">
        <f>"Started: " &amp; TEXT(Table1[[#This Row],[Data de início]], "DD/MM/YYYY") &amp; CHAR(10) &amp;"Est. End: " &amp; TEXT(Table1[[#This Row],[Data final]], "DD/MM/YYYY")&amp; CHAR(10) &amp;"Status: "&amp;Table1[[#This Row],[Status]]</f>
        <v>#VALUE!</v>
      </c>
      <c r="F22" s="104" t="s">
        <v>174</v>
      </c>
      <c r="G22" s="104" t="s">
        <v>175</v>
      </c>
      <c r="H22" s="104" t="s">
        <v>185</v>
      </c>
      <c r="I22" s="104" t="s">
        <v>186</v>
      </c>
      <c r="J22" s="104" t="s">
        <v>178</v>
      </c>
      <c r="K22" s="104" t="s">
        <v>204</v>
      </c>
      <c r="L22" s="104" t="s">
        <v>198</v>
      </c>
      <c r="M22" s="104" t="s">
        <v>213</v>
      </c>
      <c r="N22" s="104" t="s">
        <v>191</v>
      </c>
      <c r="O22" s="104" t="s">
        <v>183</v>
      </c>
      <c r="P22" s="104">
        <v>43635</v>
      </c>
      <c r="Q22" s="104" t="s">
        <v>178</v>
      </c>
      <c r="R22" s="104" t="s">
        <v>202</v>
      </c>
      <c r="S22" s="106">
        <v>137</v>
      </c>
      <c r="T22" s="106"/>
      <c r="U22" s="104"/>
    </row>
    <row r="23" spans="1:21" ht="43.5">
      <c r="A23" s="104" t="str">
        <f>Table1[[#This Row],[Lead]]&amp;"/"&amp;Table1[[#This Row],[Implementing Partner]]</f>
        <v>COSACA/SCI</v>
      </c>
      <c r="B23" s="104" t="str">
        <f>Table1[[#This Row],['#activity +type]]&amp;"/ "&amp; Table1[[#This Row],['#activity +description]]</f>
        <v>WASH na escola/ Sensitization of students in hygiene promotion/Sensibilizações de estudantes em promoção de higiene</v>
      </c>
      <c r="C23" s="105" t="str">
        <f>Table1[[#This Row],[District]] &amp;"/ " &amp; Table1[[#This Row],[Posto]] &amp;"/ " &amp; Table1[[#This Row],[Bairro_Localidade]] &amp;"/ " &amp; Table1[[#This Row],[Local]]</f>
        <v>Macomia/ Macomia Sede/  / EP de Muagamula</v>
      </c>
      <c r="D23" s="105" t="str">
        <f>Table1[[#This Row],['#loc +type]]&amp;"/ " &amp; Table1[[#This Row],[Beneficiary type]]&amp; CHAR(10) &amp; "People targeted : " &amp;Table1[[#This Row],[Targeted]] &amp; CHAR(10) &amp; "People Reached: " &amp; Table1[[#This Row],[Reached]]</f>
        <v xml:space="preserve">School/ Misturado
People targeted : 137
People Reached: </v>
      </c>
      <c r="E23" s="105" t="e">
        <f>"Started: " &amp; TEXT(Table1[[#This Row],[Data de início]], "DD/MM/YYYY") &amp; CHAR(10) &amp;"Est. End: " &amp; TEXT(Table1[[#This Row],[Data final]], "DD/MM/YYYY")&amp; CHAR(10) &amp;"Status: "&amp;Table1[[#This Row],[Status]]</f>
        <v>#VALUE!</v>
      </c>
      <c r="F23" s="104" t="s">
        <v>174</v>
      </c>
      <c r="G23" s="104" t="s">
        <v>175</v>
      </c>
      <c r="H23" s="104" t="s">
        <v>185</v>
      </c>
      <c r="I23" s="104" t="s">
        <v>186</v>
      </c>
      <c r="J23" s="104" t="s">
        <v>178</v>
      </c>
      <c r="K23" s="104" t="s">
        <v>204</v>
      </c>
      <c r="L23" s="104" t="s">
        <v>193</v>
      </c>
      <c r="M23" s="104" t="s">
        <v>214</v>
      </c>
      <c r="N23" s="104" t="s">
        <v>191</v>
      </c>
      <c r="O23" s="104" t="s">
        <v>195</v>
      </c>
      <c r="P23" s="104">
        <v>43624</v>
      </c>
      <c r="Q23" s="104" t="s">
        <v>178</v>
      </c>
      <c r="R23" s="104" t="s">
        <v>184</v>
      </c>
      <c r="S23" s="106">
        <v>137</v>
      </c>
      <c r="T23" s="106"/>
      <c r="U23" s="104"/>
    </row>
    <row r="24" spans="1:21" ht="43.5">
      <c r="A24" s="104" t="str">
        <f>Table1[[#This Row],[Lead]]&amp;"/"&amp;Table1[[#This Row],[Implementing Partner]]</f>
        <v>COSACA/SCI</v>
      </c>
      <c r="B24" s="104" t="str">
        <f>Table1[[#This Row],['#activity +type]]&amp;"/ "&amp; Table1[[#This Row],['#activity +description]]</f>
        <v>Infraestrutura/ Classrooms - Rehabilitation/Salas de Aulas - Reabilitação</v>
      </c>
      <c r="C24" s="105" t="str">
        <f>Table1[[#This Row],[District]] &amp;"/ " &amp; Table1[[#This Row],[Posto]] &amp;"/ " &amp; Table1[[#This Row],[Bairro_Localidade]] &amp;"/ " &amp; Table1[[#This Row],[Local]]</f>
        <v>Macomia/ Macomia Sede/  / EP de Nanga (ex Cruzamento)</v>
      </c>
      <c r="D24" s="105" t="str">
        <f>Table1[[#This Row],['#loc +type]]&amp;"/ " &amp; Table1[[#This Row],[Beneficiary type]]&amp; CHAR(10) &amp; "People targeted : " &amp;Table1[[#This Row],[Targeted]] &amp; CHAR(10) &amp; "People Reached: " &amp; Table1[[#This Row],[Reached]]</f>
        <v xml:space="preserve">School/ Comunidades de Acolhimento
People targeted : 3140
People Reached: </v>
      </c>
      <c r="E24" s="105" t="e">
        <f>"Started: " &amp; TEXT(Table1[[#This Row],[Data de início]], "DD/MM/YYYY") &amp; CHAR(10) &amp;"Est. End: " &amp; TEXT(Table1[[#This Row],[Data final]], "DD/MM/YYYY")&amp; CHAR(10) &amp;"Status: "&amp;Table1[[#This Row],[Status]]</f>
        <v>#VALUE!</v>
      </c>
      <c r="F24" s="104" t="s">
        <v>174</v>
      </c>
      <c r="G24" s="104" t="s">
        <v>175</v>
      </c>
      <c r="H24" s="104" t="s">
        <v>185</v>
      </c>
      <c r="I24" s="104" t="s">
        <v>186</v>
      </c>
      <c r="J24" s="104" t="s">
        <v>178</v>
      </c>
      <c r="K24" s="104" t="s">
        <v>206</v>
      </c>
      <c r="L24" s="104" t="s">
        <v>198</v>
      </c>
      <c r="M24" s="104" t="s">
        <v>213</v>
      </c>
      <c r="N24" s="104" t="s">
        <v>191</v>
      </c>
      <c r="O24" s="104" t="s">
        <v>183</v>
      </c>
      <c r="P24" s="104">
        <v>43635</v>
      </c>
      <c r="Q24" s="104" t="s">
        <v>178</v>
      </c>
      <c r="R24" s="104" t="s">
        <v>202</v>
      </c>
      <c r="S24" s="106">
        <v>3140</v>
      </c>
      <c r="T24" s="106"/>
      <c r="U24" s="104"/>
    </row>
    <row r="25" spans="1:21" ht="43.5">
      <c r="A25" s="104" t="str">
        <f>Table1[[#This Row],[Lead]]&amp;"/"&amp;Table1[[#This Row],[Implementing Partner]]</f>
        <v>COSACA/SCI</v>
      </c>
      <c r="B25" s="104" t="str">
        <f>Table1[[#This Row],['#activity +type]]&amp;"/ "&amp; Table1[[#This Row],['#activity +description]]</f>
        <v>WASH na escola/ Sensitization of students in hygiene promotion/Sensibilizações de estudantes em promoção de higiene</v>
      </c>
      <c r="C25" s="105" t="str">
        <f>Table1[[#This Row],[District]] &amp;"/ " &amp; Table1[[#This Row],[Posto]] &amp;"/ " &amp; Table1[[#This Row],[Bairro_Localidade]] &amp;"/ " &amp; Table1[[#This Row],[Local]]</f>
        <v>Macomia/ Macomia Sede/  / EP de Nanga (ex Cruzamento)</v>
      </c>
      <c r="D25" s="105" t="str">
        <f>Table1[[#This Row],['#loc +type]]&amp;"/ " &amp; Table1[[#This Row],[Beneficiary type]]&amp; CHAR(10) &amp; "People targeted : " &amp;Table1[[#This Row],[Targeted]] &amp; CHAR(10) &amp; "People Reached: " &amp; Table1[[#This Row],[Reached]]</f>
        <v xml:space="preserve">School/ Misturado
People targeted : 3140
People Reached: </v>
      </c>
      <c r="E25" s="105" t="e">
        <f>"Started: " &amp; TEXT(Table1[[#This Row],[Data de início]], "DD/MM/YYYY") &amp; CHAR(10) &amp;"Est. End: " &amp; TEXT(Table1[[#This Row],[Data final]], "DD/MM/YYYY")&amp; CHAR(10) &amp;"Status: "&amp;Table1[[#This Row],[Status]]</f>
        <v>#VALUE!</v>
      </c>
      <c r="F25" s="104" t="s">
        <v>174</v>
      </c>
      <c r="G25" s="104" t="s">
        <v>175</v>
      </c>
      <c r="H25" s="104" t="s">
        <v>185</v>
      </c>
      <c r="I25" s="104" t="s">
        <v>186</v>
      </c>
      <c r="J25" s="104" t="s">
        <v>178</v>
      </c>
      <c r="K25" s="104" t="s">
        <v>206</v>
      </c>
      <c r="L25" s="104" t="s">
        <v>193</v>
      </c>
      <c r="M25" s="104" t="s">
        <v>214</v>
      </c>
      <c r="N25" s="104" t="s">
        <v>191</v>
      </c>
      <c r="O25" s="104" t="s">
        <v>195</v>
      </c>
      <c r="P25" s="104">
        <v>43628</v>
      </c>
      <c r="Q25" s="104" t="s">
        <v>178</v>
      </c>
      <c r="R25" s="104" t="s">
        <v>184</v>
      </c>
      <c r="S25" s="106">
        <v>3140</v>
      </c>
      <c r="T25" s="106"/>
      <c r="U25" s="104"/>
    </row>
    <row r="26" spans="1:21" ht="43.5">
      <c r="A26" s="104" t="str">
        <f>Table1[[#This Row],[Lead]]&amp;"/"&amp;Table1[[#This Row],[Implementing Partner]]</f>
        <v>COSACA/SCI</v>
      </c>
      <c r="B26" s="104" t="str">
        <f>Table1[[#This Row],['#activity +type]]&amp;"/ "&amp; Table1[[#This Row],['#activity +description]]</f>
        <v>Infraestrutura/ Classrooms - Rehabilitation/Salas de Aulas - Reabilitação</v>
      </c>
      <c r="C26" s="105" t="str">
        <f>Table1[[#This Row],[District]] &amp;"/ " &amp; Table1[[#This Row],[Posto]] &amp;"/ " &amp; Table1[[#This Row],[Bairro_Localidade]] &amp;"/ " &amp; Table1[[#This Row],[Local]]</f>
        <v>Macomia/ Macomia Sede/  / EP de Nanjaba</v>
      </c>
      <c r="D26" s="105" t="str">
        <f>Table1[[#This Row],['#loc +type]]&amp;"/ " &amp; Table1[[#This Row],[Beneficiary type]]&amp; CHAR(10) &amp; "People targeted : " &amp;Table1[[#This Row],[Targeted]] &amp; CHAR(10) &amp; "People Reached: " &amp; Table1[[#This Row],[Reached]]</f>
        <v xml:space="preserve">School/ Comunidades de Acolhimento
People targeted : 127
People Reached: </v>
      </c>
      <c r="E26" s="105" t="e">
        <f>"Started: " &amp; TEXT(Table1[[#This Row],[Data de início]], "DD/MM/YYYY") &amp; CHAR(10) &amp;"Est. End: " &amp; TEXT(Table1[[#This Row],[Data final]], "DD/MM/YYYY")&amp; CHAR(10) &amp;"Status: "&amp;Table1[[#This Row],[Status]]</f>
        <v>#VALUE!</v>
      </c>
      <c r="F26" s="104" t="s">
        <v>174</v>
      </c>
      <c r="G26" s="104" t="s">
        <v>175</v>
      </c>
      <c r="H26" s="104" t="s">
        <v>185</v>
      </c>
      <c r="I26" s="104" t="s">
        <v>186</v>
      </c>
      <c r="J26" s="104" t="s">
        <v>178</v>
      </c>
      <c r="K26" s="104" t="s">
        <v>208</v>
      </c>
      <c r="L26" s="104" t="s">
        <v>198</v>
      </c>
      <c r="M26" s="104" t="s">
        <v>213</v>
      </c>
      <c r="N26" s="104" t="s">
        <v>191</v>
      </c>
      <c r="O26" s="104" t="s">
        <v>183</v>
      </c>
      <c r="P26" s="104">
        <v>43635</v>
      </c>
      <c r="Q26" s="104" t="s">
        <v>178</v>
      </c>
      <c r="R26" s="104" t="s">
        <v>202</v>
      </c>
      <c r="S26" s="106">
        <v>127</v>
      </c>
      <c r="T26" s="106"/>
      <c r="U26" s="104"/>
    </row>
    <row r="27" spans="1:21" ht="43.5">
      <c r="A27" s="104" t="str">
        <f>Table1[[#This Row],[Lead]]&amp;"/"&amp;Table1[[#This Row],[Implementing Partner]]</f>
        <v>COSACA/SCI</v>
      </c>
      <c r="B27" s="104" t="str">
        <f>Table1[[#This Row],['#activity +type]]&amp;"/ "&amp; Table1[[#This Row],['#activity +description]]</f>
        <v>WASH na escola/ Sensitization of students in hygiene promotion/Sensibilizações de estudantes em promoção de higiene</v>
      </c>
      <c r="C27" s="105" t="str">
        <f>Table1[[#This Row],[District]] &amp;"/ " &amp; Table1[[#This Row],[Posto]] &amp;"/ " &amp; Table1[[#This Row],[Bairro_Localidade]] &amp;"/ " &amp; Table1[[#This Row],[Local]]</f>
        <v>Macomia/ Macomia Sede/  / EP de Nanjaba</v>
      </c>
      <c r="D27" s="105" t="str">
        <f>Table1[[#This Row],['#loc +type]]&amp;"/ " &amp; Table1[[#This Row],[Beneficiary type]]&amp; CHAR(10) &amp; "People targeted : " &amp;Table1[[#This Row],[Targeted]] &amp; CHAR(10) &amp; "People Reached: " &amp; Table1[[#This Row],[Reached]]</f>
        <v xml:space="preserve">School/ Misturado
People targeted : 127
People Reached: </v>
      </c>
      <c r="E27" s="105" t="e">
        <f>"Started: " &amp; TEXT(Table1[[#This Row],[Data de início]], "DD/MM/YYYY") &amp; CHAR(10) &amp;"Est. End: " &amp; TEXT(Table1[[#This Row],[Data final]], "DD/MM/YYYY")&amp; CHAR(10) &amp;"Status: "&amp;Table1[[#This Row],[Status]]</f>
        <v>#VALUE!</v>
      </c>
      <c r="F27" s="104" t="s">
        <v>174</v>
      </c>
      <c r="G27" s="104" t="s">
        <v>175</v>
      </c>
      <c r="H27" s="104" t="s">
        <v>185</v>
      </c>
      <c r="I27" s="104" t="s">
        <v>186</v>
      </c>
      <c r="J27" s="104" t="s">
        <v>178</v>
      </c>
      <c r="K27" s="104" t="s">
        <v>208</v>
      </c>
      <c r="L27" s="104" t="s">
        <v>193</v>
      </c>
      <c r="M27" s="104" t="s">
        <v>214</v>
      </c>
      <c r="N27" s="104" t="s">
        <v>191</v>
      </c>
      <c r="O27" s="104" t="s">
        <v>195</v>
      </c>
      <c r="P27" s="104">
        <v>43648</v>
      </c>
      <c r="Q27" s="104" t="s">
        <v>178</v>
      </c>
      <c r="R27" s="104" t="s">
        <v>184</v>
      </c>
      <c r="S27" s="106">
        <v>127</v>
      </c>
      <c r="T27" s="106"/>
      <c r="U27" s="104"/>
    </row>
    <row r="28" spans="1:21" ht="43.5">
      <c r="A28" s="104" t="str">
        <f>Table1[[#This Row],[Lead]]&amp;"/"&amp;Table1[[#This Row],[Implementing Partner]]</f>
        <v>COSACA/SCI</v>
      </c>
      <c r="B28" s="104" t="str">
        <f>Table1[[#This Row],['#activity +type]]&amp;"/ "&amp; Table1[[#This Row],['#activity +description]]</f>
        <v>Infraestrutura/ Classrooms - Rehabilitation/Salas de Aulas - Reabilitação</v>
      </c>
      <c r="C28" s="105" t="str">
        <f>Table1[[#This Row],[District]] &amp;"/ " &amp; Table1[[#This Row],[Posto]] &amp;"/ " &amp; Table1[[#This Row],[Bairro_Localidade]] &amp;"/ " &amp; Table1[[#This Row],[Local]]</f>
        <v>Macomia/ Macomia Sede/  / EPC de Licangano</v>
      </c>
      <c r="D28" s="105" t="str">
        <f>Table1[[#This Row],['#loc +type]]&amp;"/ " &amp; Table1[[#This Row],[Beneficiary type]]&amp; CHAR(10) &amp; "People targeted : " &amp;Table1[[#This Row],[Targeted]] &amp; CHAR(10) &amp; "People Reached: " &amp; Table1[[#This Row],[Reached]]</f>
        <v xml:space="preserve">School/ Comunidades de Acolhimento
People targeted : 584
People Reached: </v>
      </c>
      <c r="E28" s="105" t="e">
        <f>"Started: " &amp; TEXT(Table1[[#This Row],[Data de início]], "DD/MM/YYYY") &amp; CHAR(10) &amp;"Est. End: " &amp; TEXT(Table1[[#This Row],[Data final]], "DD/MM/YYYY")&amp; CHAR(10) &amp;"Status: "&amp;Table1[[#This Row],[Status]]</f>
        <v>#VALUE!</v>
      </c>
      <c r="F28" s="104" t="s">
        <v>174</v>
      </c>
      <c r="G28" s="104" t="s">
        <v>175</v>
      </c>
      <c r="H28" s="104" t="s">
        <v>185</v>
      </c>
      <c r="I28" s="104" t="s">
        <v>186</v>
      </c>
      <c r="J28" s="104" t="s">
        <v>178</v>
      </c>
      <c r="K28" s="104" t="s">
        <v>188</v>
      </c>
      <c r="L28" s="104" t="s">
        <v>198</v>
      </c>
      <c r="M28" s="104" t="s">
        <v>213</v>
      </c>
      <c r="N28" s="104" t="s">
        <v>191</v>
      </c>
      <c r="O28" s="104" t="s">
        <v>183</v>
      </c>
      <c r="P28" s="104">
        <v>43635</v>
      </c>
      <c r="Q28" s="104" t="s">
        <v>178</v>
      </c>
      <c r="R28" s="104" t="s">
        <v>202</v>
      </c>
      <c r="S28" s="106">
        <v>584</v>
      </c>
      <c r="T28" s="106"/>
      <c r="U28" s="104"/>
    </row>
    <row r="29" spans="1:21" ht="43.5">
      <c r="A29" s="104" t="str">
        <f>Table1[[#This Row],[Lead]]&amp;"/"&amp;Table1[[#This Row],[Implementing Partner]]</f>
        <v>COSACA/SCI</v>
      </c>
      <c r="B29" s="104" t="str">
        <f>Table1[[#This Row],['#activity +type]]&amp;"/ "&amp; Table1[[#This Row],['#activity +description]]</f>
        <v>WASH na escola/ Sensitization of students in hygiene promotion/Sensibilizações de estudantes em promoção de higiene</v>
      </c>
      <c r="C29" s="105" t="str">
        <f>Table1[[#This Row],[District]] &amp;"/ " &amp; Table1[[#This Row],[Posto]] &amp;"/ " &amp; Table1[[#This Row],[Bairro_Localidade]] &amp;"/ " &amp; Table1[[#This Row],[Local]]</f>
        <v>Macomia/ Macomia Sede/  / EPC de Licangano</v>
      </c>
      <c r="D29" s="105" t="str">
        <f>Table1[[#This Row],['#loc +type]]&amp;"/ " &amp; Table1[[#This Row],[Beneficiary type]]&amp; CHAR(10) &amp; "People targeted : " &amp;Table1[[#This Row],[Targeted]] &amp; CHAR(10) &amp; "People Reached: " &amp; Table1[[#This Row],[Reached]]</f>
        <v xml:space="preserve">School/ Misturado
People targeted : 584
People Reached: </v>
      </c>
      <c r="E29" s="105" t="e">
        <f>"Started: " &amp; TEXT(Table1[[#This Row],[Data de início]], "DD/MM/YYYY") &amp; CHAR(10) &amp;"Est. End: " &amp; TEXT(Table1[[#This Row],[Data final]], "DD/MM/YYYY")&amp; CHAR(10) &amp;"Status: "&amp;Table1[[#This Row],[Status]]</f>
        <v>#VALUE!</v>
      </c>
      <c r="F29" s="104" t="s">
        <v>174</v>
      </c>
      <c r="G29" s="104" t="s">
        <v>175</v>
      </c>
      <c r="H29" s="104" t="s">
        <v>185</v>
      </c>
      <c r="I29" s="104" t="s">
        <v>186</v>
      </c>
      <c r="J29" s="104" t="s">
        <v>178</v>
      </c>
      <c r="K29" s="104" t="s">
        <v>188</v>
      </c>
      <c r="L29" s="104" t="s">
        <v>193</v>
      </c>
      <c r="M29" s="104" t="s">
        <v>214</v>
      </c>
      <c r="N29" s="104" t="s">
        <v>191</v>
      </c>
      <c r="O29" s="104" t="s">
        <v>195</v>
      </c>
      <c r="P29" s="104">
        <v>43634</v>
      </c>
      <c r="Q29" s="104" t="s">
        <v>178</v>
      </c>
      <c r="R29" s="104" t="s">
        <v>184</v>
      </c>
      <c r="S29" s="106">
        <v>584</v>
      </c>
      <c r="T29" s="106"/>
      <c r="U29" s="104"/>
    </row>
    <row r="30" spans="1:21" ht="43.5">
      <c r="A30" s="104" t="str">
        <f>Table1[[#This Row],[Lead]]&amp;"/"&amp;Table1[[#This Row],[Implementing Partner]]</f>
        <v>COSACA/SCI</v>
      </c>
      <c r="B30" s="104" t="str">
        <f>Table1[[#This Row],['#activity +type]]&amp;"/ "&amp; Table1[[#This Row],['#activity +description]]</f>
        <v>Infraestrutura/ Classrooms - Rehabilitation/Salas de Aulas - Reabilitação</v>
      </c>
      <c r="C30" s="105" t="str">
        <f>Table1[[#This Row],[District]] &amp;"/ " &amp; Table1[[#This Row],[Posto]] &amp;"/ " &amp; Table1[[#This Row],[Bairro_Localidade]] &amp;"/ " &amp; Table1[[#This Row],[Local]]</f>
        <v>Macomia/ Macomia Sede/  / EPC de Litamanda</v>
      </c>
      <c r="D30" s="105" t="str">
        <f>Table1[[#This Row],['#loc +type]]&amp;"/ " &amp; Table1[[#This Row],[Beneficiary type]]&amp; CHAR(10) &amp; "People targeted : " &amp;Table1[[#This Row],[Targeted]] &amp; CHAR(10) &amp; "People Reached: " &amp; Table1[[#This Row],[Reached]]</f>
        <v xml:space="preserve">School/ Comunidades de Acolhimento
People targeted : 1286
People Reached: </v>
      </c>
      <c r="E30" s="105" t="e">
        <f>"Started: " &amp; TEXT(Table1[[#This Row],[Data de início]], "DD/MM/YYYY") &amp; CHAR(10) &amp;"Est. End: " &amp; TEXT(Table1[[#This Row],[Data final]], "DD/MM/YYYY")&amp; CHAR(10) &amp;"Status: "&amp;Table1[[#This Row],[Status]]</f>
        <v>#VALUE!</v>
      </c>
      <c r="F30" s="104" t="s">
        <v>174</v>
      </c>
      <c r="G30" s="104" t="s">
        <v>175</v>
      </c>
      <c r="H30" s="104" t="s">
        <v>185</v>
      </c>
      <c r="I30" s="104" t="s">
        <v>186</v>
      </c>
      <c r="J30" s="104" t="s">
        <v>178</v>
      </c>
      <c r="K30" s="104" t="s">
        <v>197</v>
      </c>
      <c r="L30" s="104" t="s">
        <v>198</v>
      </c>
      <c r="M30" s="104" t="s">
        <v>213</v>
      </c>
      <c r="N30" s="104" t="s">
        <v>191</v>
      </c>
      <c r="O30" s="104" t="s">
        <v>183</v>
      </c>
      <c r="P30" s="104">
        <v>43635</v>
      </c>
      <c r="Q30" s="104" t="s">
        <v>178</v>
      </c>
      <c r="R30" s="104" t="s">
        <v>202</v>
      </c>
      <c r="S30" s="106">
        <v>1286</v>
      </c>
      <c r="T30" s="106"/>
      <c r="U30" s="104"/>
    </row>
    <row r="31" spans="1:21" ht="43.5">
      <c r="A31" s="104" t="str">
        <f>Table1[[#This Row],[Lead]]&amp;"/"&amp;Table1[[#This Row],[Implementing Partner]]</f>
        <v>COSACA/SCI</v>
      </c>
      <c r="B31" s="104" t="str">
        <f>Table1[[#This Row],['#activity +type]]&amp;"/ "&amp; Table1[[#This Row],['#activity +description]]</f>
        <v>WASH na escola/ Sensitization of students in hygiene promotion/Sensibilizações de estudantes em promoção de higiene</v>
      </c>
      <c r="C31" s="105" t="str">
        <f>Table1[[#This Row],[District]] &amp;"/ " &amp; Table1[[#This Row],[Posto]] &amp;"/ " &amp; Table1[[#This Row],[Bairro_Localidade]] &amp;"/ " &amp; Table1[[#This Row],[Local]]</f>
        <v>Macomia/ Macomia Sede/  / EPC de Litamanda</v>
      </c>
      <c r="D31" s="105" t="str">
        <f>Table1[[#This Row],['#loc +type]]&amp;"/ " &amp; Table1[[#This Row],[Beneficiary type]]&amp; CHAR(10) &amp; "People targeted : " &amp;Table1[[#This Row],[Targeted]] &amp; CHAR(10) &amp; "People Reached: " &amp; Table1[[#This Row],[Reached]]</f>
        <v xml:space="preserve">School/ Misturado
People targeted : 1286
People Reached: </v>
      </c>
      <c r="E31" s="105" t="e">
        <f>"Started: " &amp; TEXT(Table1[[#This Row],[Data de início]], "DD/MM/YYYY") &amp; CHAR(10) &amp;"Est. End: " &amp; TEXT(Table1[[#This Row],[Data final]], "DD/MM/YYYY")&amp; CHAR(10) &amp;"Status: "&amp;Table1[[#This Row],[Status]]</f>
        <v>#VALUE!</v>
      </c>
      <c r="F31" s="104" t="s">
        <v>174</v>
      </c>
      <c r="G31" s="104" t="s">
        <v>175</v>
      </c>
      <c r="H31" s="104" t="s">
        <v>185</v>
      </c>
      <c r="I31" s="104" t="s">
        <v>186</v>
      </c>
      <c r="J31" s="104" t="s">
        <v>178</v>
      </c>
      <c r="K31" s="104" t="s">
        <v>197</v>
      </c>
      <c r="L31" s="104" t="s">
        <v>193</v>
      </c>
      <c r="M31" s="104" t="s">
        <v>214</v>
      </c>
      <c r="N31" s="104" t="s">
        <v>191</v>
      </c>
      <c r="O31" s="104" t="s">
        <v>195</v>
      </c>
      <c r="P31" s="104">
        <v>43629</v>
      </c>
      <c r="Q31" s="104" t="s">
        <v>178</v>
      </c>
      <c r="R31" s="104" t="s">
        <v>184</v>
      </c>
      <c r="S31" s="106">
        <v>1286</v>
      </c>
      <c r="T31" s="106"/>
      <c r="U31" s="104"/>
    </row>
    <row r="32" spans="1:21" ht="43.5">
      <c r="A32" s="104" t="str">
        <f>Table1[[#This Row],[Lead]]&amp;"/"&amp;Table1[[#This Row],[Implementing Partner]]</f>
        <v>COSACA/SCI</v>
      </c>
      <c r="B32" s="104" t="str">
        <f>Table1[[#This Row],['#activity +type]]&amp;"/ "&amp; Table1[[#This Row],['#activity +description]]</f>
        <v>Infraestrutura/ Classrooms - Rehabilitation/Salas de Aulas - Reabilitação</v>
      </c>
      <c r="C32" s="105" t="str">
        <f>Table1[[#This Row],[District]] &amp;"/ " &amp; Table1[[#This Row],[Posto]] &amp;"/ " &amp; Table1[[#This Row],[Bairro_Localidade]] &amp;"/ " &amp; Table1[[#This Row],[Local]]</f>
        <v>Macomia/ Macomia Sede/  / EPC de Xinavane</v>
      </c>
      <c r="D32" s="105" t="str">
        <f>Table1[[#This Row],['#loc +type]]&amp;"/ " &amp; Table1[[#This Row],[Beneficiary type]]&amp; CHAR(10) &amp; "People targeted : " &amp;Table1[[#This Row],[Targeted]] &amp; CHAR(10) &amp; "People Reached: " &amp; Table1[[#This Row],[Reached]]</f>
        <v xml:space="preserve">School/ Comunidades de Acolhimento
People targeted : 1433
People Reached: </v>
      </c>
      <c r="E32" s="105" t="e">
        <f>"Started: " &amp; TEXT(Table1[[#This Row],[Data de início]], "DD/MM/YYYY") &amp; CHAR(10) &amp;"Est. End: " &amp; TEXT(Table1[[#This Row],[Data final]], "DD/MM/YYYY")&amp; CHAR(10) &amp;"Status: "&amp;Table1[[#This Row],[Status]]</f>
        <v>#VALUE!</v>
      </c>
      <c r="F32" s="104" t="s">
        <v>174</v>
      </c>
      <c r="G32" s="104" t="s">
        <v>175</v>
      </c>
      <c r="H32" s="104" t="s">
        <v>185</v>
      </c>
      <c r="I32" s="104" t="s">
        <v>186</v>
      </c>
      <c r="J32" s="104" t="s">
        <v>178</v>
      </c>
      <c r="K32" s="104" t="s">
        <v>210</v>
      </c>
      <c r="L32" s="104" t="s">
        <v>198</v>
      </c>
      <c r="M32" s="104" t="s">
        <v>213</v>
      </c>
      <c r="N32" s="104" t="s">
        <v>191</v>
      </c>
      <c r="O32" s="104" t="s">
        <v>183</v>
      </c>
      <c r="P32" s="104">
        <v>43635</v>
      </c>
      <c r="Q32" s="104" t="s">
        <v>178</v>
      </c>
      <c r="R32" s="104" t="s">
        <v>202</v>
      </c>
      <c r="S32" s="106">
        <v>1433</v>
      </c>
      <c r="T32" s="106"/>
      <c r="U32" s="104"/>
    </row>
    <row r="33" spans="1:21" ht="43.5">
      <c r="A33" s="104" t="str">
        <f>Table1[[#This Row],[Lead]]&amp;"/"&amp;Table1[[#This Row],[Implementing Partner]]</f>
        <v>COSACA/SCI</v>
      </c>
      <c r="B33" s="104" t="str">
        <f>Table1[[#This Row],['#activity +type]]&amp;"/ "&amp; Table1[[#This Row],['#activity +description]]</f>
        <v>WASH na escola/ Classrooms - Rehabilitation/Salas de Aulas - Reabilitação</v>
      </c>
      <c r="C33" s="105" t="str">
        <f>Table1[[#This Row],[District]] &amp;"/ " &amp; Table1[[#This Row],[Posto]] &amp;"/ " &amp; Table1[[#This Row],[Bairro_Localidade]] &amp;"/ " &amp; Table1[[#This Row],[Local]]</f>
        <v>Macomia/ Macomia Sede/  / EPC de Xinavane</v>
      </c>
      <c r="D33" s="105" t="str">
        <f>Table1[[#This Row],['#loc +type]]&amp;"/ " &amp; Table1[[#This Row],[Beneficiary type]]&amp; CHAR(10) &amp; "People targeted : " &amp;Table1[[#This Row],[Targeted]] &amp; CHAR(10) &amp; "People Reached: " &amp; Table1[[#This Row],[Reached]]</f>
        <v xml:space="preserve">School/ Comunidades de Acolhimento
People targeted : 1433
People Reached: </v>
      </c>
      <c r="E33" s="105" t="e">
        <f>"Started: " &amp; TEXT(Table1[[#This Row],[Data de início]], "DD/MM/YYYY") &amp; CHAR(10) &amp;"Est. End: " &amp; TEXT(Table1[[#This Row],[Data final]], "DD/MM/YYYY")&amp; CHAR(10) &amp;"Status: "&amp;Table1[[#This Row],[Status]]</f>
        <v>#VALUE!</v>
      </c>
      <c r="F33" s="104" t="s">
        <v>174</v>
      </c>
      <c r="G33" s="104" t="s">
        <v>175</v>
      </c>
      <c r="H33" s="104" t="s">
        <v>185</v>
      </c>
      <c r="I33" s="104" t="s">
        <v>186</v>
      </c>
      <c r="J33" s="104" t="s">
        <v>178</v>
      </c>
      <c r="K33" s="104" t="s">
        <v>210</v>
      </c>
      <c r="L33" s="104" t="s">
        <v>193</v>
      </c>
      <c r="M33" s="104" t="s">
        <v>213</v>
      </c>
      <c r="N33" s="104" t="s">
        <v>191</v>
      </c>
      <c r="O33" s="104" t="s">
        <v>183</v>
      </c>
      <c r="P33" s="104">
        <v>43626</v>
      </c>
      <c r="Q33" s="104" t="s">
        <v>178</v>
      </c>
      <c r="R33" s="104" t="s">
        <v>202</v>
      </c>
      <c r="S33" s="106">
        <v>1433</v>
      </c>
      <c r="T33" s="106"/>
      <c r="U33" s="104"/>
    </row>
    <row r="34" spans="1:21" ht="43.5">
      <c r="A34" s="104" t="str">
        <f>Table1[[#This Row],[Lead]]&amp;"/"&amp;Table1[[#This Row],[Implementing Partner]]</f>
        <v>COSACA/SCI</v>
      </c>
      <c r="B34" s="104" t="str">
        <f>Table1[[#This Row],['#activity +type]]&amp;"/ "&amp; Table1[[#This Row],['#activity +description]]</f>
        <v xml:space="preserve">Fornecimentos/ Student kits/Kits de estudantes </v>
      </c>
      <c r="C34" s="105" t="str">
        <f>Table1[[#This Row],[District]] &amp;"/ " &amp; Table1[[#This Row],[Posto]] &amp;"/ " &amp; Table1[[#This Row],[Bairro_Localidade]] &amp;"/ " &amp; Table1[[#This Row],[Local]]</f>
        <v>Metuge/ Metuge Sede/ Pulo / EP Pulo</v>
      </c>
      <c r="D34" s="105" t="str">
        <f>Table1[[#This Row],['#loc +type]]&amp;"/ " &amp; Table1[[#This Row],[Beneficiary type]]&amp; CHAR(10) &amp; "People targeted : " &amp;Table1[[#This Row],[Targeted]] &amp; CHAR(10) &amp; "People Reached: " &amp; Table1[[#This Row],[Reached]]</f>
        <v xml:space="preserve">School/ Comunidades de Acolhimento
People targeted : 150
People Reached: </v>
      </c>
      <c r="E34" s="105" t="e">
        <f>"Started: " &amp; TEXT(Table1[[#This Row],[Data de início]], "DD/MM/YYYY") &amp; CHAR(10) &amp;"Est. End: " &amp; TEXT(Table1[[#This Row],[Data final]], "DD/MM/YYYY")&amp; CHAR(10) &amp;"Status: "&amp;Table1[[#This Row],[Status]]</f>
        <v>#VALUE!</v>
      </c>
      <c r="F34" s="104" t="s">
        <v>174</v>
      </c>
      <c r="G34" s="104" t="s">
        <v>175</v>
      </c>
      <c r="H34" s="104" t="s">
        <v>215</v>
      </c>
      <c r="I34" s="104" t="s">
        <v>216</v>
      </c>
      <c r="J34" s="104" t="s">
        <v>217</v>
      </c>
      <c r="K34" s="104" t="s">
        <v>218</v>
      </c>
      <c r="L34" s="104" t="s">
        <v>189</v>
      </c>
      <c r="M34" s="104" t="s">
        <v>190</v>
      </c>
      <c r="N34" s="104" t="s">
        <v>191</v>
      </c>
      <c r="O34" s="104" t="s">
        <v>183</v>
      </c>
      <c r="P34" s="104">
        <v>43782</v>
      </c>
      <c r="Q34" s="104" t="s">
        <v>178</v>
      </c>
      <c r="R34" s="104" t="s">
        <v>184</v>
      </c>
      <c r="S34" s="106">
        <v>150</v>
      </c>
      <c r="T34" s="106"/>
      <c r="U34" s="104"/>
    </row>
    <row r="35" spans="1:21" ht="43.5">
      <c r="A35" s="104" t="str">
        <f>Table1[[#This Row],[Lead]]&amp;"/"&amp;Table1[[#This Row],[Implementing Partner]]</f>
        <v>COSACA/SCI</v>
      </c>
      <c r="B35" s="104" t="str">
        <f>Table1[[#This Row],['#activity +type]]&amp;"/ "&amp; Table1[[#This Row],['#activity +description]]</f>
        <v xml:space="preserve">Fornecimentos/ Student kits/Kits de estudantes </v>
      </c>
      <c r="C35" s="105" t="str">
        <f>Table1[[#This Row],[District]] &amp;"/ " &amp; Table1[[#This Row],[Posto]] &amp;"/ " &amp; Table1[[#This Row],[Bairro_Localidade]] &amp;"/ " &amp; Table1[[#This Row],[Local]]</f>
        <v>Metuge/ Metuge Sede/ Pulo / EP Pulo</v>
      </c>
      <c r="D35" s="105" t="str">
        <f>Table1[[#This Row],['#loc +type]]&amp;"/ " &amp; Table1[[#This Row],[Beneficiary type]]&amp; CHAR(10) &amp; "People targeted : " &amp;Table1[[#This Row],[Targeted]] &amp; CHAR(10) &amp; "People Reached: " &amp; Table1[[#This Row],[Reached]]</f>
        <v xml:space="preserve">/ Comunidades de Acolhimento
People targeted : 150
People Reached: </v>
      </c>
      <c r="E35" s="105" t="e">
        <f>"Started: " &amp; TEXT(Table1[[#This Row],[Data de início]], "DD/MM/YYYY") &amp; CHAR(10) &amp;"Est. End: " &amp; TEXT(Table1[[#This Row],[Data final]], "DD/MM/YYYY")&amp; CHAR(10) &amp;"Status: "&amp;Table1[[#This Row],[Status]]</f>
        <v>#VALUE!</v>
      </c>
      <c r="F35" s="104" t="s">
        <v>174</v>
      </c>
      <c r="G35" s="104" t="s">
        <v>175</v>
      </c>
      <c r="H35" s="104" t="s">
        <v>215</v>
      </c>
      <c r="I35" s="104" t="s">
        <v>216</v>
      </c>
      <c r="J35" s="104" t="s">
        <v>217</v>
      </c>
      <c r="K35" s="104" t="s">
        <v>218</v>
      </c>
      <c r="L35" s="104" t="s">
        <v>189</v>
      </c>
      <c r="M35" s="104" t="s">
        <v>190</v>
      </c>
      <c r="N35" s="104"/>
      <c r="O35" s="104" t="s">
        <v>183</v>
      </c>
      <c r="P35" s="104">
        <v>43831</v>
      </c>
      <c r="Q35" s="104">
        <v>44196</v>
      </c>
      <c r="R35" s="104" t="s">
        <v>184</v>
      </c>
      <c r="S35" s="106">
        <v>150</v>
      </c>
      <c r="T35" s="106"/>
      <c r="U35" s="104"/>
    </row>
    <row r="36" spans="1:21" ht="43.5">
      <c r="A36" s="104" t="str">
        <f>Table1[[#This Row],[Lead]]&amp;"/"&amp;Table1[[#This Row],[Implementing Partner]]</f>
        <v>COSACA/SCI</v>
      </c>
      <c r="B36" s="104" t="str">
        <f>Table1[[#This Row],['#activity +type]]&amp;"/ "&amp; Table1[[#This Row],['#activity +description]]</f>
        <v>Infraestrutura/ EAP Establishment (TLS)/Estabelecimento EAP (TLS)</v>
      </c>
      <c r="C36" s="105" t="str">
        <f>Table1[[#This Row],[District]] &amp;"/ " &amp; Table1[[#This Row],[Posto]] &amp;"/ " &amp; Table1[[#This Row],[Bairro_Localidade]] &amp;"/ " &amp; Table1[[#This Row],[Local]]</f>
        <v>Metuge/ Metuge Sede/  / EP Pulo</v>
      </c>
      <c r="D36" s="105" t="str">
        <f>Table1[[#This Row],['#loc +type]]&amp;"/ " &amp; Table1[[#This Row],[Beneficiary type]]&amp; CHAR(10) &amp; "People targeted : " &amp;Table1[[#This Row],[Targeted]] &amp; CHAR(10) &amp; "People Reached: " &amp; Table1[[#This Row],[Reached]]</f>
        <v xml:space="preserve">School/ Comunidades de Acolhimento
People targeted : 150
People Reached: </v>
      </c>
      <c r="E36" s="105" t="e">
        <f>"Started: " &amp; TEXT(Table1[[#This Row],[Data de início]], "DD/MM/YYYY") &amp; CHAR(10) &amp;"Est. End: " &amp; TEXT(Table1[[#This Row],[Data final]], "DD/MM/YYYY")&amp; CHAR(10) &amp;"Status: "&amp;Table1[[#This Row],[Status]]</f>
        <v>#VALUE!</v>
      </c>
      <c r="F36" s="104" t="s">
        <v>174</v>
      </c>
      <c r="G36" s="104" t="s">
        <v>175</v>
      </c>
      <c r="H36" s="104" t="s">
        <v>215</v>
      </c>
      <c r="I36" s="104" t="s">
        <v>216</v>
      </c>
      <c r="J36" s="104" t="s">
        <v>178</v>
      </c>
      <c r="K36" s="104" t="s">
        <v>218</v>
      </c>
      <c r="L36" s="104" t="s">
        <v>198</v>
      </c>
      <c r="M36" s="104" t="s">
        <v>181</v>
      </c>
      <c r="N36" s="104" t="s">
        <v>191</v>
      </c>
      <c r="O36" s="104" t="s">
        <v>183</v>
      </c>
      <c r="P36" s="104">
        <v>43635</v>
      </c>
      <c r="Q36" s="104" t="s">
        <v>178</v>
      </c>
      <c r="R36" s="104" t="s">
        <v>202</v>
      </c>
      <c r="S36" s="106">
        <v>150</v>
      </c>
      <c r="T36" s="106"/>
      <c r="U36" s="104"/>
    </row>
    <row r="37" spans="1:21" ht="43.5">
      <c r="A37" s="104" t="str">
        <f>Table1[[#This Row],[Lead]]&amp;"/"&amp;Table1[[#This Row],[Implementing Partner]]</f>
        <v>COSACA/SCI</v>
      </c>
      <c r="B37" s="104" t="str">
        <f>Table1[[#This Row],['#activity +type]]&amp;"/ "&amp; Table1[[#This Row],['#activity +description]]</f>
        <v>WASH na escola/ Sensitization of students in hygiene promotion/Sensibilizações de estudantes em promoção de higiene</v>
      </c>
      <c r="C37" s="105" t="str">
        <f>Table1[[#This Row],[District]] &amp;"/ " &amp; Table1[[#This Row],[Posto]] &amp;"/ " &amp; Table1[[#This Row],[Bairro_Localidade]] &amp;"/ " &amp; Table1[[#This Row],[Local]]</f>
        <v>Metuge/ Metuge Sede/  / EP Pulo</v>
      </c>
      <c r="D37" s="105" t="str">
        <f>Table1[[#This Row],['#loc +type]]&amp;"/ " &amp; Table1[[#This Row],[Beneficiary type]]&amp; CHAR(10) &amp; "People targeted : " &amp;Table1[[#This Row],[Targeted]] &amp; CHAR(10) &amp; "People Reached: " &amp; Table1[[#This Row],[Reached]]</f>
        <v xml:space="preserve">School/ Misturado
People targeted : 150
People Reached: </v>
      </c>
      <c r="E37" s="105" t="e">
        <f>"Started: " &amp; TEXT(Table1[[#This Row],[Data de início]], "DD/MM/YYYY") &amp; CHAR(10) &amp;"Est. End: " &amp; TEXT(Table1[[#This Row],[Data final]], "DD/MM/YYYY")&amp; CHAR(10) &amp;"Status: "&amp;Table1[[#This Row],[Status]]</f>
        <v>#VALUE!</v>
      </c>
      <c r="F37" s="104" t="s">
        <v>174</v>
      </c>
      <c r="G37" s="104" t="s">
        <v>175</v>
      </c>
      <c r="H37" s="104" t="s">
        <v>215</v>
      </c>
      <c r="I37" s="104" t="s">
        <v>216</v>
      </c>
      <c r="J37" s="104" t="s">
        <v>178</v>
      </c>
      <c r="K37" s="104" t="s">
        <v>218</v>
      </c>
      <c r="L37" s="104" t="s">
        <v>193</v>
      </c>
      <c r="M37" s="104" t="s">
        <v>214</v>
      </c>
      <c r="N37" s="104" t="s">
        <v>191</v>
      </c>
      <c r="O37" s="104" t="s">
        <v>195</v>
      </c>
      <c r="P37" s="104">
        <v>43635</v>
      </c>
      <c r="Q37" s="104" t="s">
        <v>178</v>
      </c>
      <c r="R37" s="104" t="s">
        <v>184</v>
      </c>
      <c r="S37" s="106">
        <v>150</v>
      </c>
      <c r="T37" s="106"/>
      <c r="U37" s="104"/>
    </row>
    <row r="38" spans="1:21" ht="43.5">
      <c r="A38" s="104" t="str">
        <f>Table1[[#This Row],[Lead]]&amp;"/"&amp;Table1[[#This Row],[Implementing Partner]]</f>
        <v>Fundação Ibo/Fundação Ibo</v>
      </c>
      <c r="B38" s="104" t="str">
        <f>Table1[[#This Row],['#activity +type]]&amp;"/ "&amp; Table1[[#This Row],['#activity +description]]</f>
        <v xml:space="preserve">Infraestrutura/ Student kits/Kits de estudantes </v>
      </c>
      <c r="C38" s="105" t="str">
        <f>Table1[[#This Row],[District]] &amp;"/ " &amp; Table1[[#This Row],[Posto]] &amp;"/ " &amp; Table1[[#This Row],[Bairro_Localidade]] &amp;"/ " &amp; Table1[[#This Row],[Local]]</f>
        <v>Ibo/ Ibo Sede/  / EPC Eduardo Mondlane</v>
      </c>
      <c r="D38" s="105" t="str">
        <f>Table1[[#This Row],['#loc +type]]&amp;"/ " &amp; Table1[[#This Row],[Beneficiary type]]&amp; CHAR(10) &amp; "People targeted : " &amp;Table1[[#This Row],[Targeted]] &amp; CHAR(10) &amp; "People Reached: " &amp; Table1[[#This Row],[Reached]]</f>
        <v xml:space="preserve">School/ Comunidades de Acolhimento
People targeted : 1013
People Reached: </v>
      </c>
      <c r="E38" s="105" t="e">
        <f>"Started: " &amp; TEXT(Table1[[#This Row],[Data de início]], "DD/MM/YYYY") &amp; CHAR(10) &amp;"Est. End: " &amp; TEXT(Table1[[#This Row],[Data final]], "DD/MM/YYYY")&amp; CHAR(10) &amp;"Status: "&amp;Table1[[#This Row],[Status]]</f>
        <v>#VALUE!</v>
      </c>
      <c r="F38" s="104" t="s">
        <v>219</v>
      </c>
      <c r="G38" s="104" t="s">
        <v>219</v>
      </c>
      <c r="H38" s="104" t="s">
        <v>176</v>
      </c>
      <c r="I38" s="104" t="s">
        <v>177</v>
      </c>
      <c r="J38" s="104" t="s">
        <v>178</v>
      </c>
      <c r="K38" s="104" t="s">
        <v>220</v>
      </c>
      <c r="L38" s="104" t="s">
        <v>198</v>
      </c>
      <c r="M38" s="104" t="s">
        <v>190</v>
      </c>
      <c r="N38" s="104" t="s">
        <v>191</v>
      </c>
      <c r="O38" s="104" t="s">
        <v>183</v>
      </c>
      <c r="P38" s="104" t="s">
        <v>178</v>
      </c>
      <c r="Q38" s="104" t="s">
        <v>178</v>
      </c>
      <c r="R38" s="104" t="s">
        <v>184</v>
      </c>
      <c r="S38" s="106">
        <v>1013</v>
      </c>
      <c r="T38" s="106"/>
      <c r="U38" s="104"/>
    </row>
    <row r="39" spans="1:21" ht="43.5">
      <c r="A39" s="104" t="str">
        <f>Table1[[#This Row],[Lead]]&amp;"/"&amp;Table1[[#This Row],[Implementing Partner]]</f>
        <v>GVC/GVC</v>
      </c>
      <c r="B39" s="104" t="str">
        <f>Table1[[#This Row],['#activity +type]]&amp;"/ "&amp; Table1[[#This Row],['#activity +description]]</f>
        <v>Alimentação/ School Machamba/Machamba escolar</v>
      </c>
      <c r="C39" s="105" t="str">
        <f>Table1[[#This Row],[District]] &amp;"/ " &amp; Table1[[#This Row],[Posto]] &amp;"/ " &amp; Table1[[#This Row],[Bairro_Localidade]] &amp;"/ " &amp; Table1[[#This Row],[Local]]</f>
        <v>Cidade De Pemba/ Cidade De Pemba/ Aeroporto/ Escola de Amizade Moçambique-China</v>
      </c>
      <c r="D39" s="105" t="str">
        <f>Table1[[#This Row],['#loc +type]]&amp;"/ " &amp; Table1[[#This Row],[Beneficiary type]]&amp; CHAR(10) &amp; "People targeted : " &amp;Table1[[#This Row],[Targeted]] &amp; CHAR(10) &amp; "People Reached: " &amp; Table1[[#This Row],[Reached]]</f>
        <v xml:space="preserve">School/ Comunidades de Acolhimento
People targeted : 1520
People Reached: </v>
      </c>
      <c r="E39" s="105" t="e">
        <f>"Started: " &amp; TEXT(Table1[[#This Row],[Data de início]], "DD/MM/YYYY") &amp; CHAR(10) &amp;"Est. End: " &amp; TEXT(Table1[[#This Row],[Data final]], "DD/MM/YYYY")&amp; CHAR(10) &amp;"Status: "&amp;Table1[[#This Row],[Status]]</f>
        <v>#VALUE!</v>
      </c>
      <c r="F39" s="104" t="s">
        <v>221</v>
      </c>
      <c r="G39" s="104" t="s">
        <v>221</v>
      </c>
      <c r="H39" s="104" t="s">
        <v>222</v>
      </c>
      <c r="I39" s="104" t="s">
        <v>222</v>
      </c>
      <c r="J39" s="104" t="s">
        <v>223</v>
      </c>
      <c r="K39" s="104" t="s">
        <v>224</v>
      </c>
      <c r="L39" s="104" t="s">
        <v>225</v>
      </c>
      <c r="M39" s="104" t="s">
        <v>226</v>
      </c>
      <c r="N39" s="104" t="s">
        <v>191</v>
      </c>
      <c r="O39" s="104" t="s">
        <v>183</v>
      </c>
      <c r="P39" s="104">
        <v>43831</v>
      </c>
      <c r="Q39" s="104">
        <v>44196</v>
      </c>
      <c r="R39" s="104" t="s">
        <v>184</v>
      </c>
      <c r="S39" s="106">
        <v>1520</v>
      </c>
      <c r="T39" s="106"/>
      <c r="U39" s="104"/>
    </row>
    <row r="40" spans="1:21" ht="43.5">
      <c r="A40" s="104" t="str">
        <f>Table1[[#This Row],[Lead]]&amp;"/"&amp;Table1[[#This Row],[Implementing Partner]]</f>
        <v>GVC/GVC</v>
      </c>
      <c r="B40" s="104" t="str">
        <f>Table1[[#This Row],['#activity +type]]&amp;"/ "&amp; Table1[[#This Row],['#activity +description]]</f>
        <v>Alimentação/ Gender-sensitive latrines / toilets _ Construction/Latrinas / sanitários sensíveis ao género _ Construção</v>
      </c>
      <c r="C40" s="105" t="str">
        <f>Table1[[#This Row],[District]] &amp;"/ " &amp; Table1[[#This Row],[Posto]] &amp;"/ " &amp; Table1[[#This Row],[Bairro_Localidade]] &amp;"/ " &amp; Table1[[#This Row],[Local]]</f>
        <v>Cidade De Pemba/ Cidade De Pemba/ Cariacó/ EPC de Cariacó</v>
      </c>
      <c r="D40" s="105" t="str">
        <f>Table1[[#This Row],['#loc +type]]&amp;"/ " &amp; Table1[[#This Row],[Beneficiary type]]&amp; CHAR(10) &amp; "People targeted : " &amp;Table1[[#This Row],[Targeted]] &amp; CHAR(10) &amp; "People Reached: " &amp; Table1[[#This Row],[Reached]]</f>
        <v xml:space="preserve">School/ Comunidades de Acolhimento
People targeted : 1520
People Reached: </v>
      </c>
      <c r="E40" s="105" t="e">
        <f>"Started: " &amp; TEXT(Table1[[#This Row],[Data de início]], "DD/MM/YYYY") &amp; CHAR(10) &amp;"Est. End: " &amp; TEXT(Table1[[#This Row],[Data final]], "DD/MM/YYYY")&amp; CHAR(10) &amp;"Status: "&amp;Table1[[#This Row],[Status]]</f>
        <v>#VALUE!</v>
      </c>
      <c r="F40" s="104" t="s">
        <v>221</v>
      </c>
      <c r="G40" s="104" t="s">
        <v>221</v>
      </c>
      <c r="H40" s="104" t="s">
        <v>222</v>
      </c>
      <c r="I40" s="104" t="s">
        <v>222</v>
      </c>
      <c r="J40" s="104" t="s">
        <v>227</v>
      </c>
      <c r="K40" s="104" t="s">
        <v>228</v>
      </c>
      <c r="L40" s="104" t="s">
        <v>225</v>
      </c>
      <c r="M40" s="104" t="s">
        <v>229</v>
      </c>
      <c r="N40" s="104" t="s">
        <v>191</v>
      </c>
      <c r="O40" s="104" t="s">
        <v>183</v>
      </c>
      <c r="P40" s="104">
        <v>43831</v>
      </c>
      <c r="Q40" s="104">
        <v>44196</v>
      </c>
      <c r="R40" s="104" t="s">
        <v>184</v>
      </c>
      <c r="S40" s="106">
        <v>1520</v>
      </c>
      <c r="T40" s="106"/>
      <c r="U40" s="104"/>
    </row>
    <row r="41" spans="1:21" ht="43.5">
      <c r="A41" s="104" t="str">
        <f>Table1[[#This Row],[Lead]]&amp;"/"&amp;Table1[[#This Row],[Implementing Partner]]</f>
        <v>GVC/GVC</v>
      </c>
      <c r="B41" s="104" t="str">
        <f>Table1[[#This Row],['#activity +type]]&amp;"/ "&amp; Table1[[#This Row],['#activity +description]]</f>
        <v>Alimentação/ School Machamba/Machamba escolar</v>
      </c>
      <c r="C41" s="105" t="str">
        <f>Table1[[#This Row],[District]] &amp;"/ " &amp; Table1[[#This Row],[Posto]] &amp;"/ " &amp; Table1[[#This Row],[Bairro_Localidade]] &amp;"/ " &amp; Table1[[#This Row],[Local]]</f>
        <v>Cidade De Pemba/ Cidade De Pemba/ Expansão/ EPC Anexa-IMAP</v>
      </c>
      <c r="D41" s="105" t="str">
        <f>Table1[[#This Row],['#loc +type]]&amp;"/ " &amp; Table1[[#This Row],[Beneficiary type]]&amp; CHAR(10) &amp; "People targeted : " &amp;Table1[[#This Row],[Targeted]] &amp; CHAR(10) &amp; "People Reached: " &amp; Table1[[#This Row],[Reached]]</f>
        <v xml:space="preserve">School/ Comunidades de Acolhimento
People targeted : 1520
People Reached: </v>
      </c>
      <c r="E41" s="105" t="e">
        <f>"Started: " &amp; TEXT(Table1[[#This Row],[Data de início]], "DD/MM/YYYY") &amp; CHAR(10) &amp;"Est. End: " &amp; TEXT(Table1[[#This Row],[Data final]], "DD/MM/YYYY")&amp; CHAR(10) &amp;"Status: "&amp;Table1[[#This Row],[Status]]</f>
        <v>#VALUE!</v>
      </c>
      <c r="F41" s="104" t="s">
        <v>221</v>
      </c>
      <c r="G41" s="104" t="s">
        <v>221</v>
      </c>
      <c r="H41" s="104" t="s">
        <v>222</v>
      </c>
      <c r="I41" s="104" t="s">
        <v>222</v>
      </c>
      <c r="J41" s="104" t="s">
        <v>230</v>
      </c>
      <c r="K41" s="104" t="s">
        <v>231</v>
      </c>
      <c r="L41" s="104" t="s">
        <v>225</v>
      </c>
      <c r="M41" s="104" t="s">
        <v>226</v>
      </c>
      <c r="N41" s="104" t="s">
        <v>191</v>
      </c>
      <c r="O41" s="104" t="s">
        <v>183</v>
      </c>
      <c r="P41" s="104">
        <v>43831</v>
      </c>
      <c r="Q41" s="104">
        <v>44196</v>
      </c>
      <c r="R41" s="104" t="s">
        <v>184</v>
      </c>
      <c r="S41" s="106">
        <v>1520</v>
      </c>
      <c r="T41" s="106"/>
      <c r="U41" s="104"/>
    </row>
    <row r="42" spans="1:21" ht="43.5">
      <c r="A42" s="104" t="str">
        <f>Table1[[#This Row],[Lead]]&amp;"/"&amp;Table1[[#This Row],[Implementing Partner]]</f>
        <v>GVC/GVC</v>
      </c>
      <c r="B42" s="104" t="str">
        <f>Table1[[#This Row],['#activity +type]]&amp;"/ "&amp; Table1[[#This Row],['#activity +description]]</f>
        <v>Alimentação/ Emergency latrines/Latrinas de emergência</v>
      </c>
      <c r="C42" s="105" t="str">
        <f>Table1[[#This Row],[District]] &amp;"/ " &amp; Table1[[#This Row],[Posto]] &amp;"/ " &amp; Table1[[#This Row],[Bairro_Localidade]] &amp;"/ " &amp; Table1[[#This Row],[Local]]</f>
        <v>Cidade De Pemba/ Cidade De Pemba/ Metula/ EP  Samora Machel</v>
      </c>
      <c r="D42" s="105" t="str">
        <f>Table1[[#This Row],['#loc +type]]&amp;"/ " &amp; Table1[[#This Row],[Beneficiary type]]&amp; CHAR(10) &amp; "People targeted : " &amp;Table1[[#This Row],[Targeted]] &amp; CHAR(10) &amp; "People Reached: " &amp; Table1[[#This Row],[Reached]]</f>
        <v xml:space="preserve">School/ Comunidades de Acolhimento
People targeted : 1520
People Reached: </v>
      </c>
      <c r="E42" s="105" t="e">
        <f>"Started: " &amp; TEXT(Table1[[#This Row],[Data de início]], "DD/MM/YYYY") &amp; CHAR(10) &amp;"Est. End: " &amp; TEXT(Table1[[#This Row],[Data final]], "DD/MM/YYYY")&amp; CHAR(10) &amp;"Status: "&amp;Table1[[#This Row],[Status]]</f>
        <v>#VALUE!</v>
      </c>
      <c r="F42" s="104" t="s">
        <v>221</v>
      </c>
      <c r="G42" s="104" t="s">
        <v>221</v>
      </c>
      <c r="H42" s="104" t="s">
        <v>222</v>
      </c>
      <c r="I42" s="104" t="s">
        <v>222</v>
      </c>
      <c r="J42" s="104" t="s">
        <v>232</v>
      </c>
      <c r="K42" s="104" t="s">
        <v>233</v>
      </c>
      <c r="L42" s="104" t="s">
        <v>225</v>
      </c>
      <c r="M42" s="104" t="s">
        <v>199</v>
      </c>
      <c r="N42" s="104" t="s">
        <v>191</v>
      </c>
      <c r="O42" s="104" t="s">
        <v>183</v>
      </c>
      <c r="P42" s="104">
        <v>43831</v>
      </c>
      <c r="Q42" s="104">
        <v>44196</v>
      </c>
      <c r="R42" s="104" t="s">
        <v>184</v>
      </c>
      <c r="S42" s="106">
        <v>1520</v>
      </c>
      <c r="T42" s="106"/>
      <c r="U42" s="104"/>
    </row>
    <row r="43" spans="1:21" ht="43.5">
      <c r="A43" s="104" t="str">
        <f>Table1[[#This Row],[Lead]]&amp;"/"&amp;Table1[[#This Row],[Implementing Partner]]</f>
        <v>GVC/GVC</v>
      </c>
      <c r="B43" s="104" t="str">
        <f>Table1[[#This Row],['#activity +type]]&amp;"/ "&amp; Table1[[#This Row],['#activity +description]]</f>
        <v>Treinamento &amp; Campanhas/ School Machamba/Machamba escolar</v>
      </c>
      <c r="C43" s="105" t="str">
        <f>Table1[[#This Row],[District]] &amp;"/ " &amp; Table1[[#This Row],[Posto]] &amp;"/ " &amp; Table1[[#This Row],[Bairro_Localidade]] &amp;"/ " &amp; Table1[[#This Row],[Local]]</f>
        <v>Cidade De Pemba/ Cidade De Pemba/ Metula/ EP  Samora Machel</v>
      </c>
      <c r="D43" s="105" t="str">
        <f>Table1[[#This Row],['#loc +type]]&amp;"/ " &amp; Table1[[#This Row],[Beneficiary type]]&amp; CHAR(10) &amp; "People targeted : " &amp;Table1[[#This Row],[Targeted]] &amp; CHAR(10) &amp; "People Reached: " &amp; Table1[[#This Row],[Reached]]</f>
        <v xml:space="preserve">School/ Comunidades de Acolhimento
People targeted : 300
People Reached: </v>
      </c>
      <c r="E43" s="105" t="e">
        <f>"Started: " &amp; TEXT(Table1[[#This Row],[Data de início]], "DD/MM/YYYY") &amp; CHAR(10) &amp;"Est. End: " &amp; TEXT(Table1[[#This Row],[Data final]], "DD/MM/YYYY")&amp; CHAR(10) &amp;"Status: "&amp;Table1[[#This Row],[Status]]</f>
        <v>#VALUE!</v>
      </c>
      <c r="F43" s="104" t="s">
        <v>221</v>
      </c>
      <c r="G43" s="104" t="s">
        <v>221</v>
      </c>
      <c r="H43" s="104" t="s">
        <v>222</v>
      </c>
      <c r="I43" s="104" t="s">
        <v>222</v>
      </c>
      <c r="J43" s="104" t="s">
        <v>232</v>
      </c>
      <c r="K43" s="104" t="s">
        <v>233</v>
      </c>
      <c r="L43" s="104" t="s">
        <v>180</v>
      </c>
      <c r="M43" s="104" t="s">
        <v>226</v>
      </c>
      <c r="N43" s="104" t="s">
        <v>191</v>
      </c>
      <c r="O43" s="104" t="s">
        <v>183</v>
      </c>
      <c r="P43" s="104">
        <v>44016</v>
      </c>
      <c r="Q43" s="104">
        <v>44042</v>
      </c>
      <c r="R43" s="104" t="s">
        <v>184</v>
      </c>
      <c r="S43" s="106">
        <v>300</v>
      </c>
      <c r="T43" s="106"/>
      <c r="U43" s="104"/>
    </row>
    <row r="44" spans="1:21" ht="43.5">
      <c r="A44" s="104" t="str">
        <f>Table1[[#This Row],[Lead]]&amp;"/"&amp;Table1[[#This Row],[Implementing Partner]]</f>
        <v>GVC/GVC</v>
      </c>
      <c r="B44" s="104" t="str">
        <f>Table1[[#This Row],['#activity +type]]&amp;"/ "&amp; Table1[[#This Row],['#activity +description]]</f>
        <v>Treinamento &amp; Campanhas/ Other_T &amp; C/Outras_T&amp;C</v>
      </c>
      <c r="C44" s="105" t="str">
        <f>Table1[[#This Row],[District]] &amp;"/ " &amp; Table1[[#This Row],[Posto]] &amp;"/ " &amp; Table1[[#This Row],[Bairro_Localidade]] &amp;"/ " &amp; Table1[[#This Row],[Local]]</f>
        <v>Cidade De Pemba/ Cidade De Pemba/ Muchara/ EPC de Muxara</v>
      </c>
      <c r="D44" s="105" t="str">
        <f>Table1[[#This Row],['#loc +type]]&amp;"/ " &amp; Table1[[#This Row],[Beneficiary type]]&amp; CHAR(10) &amp; "People targeted : " &amp;Table1[[#This Row],[Targeted]] &amp; CHAR(10) &amp; "People Reached: " &amp; Table1[[#This Row],[Reached]]</f>
        <v xml:space="preserve">School/ Comunidades de Acolhimento
People targeted : 400
People Reached: </v>
      </c>
      <c r="E44" s="105" t="e">
        <f>"Started: " &amp; TEXT(Table1[[#This Row],[Data de início]], "DD/MM/YYYY") &amp; CHAR(10) &amp;"Est. End: " &amp; TEXT(Table1[[#This Row],[Data final]], "DD/MM/YYYY")&amp; CHAR(10) &amp;"Status: "&amp;Table1[[#This Row],[Status]]</f>
        <v>#VALUE!</v>
      </c>
      <c r="F44" s="104" t="s">
        <v>221</v>
      </c>
      <c r="G44" s="104" t="s">
        <v>221</v>
      </c>
      <c r="H44" s="104" t="s">
        <v>222</v>
      </c>
      <c r="I44" s="104" t="s">
        <v>222</v>
      </c>
      <c r="J44" s="104" t="s">
        <v>234</v>
      </c>
      <c r="K44" s="104" t="s">
        <v>235</v>
      </c>
      <c r="L44" s="104" t="s">
        <v>180</v>
      </c>
      <c r="M44" s="104" t="s">
        <v>236</v>
      </c>
      <c r="N44" s="104" t="s">
        <v>191</v>
      </c>
      <c r="O44" s="104" t="s">
        <v>183</v>
      </c>
      <c r="P44" s="104">
        <v>44016</v>
      </c>
      <c r="Q44" s="104">
        <v>44042</v>
      </c>
      <c r="R44" s="104" t="s">
        <v>184</v>
      </c>
      <c r="S44" s="106">
        <v>400</v>
      </c>
      <c r="T44" s="106"/>
      <c r="U44" s="104"/>
    </row>
    <row r="45" spans="1:21" ht="43.5">
      <c r="A45" s="104" t="str">
        <f>Table1[[#This Row],[Lead]]&amp;"/"&amp;Table1[[#This Row],[Implementing Partner]]</f>
        <v>GVC/GVC</v>
      </c>
      <c r="B45" s="104" t="str">
        <f>Table1[[#This Row],['#activity +type]]&amp;"/ "&amp; Table1[[#This Row],['#activity +description]]</f>
        <v>Treinamento &amp; Campanhas/ Other_T &amp; C/Outras_T&amp;C</v>
      </c>
      <c r="C45" s="105" t="str">
        <f>Table1[[#This Row],[District]] &amp;"/ " &amp; Table1[[#This Row],[Posto]] &amp;"/ " &amp; Table1[[#This Row],[Bairro_Localidade]] &amp;"/ " &amp; Table1[[#This Row],[Local]]</f>
        <v>Cidade De Pemba/ Cidade De Pemba/ Natite/ EPC de Natite</v>
      </c>
      <c r="D45" s="105" t="str">
        <f>Table1[[#This Row],['#loc +type]]&amp;"/ " &amp; Table1[[#This Row],[Beneficiary type]]&amp; CHAR(10) &amp; "People targeted : " &amp;Table1[[#This Row],[Targeted]] &amp; CHAR(10) &amp; "People Reached: " &amp; Table1[[#This Row],[Reached]]</f>
        <v xml:space="preserve">School/ Comunidades de Acolhimento
People targeted : 500
People Reached: </v>
      </c>
      <c r="E45" s="105" t="e">
        <f>"Started: " &amp; TEXT(Table1[[#This Row],[Data de início]], "DD/MM/YYYY") &amp; CHAR(10) &amp;"Est. End: " &amp; TEXT(Table1[[#This Row],[Data final]], "DD/MM/YYYY")&amp; CHAR(10) &amp;"Status: "&amp;Table1[[#This Row],[Status]]</f>
        <v>#VALUE!</v>
      </c>
      <c r="F45" s="104" t="s">
        <v>221</v>
      </c>
      <c r="G45" s="104" t="s">
        <v>221</v>
      </c>
      <c r="H45" s="104" t="s">
        <v>222</v>
      </c>
      <c r="I45" s="104" t="s">
        <v>222</v>
      </c>
      <c r="J45" s="104" t="s">
        <v>237</v>
      </c>
      <c r="K45" s="104" t="s">
        <v>238</v>
      </c>
      <c r="L45" s="104" t="s">
        <v>180</v>
      </c>
      <c r="M45" s="104" t="s">
        <v>236</v>
      </c>
      <c r="N45" s="104" t="s">
        <v>191</v>
      </c>
      <c r="O45" s="104" t="s">
        <v>183</v>
      </c>
      <c r="P45" s="104">
        <v>44016</v>
      </c>
      <c r="Q45" s="104">
        <v>44042</v>
      </c>
      <c r="R45" s="104" t="s">
        <v>184</v>
      </c>
      <c r="S45" s="106">
        <v>500</v>
      </c>
      <c r="T45" s="106"/>
      <c r="U45" s="104"/>
    </row>
    <row r="46" spans="1:21" ht="43.5">
      <c r="A46" s="104" t="str">
        <f>Table1[[#This Row],[Lead]]&amp;"/"&amp;Table1[[#This Row],[Implementing Partner]]</f>
        <v>HELPO/Fundação Ibo</v>
      </c>
      <c r="B46" s="104" t="str">
        <f>Table1[[#This Row],['#activity +type]]&amp;"/ "&amp; Table1[[#This Row],['#activity +description]]</f>
        <v>Infraestrutura/ Administrative Block - Rehabilitation/Bloco Administrativo - Reabilitação</v>
      </c>
      <c r="C46" s="105" t="str">
        <f>Table1[[#This Row],[District]] &amp;"/ " &amp; Table1[[#This Row],[Posto]] &amp;"/ " &amp; Table1[[#This Row],[Bairro_Localidade]] &amp;"/ " &amp; Table1[[#This Row],[Local]]</f>
        <v>Ibo/ Ibo Sede/ Vila do Ibo/ EPC Eduardo Mondlane</v>
      </c>
      <c r="D46" s="105" t="str">
        <f>Table1[[#This Row],['#loc +type]]&amp;"/ " &amp; Table1[[#This Row],[Beneficiary type]]&amp; CHAR(10) &amp; "People targeted : " &amp;Table1[[#This Row],[Targeted]] &amp; CHAR(10) &amp; "People Reached: " &amp; Table1[[#This Row],[Reached]]</f>
        <v xml:space="preserve">School/ Comunidades de Acolhimento
People targeted : 32
People Reached: </v>
      </c>
      <c r="E46" s="105" t="e">
        <f>"Started: " &amp; TEXT(Table1[[#This Row],[Data de início]], "DD/MM/YYYY") &amp; CHAR(10) &amp;"Est. End: " &amp; TEXT(Table1[[#This Row],[Data final]], "DD/MM/YYYY")&amp; CHAR(10) &amp;"Status: "&amp;Table1[[#This Row],[Status]]</f>
        <v>#VALUE!</v>
      </c>
      <c r="F46" s="104" t="s">
        <v>239</v>
      </c>
      <c r="G46" s="104" t="s">
        <v>219</v>
      </c>
      <c r="H46" s="104" t="s">
        <v>176</v>
      </c>
      <c r="I46" s="104" t="s">
        <v>177</v>
      </c>
      <c r="J46" s="104" t="s">
        <v>240</v>
      </c>
      <c r="K46" s="104" t="s">
        <v>220</v>
      </c>
      <c r="L46" s="104" t="s">
        <v>198</v>
      </c>
      <c r="M46" s="104" t="s">
        <v>241</v>
      </c>
      <c r="N46" s="104" t="s">
        <v>191</v>
      </c>
      <c r="O46" s="104" t="s">
        <v>183</v>
      </c>
      <c r="P46" s="104">
        <v>43651</v>
      </c>
      <c r="Q46" s="104">
        <v>43890</v>
      </c>
      <c r="R46" s="104" t="s">
        <v>184</v>
      </c>
      <c r="S46" s="106">
        <v>32</v>
      </c>
      <c r="T46" s="106"/>
      <c r="U46" s="104"/>
    </row>
    <row r="47" spans="1:21" ht="43.5">
      <c r="A47" s="104" t="str">
        <f>Table1[[#This Row],[Lead]]&amp;"/"&amp;Table1[[#This Row],[Implementing Partner]]</f>
        <v>HELPO/Fundação Ibo</v>
      </c>
      <c r="B47" s="104" t="str">
        <f>Table1[[#This Row],['#activity +type]]&amp;"/ "&amp; Table1[[#This Row],['#activity +description]]</f>
        <v>Infraestrutura/ Administrative Block - Rehabilitation/Bloco Administrativo - Reabilitação</v>
      </c>
      <c r="C47" s="105" t="str">
        <f>Table1[[#This Row],[District]] &amp;"/ " &amp; Table1[[#This Row],[Posto]] &amp;"/ " &amp; Table1[[#This Row],[Bairro_Localidade]] &amp;"/ " &amp; Table1[[#This Row],[Local]]</f>
        <v>Ibo/ Ibo Sede/ Vila do Ibo/ EPC Eduardo Mondlane</v>
      </c>
      <c r="D47" s="105" t="str">
        <f>Table1[[#This Row],['#loc +type]]&amp;"/ " &amp; Table1[[#This Row],[Beneficiary type]]&amp; CHAR(10) &amp; "People targeted : " &amp;Table1[[#This Row],[Targeted]] &amp; CHAR(10) &amp; "People Reached: " &amp; Table1[[#This Row],[Reached]]</f>
        <v xml:space="preserve">/ Comunidades de Acolhimento
People targeted : 819
People Reached: </v>
      </c>
      <c r="E47" s="105" t="e">
        <f>"Started: " &amp; TEXT(Table1[[#This Row],[Data de início]], "DD/MM/YYYY") &amp; CHAR(10) &amp;"Est. End: " &amp; TEXT(Table1[[#This Row],[Data final]], "DD/MM/YYYY")&amp; CHAR(10) &amp;"Status: "&amp;Table1[[#This Row],[Status]]</f>
        <v>#VALUE!</v>
      </c>
      <c r="F47" s="104" t="s">
        <v>239</v>
      </c>
      <c r="G47" s="104" t="s">
        <v>219</v>
      </c>
      <c r="H47" s="104" t="s">
        <v>176</v>
      </c>
      <c r="I47" s="104" t="s">
        <v>177</v>
      </c>
      <c r="J47" s="104" t="s">
        <v>240</v>
      </c>
      <c r="K47" s="104" t="s">
        <v>220</v>
      </c>
      <c r="L47" s="104" t="s">
        <v>198</v>
      </c>
      <c r="M47" s="104" t="s">
        <v>241</v>
      </c>
      <c r="N47" s="104"/>
      <c r="O47" s="104" t="s">
        <v>183</v>
      </c>
      <c r="P47" s="104">
        <v>43651</v>
      </c>
      <c r="Q47" s="104">
        <v>43890</v>
      </c>
      <c r="R47" s="104" t="s">
        <v>202</v>
      </c>
      <c r="S47" s="106">
        <v>819</v>
      </c>
      <c r="T47" s="106"/>
      <c r="U47" s="104"/>
    </row>
    <row r="48" spans="1:21" ht="43.5">
      <c r="A48" s="104" t="str">
        <f>Table1[[#This Row],[Lead]]&amp;"/"&amp;Table1[[#This Row],[Implementing Partner]]</f>
        <v>Istituto Oikos Onlus/Istituto Oikos Onlus</v>
      </c>
      <c r="B48" s="104" t="str">
        <f>Table1[[#This Row],['#activity +type]]&amp;"/ "&amp; Table1[[#This Row],['#activity +description]]</f>
        <v>Infraestrutura/ Classrooms - Rehabilitation/Salas de Aulas - Reabilitação</v>
      </c>
      <c r="C48" s="105" t="str">
        <f>Table1[[#This Row],[District]] &amp;"/ " &amp; Table1[[#This Row],[Posto]] &amp;"/ " &amp; Table1[[#This Row],[Bairro_Localidade]] &amp;"/ " &amp; Table1[[#This Row],[Local]]</f>
        <v>Ibo/ Ibo Sede/ Cimento/ EPC Eduardo Mondlane</v>
      </c>
      <c r="D48" s="105" t="str">
        <f>Table1[[#This Row],['#loc +type]]&amp;"/ " &amp; Table1[[#This Row],[Beneficiary type]]&amp; CHAR(10) &amp; "People targeted : " &amp;Table1[[#This Row],[Targeted]] &amp; CHAR(10) &amp; "People Reached: " &amp; Table1[[#This Row],[Reached]]</f>
        <v xml:space="preserve">School/ Misturado
People targeted : 99
People Reached: </v>
      </c>
      <c r="E48" s="105" t="e">
        <f>"Started: " &amp; TEXT(Table1[[#This Row],[Data de início]], "DD/MM/YYYY") &amp; CHAR(10) &amp;"Est. End: " &amp; TEXT(Table1[[#This Row],[Data final]], "DD/MM/YYYY")&amp; CHAR(10) &amp;"Status: "&amp;Table1[[#This Row],[Status]]</f>
        <v>#VALUE!</v>
      </c>
      <c r="F48" s="104" t="s">
        <v>242</v>
      </c>
      <c r="G48" s="104" t="s">
        <v>242</v>
      </c>
      <c r="H48" s="104" t="s">
        <v>176</v>
      </c>
      <c r="I48" s="104" t="s">
        <v>177</v>
      </c>
      <c r="J48" s="104" t="s">
        <v>243</v>
      </c>
      <c r="K48" s="104" t="s">
        <v>220</v>
      </c>
      <c r="L48" s="104" t="s">
        <v>198</v>
      </c>
      <c r="M48" s="104" t="s">
        <v>213</v>
      </c>
      <c r="N48" s="104" t="s">
        <v>191</v>
      </c>
      <c r="O48" s="104" t="s">
        <v>195</v>
      </c>
      <c r="P48" s="104">
        <v>43753</v>
      </c>
      <c r="Q48" s="104">
        <v>43910</v>
      </c>
      <c r="R48" s="104" t="s">
        <v>184</v>
      </c>
      <c r="S48" s="106">
        <v>99</v>
      </c>
      <c r="T48" s="106"/>
      <c r="U48" s="104"/>
    </row>
    <row r="49" spans="1:21" ht="43.5">
      <c r="A49" s="104" t="str">
        <f>Table1[[#This Row],[Lead]]&amp;"/"&amp;Table1[[#This Row],[Implementing Partner]]</f>
        <v>Istituto Oikos Onlus/Istituto Oikos Onlus</v>
      </c>
      <c r="B49" s="104" t="str">
        <f>Table1[[#This Row],['#activity +type]]&amp;"/ "&amp; Table1[[#This Row],['#activity +description]]</f>
        <v>Infraestrutura/ Salas de Aulas - Reabilitação</v>
      </c>
      <c r="C49" s="105" t="str">
        <f>Table1[[#This Row],[District]] &amp;"/ " &amp; Table1[[#This Row],[Posto]] &amp;"/ " &amp; Table1[[#This Row],[Bairro_Localidade]] &amp;"/ " &amp; Table1[[#This Row],[Local]]</f>
        <v>Ibo/ Ibo Sede/ Cimento/ EPC Eduardo Mondlane</v>
      </c>
      <c r="D49" s="105" t="str">
        <f>Table1[[#This Row],['#loc +type]]&amp;"/ " &amp; Table1[[#This Row],[Beneficiary type]]&amp; CHAR(10) &amp; "People targeted : " &amp;Table1[[#This Row],[Targeted]] &amp; CHAR(10) &amp; "People Reached: " &amp; Table1[[#This Row],[Reached]]</f>
        <v xml:space="preserve">School/ Misturado
People targeted : 99
People Reached: </v>
      </c>
      <c r="E49" s="105" t="e">
        <f>"Started: " &amp; TEXT(Table1[[#This Row],[Data de início]], "DD/MM/YYYY") &amp; CHAR(10) &amp;"Est. End: " &amp; TEXT(Table1[[#This Row],[Data final]], "DD/MM/YYYY")&amp; CHAR(10) &amp;"Status: "&amp;Table1[[#This Row],[Status]]</f>
        <v>#VALUE!</v>
      </c>
      <c r="F49" s="104" t="s">
        <v>242</v>
      </c>
      <c r="G49" s="104" t="s">
        <v>242</v>
      </c>
      <c r="H49" s="104" t="s">
        <v>176</v>
      </c>
      <c r="I49" s="104" t="s">
        <v>177</v>
      </c>
      <c r="J49" s="104" t="s">
        <v>243</v>
      </c>
      <c r="K49" s="104" t="s">
        <v>220</v>
      </c>
      <c r="L49" s="104" t="s">
        <v>198</v>
      </c>
      <c r="M49" s="104" t="s">
        <v>244</v>
      </c>
      <c r="N49" s="104" t="s">
        <v>191</v>
      </c>
      <c r="O49" s="104" t="s">
        <v>195</v>
      </c>
      <c r="P49" s="104">
        <v>43753</v>
      </c>
      <c r="Q49" s="104">
        <v>43910</v>
      </c>
      <c r="R49" s="104" t="s">
        <v>202</v>
      </c>
      <c r="S49" s="106">
        <v>99</v>
      </c>
      <c r="T49" s="106"/>
      <c r="U49" s="104"/>
    </row>
    <row r="50" spans="1:21" ht="43.5">
      <c r="A50" s="104" t="str">
        <f>Table1[[#This Row],[Lead]]&amp;"/"&amp;Table1[[#This Row],[Implementing Partner]]</f>
        <v>Istituto Oikos Onlus/Istituto Oikos Onlus</v>
      </c>
      <c r="B50" s="104" t="str">
        <f>Table1[[#This Row],['#activity +type]]&amp;"/ "&amp; Table1[[#This Row],['#activity +description]]</f>
        <v>Infraestrutura/ Classrooms - Rehabilitation/Salas de Aulas - Reabilitação</v>
      </c>
      <c r="C50" s="105" t="str">
        <f>Table1[[#This Row],[District]] &amp;"/ " &amp; Table1[[#This Row],[Posto]] &amp;"/ " &amp; Table1[[#This Row],[Bairro_Localidade]] &amp;"/ " &amp; Table1[[#This Row],[Local]]</f>
        <v>Ibo/ Ibo Sede/ Palussansa/ EPC de Matemo</v>
      </c>
      <c r="D50" s="105" t="str">
        <f>Table1[[#This Row],['#loc +type]]&amp;"/ " &amp; Table1[[#This Row],[Beneficiary type]]&amp; CHAR(10) &amp; "People targeted : " &amp;Table1[[#This Row],[Targeted]] &amp; CHAR(10) &amp; "People Reached: " &amp; Table1[[#This Row],[Reached]]</f>
        <v xml:space="preserve">School/ Misturado
People targeted : 148
People Reached: </v>
      </c>
      <c r="E50" s="105" t="e">
        <f>"Started: " &amp; TEXT(Table1[[#This Row],[Data de início]], "DD/MM/YYYY") &amp; CHAR(10) &amp;"Est. End: " &amp; TEXT(Table1[[#This Row],[Data final]], "DD/MM/YYYY")&amp; CHAR(10) &amp;"Status: "&amp;Table1[[#This Row],[Status]]</f>
        <v>#VALUE!</v>
      </c>
      <c r="F50" s="104" t="s">
        <v>242</v>
      </c>
      <c r="G50" s="104" t="s">
        <v>242</v>
      </c>
      <c r="H50" s="104" t="s">
        <v>176</v>
      </c>
      <c r="I50" s="104" t="s">
        <v>177</v>
      </c>
      <c r="J50" s="104" t="s">
        <v>245</v>
      </c>
      <c r="K50" s="104" t="s">
        <v>246</v>
      </c>
      <c r="L50" s="104" t="s">
        <v>198</v>
      </c>
      <c r="M50" s="104" t="s">
        <v>213</v>
      </c>
      <c r="N50" s="104" t="s">
        <v>191</v>
      </c>
      <c r="O50" s="104" t="s">
        <v>195</v>
      </c>
      <c r="P50" s="104">
        <v>43836</v>
      </c>
      <c r="Q50" s="104">
        <v>43876</v>
      </c>
      <c r="R50" s="104" t="s">
        <v>202</v>
      </c>
      <c r="S50" s="106">
        <v>148</v>
      </c>
      <c r="T50" s="106"/>
      <c r="U50" s="104"/>
    </row>
    <row r="51" spans="1:21" ht="43.5">
      <c r="A51" s="104" t="str">
        <f>Table1[[#This Row],[Lead]]&amp;"/"&amp;Table1[[#This Row],[Implementing Partner]]</f>
        <v>Istituto Oikos Onlus/Istituto Oikos Onlus</v>
      </c>
      <c r="B51" s="104" t="str">
        <f>Table1[[#This Row],['#activity +type]]&amp;"/ "&amp; Table1[[#This Row],['#activity +description]]</f>
        <v>Infraestrutura/ Salas de Aulas - Reabilitação</v>
      </c>
      <c r="C51" s="105" t="str">
        <f>Table1[[#This Row],[District]] &amp;"/ " &amp; Table1[[#This Row],[Posto]] &amp;"/ " &amp; Table1[[#This Row],[Bairro_Localidade]] &amp;"/ " &amp; Table1[[#This Row],[Local]]</f>
        <v>Ibo/ Ibo Sede/ Palussansa/ EPC de Matemo</v>
      </c>
      <c r="D51" s="105" t="str">
        <f>Table1[[#This Row],['#loc +type]]&amp;"/ " &amp; Table1[[#This Row],[Beneficiary type]]&amp; CHAR(10) &amp; "People targeted : " &amp;Table1[[#This Row],[Targeted]] &amp; CHAR(10) &amp; "People Reached: " &amp; Table1[[#This Row],[Reached]]</f>
        <v xml:space="preserve">School/ Misturado
People targeted : 148
People Reached: </v>
      </c>
      <c r="E51" s="105" t="e">
        <f>"Started: " &amp; TEXT(Table1[[#This Row],[Data de início]], "DD/MM/YYYY") &amp; CHAR(10) &amp;"Est. End: " &amp; TEXT(Table1[[#This Row],[Data final]], "DD/MM/YYYY")&amp; CHAR(10) &amp;"Status: "&amp;Table1[[#This Row],[Status]]</f>
        <v>#VALUE!</v>
      </c>
      <c r="F51" s="104" t="s">
        <v>242</v>
      </c>
      <c r="G51" s="104" t="s">
        <v>242</v>
      </c>
      <c r="H51" s="104" t="s">
        <v>176</v>
      </c>
      <c r="I51" s="104" t="s">
        <v>177</v>
      </c>
      <c r="J51" s="104" t="s">
        <v>245</v>
      </c>
      <c r="K51" s="104" t="s">
        <v>246</v>
      </c>
      <c r="L51" s="104" t="s">
        <v>198</v>
      </c>
      <c r="M51" s="104" t="s">
        <v>244</v>
      </c>
      <c r="N51" s="104" t="s">
        <v>191</v>
      </c>
      <c r="O51" s="104" t="s">
        <v>195</v>
      </c>
      <c r="P51" s="104">
        <v>43836</v>
      </c>
      <c r="Q51" s="104">
        <v>43876</v>
      </c>
      <c r="R51" s="104" t="s">
        <v>202</v>
      </c>
      <c r="S51" s="106">
        <v>148</v>
      </c>
      <c r="T51" s="106"/>
      <c r="U51" s="104"/>
    </row>
    <row r="52" spans="1:21" ht="43.5">
      <c r="A52" s="104" t="str">
        <f>Table1[[#This Row],[Lead]]&amp;"/"&amp;Table1[[#This Row],[Implementing Partner]]</f>
        <v>UNICEF/DPEDH</v>
      </c>
      <c r="B52" s="104" t="str">
        <f>Table1[[#This Row],['#activity +type]]&amp;"/ "&amp; Table1[[#This Row],['#activity +description]]</f>
        <v xml:space="preserve">Fornecimentos/ Student kits/Kits de estudantes </v>
      </c>
      <c r="C52" s="105" t="str">
        <f>Table1[[#This Row],[District]] &amp;"/ " &amp; Table1[[#This Row],[Posto]] &amp;"/ " &amp; Table1[[#This Row],[Bairro_Localidade]] &amp;"/ " &amp; Table1[[#This Row],[Local]]</f>
        <v>Macomia/ Macomia Sede/  / EP de Napulupo</v>
      </c>
      <c r="D52" s="105" t="str">
        <f>Table1[[#This Row],['#loc +type]]&amp;"/ " &amp; Table1[[#This Row],[Beneficiary type]]&amp; CHAR(10) &amp; "People targeted : " &amp;Table1[[#This Row],[Targeted]] &amp; CHAR(10) &amp; "People Reached: " &amp; Table1[[#This Row],[Reached]]</f>
        <v xml:space="preserve">School/ Comunidades de Acolhimento
People targeted : 16
People Reached: </v>
      </c>
      <c r="E52" s="105" t="e">
        <f>"Started: " &amp; TEXT(Table1[[#This Row],[Data de início]], "DD/MM/YYYY") &amp; CHAR(10) &amp;"Est. End: " &amp; TEXT(Table1[[#This Row],[Data final]], "DD/MM/YYYY")&amp; CHAR(10) &amp;"Status: "&amp;Table1[[#This Row],[Status]]</f>
        <v>#VALUE!</v>
      </c>
      <c r="F52" s="104" t="s">
        <v>247</v>
      </c>
      <c r="G52" s="104" t="s">
        <v>248</v>
      </c>
      <c r="H52" s="104" t="s">
        <v>185</v>
      </c>
      <c r="I52" s="104" t="s">
        <v>186</v>
      </c>
      <c r="J52" s="104" t="s">
        <v>178</v>
      </c>
      <c r="K52" s="104" t="s">
        <v>249</v>
      </c>
      <c r="L52" s="104" t="s">
        <v>189</v>
      </c>
      <c r="M52" s="104" t="s">
        <v>190</v>
      </c>
      <c r="N52" s="104" t="s">
        <v>191</v>
      </c>
      <c r="O52" s="104" t="s">
        <v>183</v>
      </c>
      <c r="P52" s="104" t="s">
        <v>178</v>
      </c>
      <c r="Q52" s="104" t="s">
        <v>178</v>
      </c>
      <c r="R52" s="104" t="s">
        <v>202</v>
      </c>
      <c r="S52" s="106">
        <v>16</v>
      </c>
      <c r="T52" s="106"/>
      <c r="U52" s="104"/>
    </row>
    <row r="53" spans="1:21" ht="45" customHeight="1">
      <c r="A53" s="104" t="str">
        <f>Table1[[#This Row],[Lead]]&amp;"/"&amp;Table1[[#This Row],[Implementing Partner]]</f>
        <v>/</v>
      </c>
      <c r="B53" s="104" t="str">
        <f>Table1[[#This Row],['#activity +type]]&amp;"/ "&amp; Table1[[#This Row],['#activity +description]]</f>
        <v xml:space="preserve">/ </v>
      </c>
      <c r="C53" s="105" t="str">
        <f>Table1[[#This Row],[District]] &amp;"/ " &amp; Table1[[#This Row],[Posto]] &amp;"/ " &amp; Table1[[#This Row],[Bairro_Localidade]] &amp;"/ " &amp; Table1[[#This Row],[Local]]</f>
        <v xml:space="preserve">/ / / </v>
      </c>
      <c r="D53" s="105" t="str">
        <f>Table1[[#This Row],['#loc +type]]&amp;"/ " &amp; Table1[[#This Row],[Beneficiary type]]&amp; CHAR(10) &amp; "People targeted : " &amp;Table1[[#This Row],[Targeted]] &amp; CHAR(10) &amp; "People Reached: " &amp; Table1[[#This Row],[Reached]]</f>
        <v xml:space="preserve">/ 
People targeted : 
People Reached: </v>
      </c>
      <c r="E53" s="105" t="e">
        <f>"Started: " &amp; TEXT(Table1[[#This Row],[Data de início]], "DD/MM/YYYY") &amp; CHAR(10) &amp;"Est. End: " &amp; TEXT(Table1[[#This Row],[Data final]], "DD/MM/YYYY")&amp; CHAR(10) &amp;"Status: "&amp;Table1[[#This Row],[Status]]</f>
        <v>#VALUE!</v>
      </c>
      <c r="F53" s="104"/>
      <c r="G53" s="104"/>
      <c r="H53" s="104"/>
      <c r="I53" s="104"/>
      <c r="J53" s="104"/>
      <c r="K53" s="104"/>
      <c r="L53" s="104"/>
      <c r="M53" s="104"/>
      <c r="N53" s="104"/>
      <c r="O53" s="104"/>
      <c r="P53" s="104"/>
      <c r="Q53" s="104"/>
      <c r="R53" s="104"/>
      <c r="S53" s="106"/>
      <c r="T53" s="106"/>
      <c r="U53" s="104"/>
    </row>
    <row r="54" spans="1:21" ht="45" customHeight="1">
      <c r="A54" s="104" t="str">
        <f>Table1[[#This Row],[Lead]]&amp;"/"&amp;Table1[[#This Row],[Implementing Partner]]</f>
        <v>/</v>
      </c>
      <c r="B54" s="104" t="str">
        <f>Table1[[#This Row],['#activity +type]]&amp;"/ "&amp; Table1[[#This Row],['#activity +description]]</f>
        <v xml:space="preserve">/ </v>
      </c>
      <c r="C54" s="105" t="str">
        <f>Table1[[#This Row],[District]] &amp;"/ " &amp; Table1[[#This Row],[Posto]] &amp;"/ " &amp; Table1[[#This Row],[Bairro_Localidade]] &amp;"/ " &amp; Table1[[#This Row],[Local]]</f>
        <v xml:space="preserve">/ / / </v>
      </c>
      <c r="D54" s="105" t="str">
        <f>Table1[[#This Row],['#loc +type]]&amp;"/ " &amp; Table1[[#This Row],[Beneficiary type]]&amp; CHAR(10) &amp; "People targeted : " &amp;Table1[[#This Row],[Targeted]] &amp; CHAR(10) &amp; "People Reached: " &amp; Table1[[#This Row],[Reached]]</f>
        <v xml:space="preserve">/ 
People targeted : 
People Reached: </v>
      </c>
      <c r="E54" s="105" t="e">
        <f>"Started: " &amp; TEXT(Table1[[#This Row],[Data de início]], "DD/MM/YYYY") &amp; CHAR(10) &amp;"Est. End: " &amp; TEXT(Table1[[#This Row],[Data final]], "DD/MM/YYYY")&amp; CHAR(10) &amp;"Status: "&amp;Table1[[#This Row],[Status]]</f>
        <v>#VALUE!</v>
      </c>
      <c r="F54" s="104"/>
      <c r="G54" s="104"/>
      <c r="H54" s="104"/>
      <c r="I54" s="104"/>
      <c r="J54" s="104"/>
      <c r="K54" s="104"/>
      <c r="L54" s="104"/>
      <c r="M54" s="104"/>
      <c r="N54" s="104"/>
      <c r="O54" s="104"/>
      <c r="P54" s="104"/>
      <c r="Q54" s="104"/>
      <c r="R54" s="104"/>
      <c r="S54" s="106"/>
      <c r="T54" s="106"/>
      <c r="U54" s="104"/>
    </row>
    <row r="55" spans="1:21" ht="45" customHeight="1">
      <c r="A55" s="104" t="str">
        <f>Table1[[#This Row],[Lead]]&amp;"/"&amp;Table1[[#This Row],[Implementing Partner]]</f>
        <v>/</v>
      </c>
      <c r="B55" s="104" t="str">
        <f>Table1[[#This Row],['#activity +type]]&amp;"/ "&amp; Table1[[#This Row],['#activity +description]]</f>
        <v xml:space="preserve">/ </v>
      </c>
      <c r="C55" s="105" t="str">
        <f>Table1[[#This Row],[District]] &amp;"/ " &amp; Table1[[#This Row],[Posto]] &amp;"/ " &amp; Table1[[#This Row],[Bairro_Localidade]] &amp;"/ " &amp; Table1[[#This Row],[Local]]</f>
        <v xml:space="preserve">/ / / </v>
      </c>
      <c r="D55" s="105" t="str">
        <f>Table1[[#This Row],['#loc +type]]&amp;"/ " &amp; Table1[[#This Row],[Beneficiary type]]&amp; CHAR(10) &amp; "People targeted : " &amp;Table1[[#This Row],[Targeted]] &amp; CHAR(10) &amp; "People Reached: " &amp; Table1[[#This Row],[Reached]]</f>
        <v xml:space="preserve">/ 
People targeted : 
People Reached: </v>
      </c>
      <c r="E55" s="105" t="e">
        <f>"Started: " &amp; TEXT(Table1[[#This Row],[Data de início]], "DD/MM/YYYY") &amp; CHAR(10) &amp;"Est. End: " &amp; TEXT(Table1[[#This Row],[Data final]], "DD/MM/YYYY")&amp; CHAR(10) &amp;"Status: "&amp;Table1[[#This Row],[Status]]</f>
        <v>#VALUE!</v>
      </c>
      <c r="F55" s="104"/>
      <c r="G55" s="104"/>
      <c r="H55" s="104"/>
      <c r="I55" s="104"/>
      <c r="J55" s="104"/>
      <c r="K55" s="104"/>
      <c r="L55" s="104"/>
      <c r="M55" s="104"/>
      <c r="N55" s="104"/>
      <c r="O55" s="104"/>
      <c r="P55" s="104"/>
      <c r="Q55" s="104"/>
      <c r="R55" s="104"/>
      <c r="S55" s="106"/>
      <c r="T55" s="106"/>
      <c r="U55" s="104"/>
    </row>
    <row r="56" spans="1:21" ht="45" customHeight="1">
      <c r="A56" s="104" t="str">
        <f>Table1[[#This Row],[Lead]]&amp;"/"&amp;Table1[[#This Row],[Implementing Partner]]</f>
        <v>/</v>
      </c>
      <c r="B56" s="104" t="str">
        <f>Table1[[#This Row],['#activity +type]]&amp;"/ "&amp; Table1[[#This Row],['#activity +description]]</f>
        <v xml:space="preserve">/ </v>
      </c>
      <c r="C56" s="105" t="str">
        <f>Table1[[#This Row],[District]] &amp;"/ " &amp; Table1[[#This Row],[Posto]] &amp;"/ " &amp; Table1[[#This Row],[Bairro_Localidade]] &amp;"/ " &amp; Table1[[#This Row],[Local]]</f>
        <v xml:space="preserve">/ / / </v>
      </c>
      <c r="D56" s="105" t="str">
        <f>Table1[[#This Row],['#loc +type]]&amp;"/ " &amp; Table1[[#This Row],[Beneficiary type]]&amp; CHAR(10) &amp; "People targeted : " &amp;Table1[[#This Row],[Targeted]] &amp; CHAR(10) &amp; "People Reached: " &amp; Table1[[#This Row],[Reached]]</f>
        <v xml:space="preserve">/ 
People targeted : 
People Reached: </v>
      </c>
      <c r="E56" s="105" t="e">
        <f>"Started: " &amp; TEXT(Table1[[#This Row],[Data de início]], "DD/MM/YYYY") &amp; CHAR(10) &amp;"Est. End: " &amp; TEXT(Table1[[#This Row],[Data final]], "DD/MM/YYYY")&amp; CHAR(10) &amp;"Status: "&amp;Table1[[#This Row],[Status]]</f>
        <v>#VALUE!</v>
      </c>
      <c r="F56" s="104"/>
      <c r="G56" s="104"/>
      <c r="H56" s="104"/>
      <c r="I56" s="104"/>
      <c r="J56" s="104"/>
      <c r="K56" s="104"/>
      <c r="L56" s="104"/>
      <c r="M56" s="104"/>
      <c r="N56" s="104"/>
      <c r="O56" s="104"/>
      <c r="P56" s="104"/>
      <c r="Q56" s="104"/>
      <c r="R56" s="104"/>
      <c r="S56" s="106"/>
      <c r="T56" s="106"/>
      <c r="U56" s="104"/>
    </row>
    <row r="57" spans="1:21" ht="45" customHeight="1">
      <c r="A57" s="104" t="str">
        <f>Table1[[#This Row],[Lead]]&amp;"/"&amp;Table1[[#This Row],[Implementing Partner]]</f>
        <v>/</v>
      </c>
      <c r="B57" s="104" t="str">
        <f>Table1[[#This Row],['#activity +type]]&amp;"/ "&amp; Table1[[#This Row],['#activity +description]]</f>
        <v xml:space="preserve">/ </v>
      </c>
      <c r="C57" s="105" t="str">
        <f>Table1[[#This Row],[District]] &amp;"/ " &amp; Table1[[#This Row],[Posto]] &amp;"/ " &amp; Table1[[#This Row],[Bairro_Localidade]] &amp;"/ " &amp; Table1[[#This Row],[Local]]</f>
        <v xml:space="preserve">/ / / </v>
      </c>
      <c r="D57" s="105" t="str">
        <f>Table1[[#This Row],['#loc +type]]&amp;"/ " &amp; Table1[[#This Row],[Beneficiary type]]&amp; CHAR(10) &amp; "People targeted : " &amp;Table1[[#This Row],[Targeted]] &amp; CHAR(10) &amp; "People Reached: " &amp; Table1[[#This Row],[Reached]]</f>
        <v xml:space="preserve">/ 
People targeted : 
People Reached: </v>
      </c>
      <c r="E57" s="105" t="e">
        <f>"Started: " &amp; TEXT(Table1[[#This Row],[Data de início]], "DD/MM/YYYY") &amp; CHAR(10) &amp;"Est. End: " &amp; TEXT(Table1[[#This Row],[Data final]], "DD/MM/YYYY")&amp; CHAR(10) &amp;"Status: "&amp;Table1[[#This Row],[Status]]</f>
        <v>#VALUE!</v>
      </c>
      <c r="F57" s="104"/>
      <c r="G57" s="104"/>
      <c r="H57" s="104"/>
      <c r="I57" s="104"/>
      <c r="J57" s="104"/>
      <c r="K57" s="104"/>
      <c r="L57" s="104"/>
      <c r="M57" s="104"/>
      <c r="N57" s="104"/>
      <c r="O57" s="104"/>
      <c r="P57" s="104"/>
      <c r="Q57" s="104"/>
      <c r="R57" s="104"/>
      <c r="S57" s="106"/>
      <c r="T57" s="106"/>
      <c r="U57" s="104"/>
    </row>
    <row r="58" spans="1:21" ht="45" customHeight="1">
      <c r="A58" s="104" t="str">
        <f>Table1[[#This Row],[Lead]]&amp;"/"&amp;Table1[[#This Row],[Implementing Partner]]</f>
        <v>/</v>
      </c>
      <c r="B58" s="104" t="str">
        <f>Table1[[#This Row],['#activity +type]]&amp;"/ "&amp; Table1[[#This Row],['#activity +description]]</f>
        <v xml:space="preserve">/ </v>
      </c>
      <c r="C58" s="105" t="str">
        <f>Table1[[#This Row],[District]] &amp;"/ " &amp; Table1[[#This Row],[Posto]] &amp;"/ " &amp; Table1[[#This Row],[Bairro_Localidade]] &amp;"/ " &amp; Table1[[#This Row],[Local]]</f>
        <v xml:space="preserve">/ / / </v>
      </c>
      <c r="D58" s="105" t="str">
        <f>Table1[[#This Row],['#loc +type]]&amp;"/ " &amp; Table1[[#This Row],[Beneficiary type]]&amp; CHAR(10) &amp; "People targeted : " &amp;Table1[[#This Row],[Targeted]] &amp; CHAR(10) &amp; "People Reached: " &amp; Table1[[#This Row],[Reached]]</f>
        <v xml:space="preserve">/ 
People targeted : 
People Reached: </v>
      </c>
      <c r="E58" s="105" t="e">
        <f>"Started: " &amp; TEXT(Table1[[#This Row],[Data de início]], "DD/MM/YYYY") &amp; CHAR(10) &amp;"Est. End: " &amp; TEXT(Table1[[#This Row],[Data final]], "DD/MM/YYYY")&amp; CHAR(10) &amp;"Status: "&amp;Table1[[#This Row],[Status]]</f>
        <v>#VALUE!</v>
      </c>
      <c r="F58" s="104"/>
      <c r="G58" s="104"/>
      <c r="H58" s="104"/>
      <c r="I58" s="104"/>
      <c r="J58" s="104"/>
      <c r="K58" s="104"/>
      <c r="L58" s="104"/>
      <c r="M58" s="104"/>
      <c r="N58" s="104"/>
      <c r="O58" s="104"/>
      <c r="P58" s="104"/>
      <c r="Q58" s="104"/>
      <c r="R58" s="104"/>
      <c r="S58" s="106"/>
      <c r="T58" s="106"/>
      <c r="U58" s="104"/>
    </row>
    <row r="59" spans="1:21" ht="45" customHeight="1">
      <c r="A59" s="104" t="str">
        <f>Table1[[#This Row],[Lead]]&amp;"/"&amp;Table1[[#This Row],[Implementing Partner]]</f>
        <v>/</v>
      </c>
      <c r="B59" s="104" t="str">
        <f>Table1[[#This Row],['#activity +type]]&amp;"/ "&amp; Table1[[#This Row],['#activity +description]]</f>
        <v xml:space="preserve">/ </v>
      </c>
      <c r="C59" s="105" t="str">
        <f>Table1[[#This Row],[District]] &amp;"/ " &amp; Table1[[#This Row],[Posto]] &amp;"/ " &amp; Table1[[#This Row],[Bairro_Localidade]] &amp;"/ " &amp; Table1[[#This Row],[Local]]</f>
        <v xml:space="preserve">/ / / </v>
      </c>
      <c r="D59" s="105" t="str">
        <f>Table1[[#This Row],['#loc +type]]&amp;"/ " &amp; Table1[[#This Row],[Beneficiary type]]&amp; CHAR(10) &amp; "People targeted : " &amp;Table1[[#This Row],[Targeted]] &amp; CHAR(10) &amp; "People Reached: " &amp; Table1[[#This Row],[Reached]]</f>
        <v xml:space="preserve">/ 
People targeted : 
People Reached: </v>
      </c>
      <c r="E59" s="105" t="e">
        <f>"Started: " &amp; TEXT(Table1[[#This Row],[Data de início]], "DD/MM/YYYY") &amp; CHAR(10) &amp;"Est. End: " &amp; TEXT(Table1[[#This Row],[Data final]], "DD/MM/YYYY")&amp; CHAR(10) &amp;"Status: "&amp;Table1[[#This Row],[Status]]</f>
        <v>#VALUE!</v>
      </c>
      <c r="F59" s="104"/>
      <c r="G59" s="104"/>
      <c r="H59" s="104"/>
      <c r="I59" s="104"/>
      <c r="J59" s="104"/>
      <c r="K59" s="104"/>
      <c r="L59" s="104"/>
      <c r="M59" s="104"/>
      <c r="N59" s="104"/>
      <c r="O59" s="104"/>
      <c r="P59" s="104"/>
      <c r="Q59" s="104"/>
      <c r="R59" s="104"/>
      <c r="S59" s="106"/>
      <c r="T59" s="106"/>
      <c r="U59" s="104"/>
    </row>
    <row r="60" spans="1:21" ht="45" customHeight="1">
      <c r="A60" s="104" t="str">
        <f>Table1[[#This Row],[Lead]]&amp;"/"&amp;Table1[[#This Row],[Implementing Partner]]</f>
        <v>/</v>
      </c>
      <c r="B60" s="104" t="str">
        <f>Table1[[#This Row],['#activity +type]]&amp;"/ "&amp; Table1[[#This Row],['#activity +description]]</f>
        <v xml:space="preserve">/ </v>
      </c>
      <c r="C60" s="105" t="str">
        <f>Table1[[#This Row],[District]] &amp;"/ " &amp; Table1[[#This Row],[Posto]] &amp;"/ " &amp; Table1[[#This Row],[Bairro_Localidade]] &amp;"/ " &amp; Table1[[#This Row],[Local]]</f>
        <v xml:space="preserve">/ / / </v>
      </c>
      <c r="D60" s="105" t="str">
        <f>Table1[[#This Row],['#loc +type]]&amp;"/ " &amp; Table1[[#This Row],[Beneficiary type]]&amp; CHAR(10) &amp; "People targeted : " &amp;Table1[[#This Row],[Targeted]] &amp; CHAR(10) &amp; "People Reached: " &amp; Table1[[#This Row],[Reached]]</f>
        <v xml:space="preserve">/ 
People targeted : 
People Reached: </v>
      </c>
      <c r="E60" s="105" t="e">
        <f>"Started: " &amp; TEXT(Table1[[#This Row],[Data de início]], "DD/MM/YYYY") &amp; CHAR(10) &amp;"Est. End: " &amp; TEXT(Table1[[#This Row],[Data final]], "DD/MM/YYYY")&amp; CHAR(10) &amp;"Status: "&amp;Table1[[#This Row],[Status]]</f>
        <v>#VALUE!</v>
      </c>
      <c r="F60" s="104"/>
      <c r="G60" s="104"/>
      <c r="H60" s="104"/>
      <c r="I60" s="104"/>
      <c r="J60" s="104"/>
      <c r="K60" s="104"/>
      <c r="L60" s="104"/>
      <c r="M60" s="104"/>
      <c r="N60" s="104"/>
      <c r="O60" s="104"/>
      <c r="P60" s="104"/>
      <c r="Q60" s="104"/>
      <c r="R60" s="104"/>
      <c r="S60" s="106"/>
      <c r="T60" s="106"/>
      <c r="U60" s="104"/>
    </row>
    <row r="61" spans="1:21" ht="45" customHeight="1">
      <c r="A61" s="104" t="str">
        <f>Table1[[#This Row],[Lead]]&amp;"/"&amp;Table1[[#This Row],[Implementing Partner]]</f>
        <v>/</v>
      </c>
      <c r="B61" s="104" t="str">
        <f>Table1[[#This Row],['#activity +type]]&amp;"/ "&amp; Table1[[#This Row],['#activity +description]]</f>
        <v xml:space="preserve">/ </v>
      </c>
      <c r="C61" s="105" t="str">
        <f>Table1[[#This Row],[District]] &amp;"/ " &amp; Table1[[#This Row],[Posto]] &amp;"/ " &amp; Table1[[#This Row],[Bairro_Localidade]] &amp;"/ " &amp; Table1[[#This Row],[Local]]</f>
        <v xml:space="preserve">/ / / </v>
      </c>
      <c r="D61" s="105" t="str">
        <f>Table1[[#This Row],['#loc +type]]&amp;"/ " &amp; Table1[[#This Row],[Beneficiary type]]&amp; CHAR(10) &amp; "People targeted : " &amp;Table1[[#This Row],[Targeted]] &amp; CHAR(10) &amp; "People Reached: " &amp; Table1[[#This Row],[Reached]]</f>
        <v xml:space="preserve">/ 
People targeted : 
People Reached: </v>
      </c>
      <c r="E61" s="105" t="e">
        <f>"Started: " &amp; TEXT(Table1[[#This Row],[Data de início]], "DD/MM/YYYY") &amp; CHAR(10) &amp;"Est. End: " &amp; TEXT(Table1[[#This Row],[Data final]], "DD/MM/YYYY")&amp; CHAR(10) &amp;"Status: "&amp;Table1[[#This Row],[Status]]</f>
        <v>#VALUE!</v>
      </c>
      <c r="F61" s="104"/>
      <c r="G61" s="104"/>
      <c r="H61" s="104"/>
      <c r="I61" s="104"/>
      <c r="J61" s="104"/>
      <c r="K61" s="104"/>
      <c r="L61" s="104"/>
      <c r="M61" s="104"/>
      <c r="N61" s="104"/>
      <c r="O61" s="104"/>
      <c r="P61" s="104"/>
      <c r="Q61" s="104"/>
      <c r="R61" s="104"/>
      <c r="S61" s="106"/>
      <c r="T61" s="106"/>
      <c r="U61" s="104"/>
    </row>
    <row r="62" spans="1:21" ht="45" customHeight="1">
      <c r="A62" s="104" t="str">
        <f>Table1[[#This Row],[Lead]]&amp;"/"&amp;Table1[[#This Row],[Implementing Partner]]</f>
        <v>/</v>
      </c>
      <c r="B62" s="104" t="str">
        <f>Table1[[#This Row],['#activity +type]]&amp;"/ "&amp; Table1[[#This Row],['#activity +description]]</f>
        <v xml:space="preserve">/ </v>
      </c>
      <c r="C62" s="105" t="str">
        <f>Table1[[#This Row],[District]] &amp;"/ " &amp; Table1[[#This Row],[Posto]] &amp;"/ " &amp; Table1[[#This Row],[Bairro_Localidade]] &amp;"/ " &amp; Table1[[#This Row],[Local]]</f>
        <v xml:space="preserve">/ / / </v>
      </c>
      <c r="D62" s="105" t="str">
        <f>Table1[[#This Row],['#loc +type]]&amp;"/ " &amp; Table1[[#This Row],[Beneficiary type]]&amp; CHAR(10) &amp; "People targeted : " &amp;Table1[[#This Row],[Targeted]] &amp; CHAR(10) &amp; "People Reached: " &amp; Table1[[#This Row],[Reached]]</f>
        <v xml:space="preserve">/ 
People targeted : 
People Reached: </v>
      </c>
      <c r="E62" s="105" t="e">
        <f>"Started: " &amp; TEXT(Table1[[#This Row],[Data de início]], "DD/MM/YYYY") &amp; CHAR(10) &amp;"Est. End: " &amp; TEXT(Table1[[#This Row],[Data final]], "DD/MM/YYYY")&amp; CHAR(10) &amp;"Status: "&amp;Table1[[#This Row],[Status]]</f>
        <v>#VALUE!</v>
      </c>
      <c r="F62" s="104"/>
      <c r="G62" s="104"/>
      <c r="H62" s="104"/>
      <c r="I62" s="104"/>
      <c r="J62" s="104"/>
      <c r="K62" s="104"/>
      <c r="L62" s="104"/>
      <c r="M62" s="104"/>
      <c r="N62" s="104"/>
      <c r="O62" s="104"/>
      <c r="P62" s="104"/>
      <c r="Q62" s="104"/>
      <c r="R62" s="104"/>
      <c r="S62" s="106"/>
      <c r="T62" s="106"/>
      <c r="U62" s="104"/>
    </row>
    <row r="63" spans="1:21" ht="45" customHeight="1">
      <c r="A63" s="104" t="str">
        <f>Table1[[#This Row],[Lead]]&amp;"/"&amp;Table1[[#This Row],[Implementing Partner]]</f>
        <v>/</v>
      </c>
      <c r="B63" s="104" t="str">
        <f>Table1[[#This Row],['#activity +type]]&amp;"/ "&amp; Table1[[#This Row],['#activity +description]]</f>
        <v xml:space="preserve">/ </v>
      </c>
      <c r="C63" s="105" t="str">
        <f>Table1[[#This Row],[District]] &amp;"/ " &amp; Table1[[#This Row],[Posto]] &amp;"/ " &amp; Table1[[#This Row],[Bairro_Localidade]] &amp;"/ " &amp; Table1[[#This Row],[Local]]</f>
        <v xml:space="preserve">/ / / </v>
      </c>
      <c r="D63" s="105" t="str">
        <f>Table1[[#This Row],['#loc +type]]&amp;"/ " &amp; Table1[[#This Row],[Beneficiary type]]&amp; CHAR(10) &amp; "People targeted : " &amp;Table1[[#This Row],[Targeted]] &amp; CHAR(10) &amp; "People Reached: " &amp; Table1[[#This Row],[Reached]]</f>
        <v xml:space="preserve">/ 
People targeted : 
People Reached: </v>
      </c>
      <c r="E63" s="105" t="e">
        <f>"Started: " &amp; TEXT(Table1[[#This Row],[Data de início]], "DD/MM/YYYY") &amp; CHAR(10) &amp;"Est. End: " &amp; TEXT(Table1[[#This Row],[Data final]], "DD/MM/YYYY")&amp; CHAR(10) &amp;"Status: "&amp;Table1[[#This Row],[Status]]</f>
        <v>#VALUE!</v>
      </c>
      <c r="F63" s="104"/>
      <c r="G63" s="104"/>
      <c r="H63" s="104"/>
      <c r="I63" s="104"/>
      <c r="J63" s="104"/>
      <c r="K63" s="104"/>
      <c r="L63" s="104"/>
      <c r="M63" s="104"/>
      <c r="N63" s="104"/>
      <c r="O63" s="104"/>
      <c r="P63" s="104"/>
      <c r="Q63" s="104"/>
      <c r="R63" s="104"/>
      <c r="S63" s="106"/>
      <c r="T63" s="106"/>
      <c r="U63" s="104"/>
    </row>
    <row r="64" spans="1:21" ht="45" customHeight="1">
      <c r="A64" s="104" t="str">
        <f>Table1[[#This Row],[Lead]]&amp;"/"&amp;Table1[[#This Row],[Implementing Partner]]</f>
        <v>/</v>
      </c>
      <c r="B64" s="104" t="str">
        <f>Table1[[#This Row],['#activity +type]]&amp;"/ "&amp; Table1[[#This Row],['#activity +description]]</f>
        <v xml:space="preserve">/ </v>
      </c>
      <c r="C64" s="105" t="str">
        <f>Table1[[#This Row],[District]] &amp;"/ " &amp; Table1[[#This Row],[Posto]] &amp;"/ " &amp; Table1[[#This Row],[Bairro_Localidade]] &amp;"/ " &amp; Table1[[#This Row],[Local]]</f>
        <v xml:space="preserve">/ / / </v>
      </c>
      <c r="D64" s="105" t="str">
        <f>Table1[[#This Row],['#loc +type]]&amp;"/ " &amp; Table1[[#This Row],[Beneficiary type]]&amp; CHAR(10) &amp; "People targeted : " &amp;Table1[[#This Row],[Targeted]] &amp; CHAR(10) &amp; "People Reached: " &amp; Table1[[#This Row],[Reached]]</f>
        <v xml:space="preserve">/ 
People targeted : 
People Reached: </v>
      </c>
      <c r="E64" s="105" t="e">
        <f>"Started: " &amp; TEXT(Table1[[#This Row],[Data de início]], "DD/MM/YYYY") &amp; CHAR(10) &amp;"Est. End: " &amp; TEXT(Table1[[#This Row],[Data final]], "DD/MM/YYYY")&amp; CHAR(10) &amp;"Status: "&amp;Table1[[#This Row],[Status]]</f>
        <v>#VALUE!</v>
      </c>
      <c r="F64" s="104"/>
      <c r="G64" s="104"/>
      <c r="H64" s="104"/>
      <c r="I64" s="104"/>
      <c r="J64" s="104"/>
      <c r="K64" s="104"/>
      <c r="L64" s="104"/>
      <c r="M64" s="104"/>
      <c r="N64" s="104"/>
      <c r="O64" s="104"/>
      <c r="P64" s="104"/>
      <c r="Q64" s="104"/>
      <c r="R64" s="104"/>
      <c r="S64" s="106"/>
      <c r="T64" s="106"/>
      <c r="U64" s="104"/>
    </row>
    <row r="65" spans="1:21" ht="45" customHeight="1">
      <c r="A65" s="104" t="str">
        <f>Table1[[#This Row],[Lead]]&amp;"/"&amp;Table1[[#This Row],[Implementing Partner]]</f>
        <v>/</v>
      </c>
      <c r="B65" s="104" t="str">
        <f>Table1[[#This Row],['#activity +type]]&amp;"/ "&amp; Table1[[#This Row],['#activity +description]]</f>
        <v xml:space="preserve">/ </v>
      </c>
      <c r="C65" s="105" t="str">
        <f>Table1[[#This Row],[District]] &amp;"/ " &amp; Table1[[#This Row],[Posto]] &amp;"/ " &amp; Table1[[#This Row],[Bairro_Localidade]] &amp;"/ " &amp; Table1[[#This Row],[Local]]</f>
        <v xml:space="preserve">/ / / </v>
      </c>
      <c r="D65" s="105" t="str">
        <f>Table1[[#This Row],['#loc +type]]&amp;"/ " &amp; Table1[[#This Row],[Beneficiary type]]&amp; CHAR(10) &amp; "People targeted : " &amp;Table1[[#This Row],[Targeted]] &amp; CHAR(10) &amp; "People Reached: " &amp; Table1[[#This Row],[Reached]]</f>
        <v xml:space="preserve">/ 
People targeted : 
People Reached: </v>
      </c>
      <c r="E65" s="105" t="e">
        <f>"Started: " &amp; TEXT(Table1[[#This Row],[Data de início]], "DD/MM/YYYY") &amp; CHAR(10) &amp;"Est. End: " &amp; TEXT(Table1[[#This Row],[Data final]], "DD/MM/YYYY")&amp; CHAR(10) &amp;"Status: "&amp;Table1[[#This Row],[Status]]</f>
        <v>#VALUE!</v>
      </c>
      <c r="F65" s="104"/>
      <c r="G65" s="104"/>
      <c r="H65" s="104"/>
      <c r="I65" s="104"/>
      <c r="J65" s="104"/>
      <c r="K65" s="104"/>
      <c r="L65" s="104"/>
      <c r="M65" s="104"/>
      <c r="N65" s="104"/>
      <c r="O65" s="104"/>
      <c r="P65" s="104"/>
      <c r="Q65" s="104"/>
      <c r="R65" s="104"/>
      <c r="S65" s="106"/>
      <c r="T65" s="106"/>
      <c r="U65" s="104"/>
    </row>
    <row r="66" spans="1:21" ht="45" customHeight="1">
      <c r="A66" s="104" t="str">
        <f>Table1[[#This Row],[Lead]]&amp;"/"&amp;Table1[[#This Row],[Implementing Partner]]</f>
        <v>/</v>
      </c>
      <c r="B66" s="104" t="str">
        <f>Table1[[#This Row],['#activity +type]]&amp;"/ "&amp; Table1[[#This Row],['#activity +description]]</f>
        <v xml:space="preserve">/ </v>
      </c>
      <c r="C66" s="105" t="str">
        <f>Table1[[#This Row],[District]] &amp;"/ " &amp; Table1[[#This Row],[Posto]] &amp;"/ " &amp; Table1[[#This Row],[Bairro_Localidade]] &amp;"/ " &amp; Table1[[#This Row],[Local]]</f>
        <v xml:space="preserve">/ / / </v>
      </c>
      <c r="D66" s="105" t="str">
        <f>Table1[[#This Row],['#loc +type]]&amp;"/ " &amp; Table1[[#This Row],[Beneficiary type]]&amp; CHAR(10) &amp; "People targeted : " &amp;Table1[[#This Row],[Targeted]] &amp; CHAR(10) &amp; "People Reached: " &amp; Table1[[#This Row],[Reached]]</f>
        <v xml:space="preserve">/ 
People targeted : 
People Reached: </v>
      </c>
      <c r="E66" s="105" t="e">
        <f>"Started: " &amp; TEXT(Table1[[#This Row],[Data de início]], "DD/MM/YYYY") &amp; CHAR(10) &amp;"Est. End: " &amp; TEXT(Table1[[#This Row],[Data final]], "DD/MM/YYYY")&amp; CHAR(10) &amp;"Status: "&amp;Table1[[#This Row],[Status]]</f>
        <v>#VALUE!</v>
      </c>
      <c r="F66" s="104"/>
      <c r="G66" s="104"/>
      <c r="H66" s="104"/>
      <c r="I66" s="104"/>
      <c r="J66" s="104"/>
      <c r="K66" s="104"/>
      <c r="L66" s="104"/>
      <c r="M66" s="104"/>
      <c r="N66" s="104"/>
      <c r="O66" s="104"/>
      <c r="P66" s="104"/>
      <c r="Q66" s="104"/>
      <c r="R66" s="104"/>
      <c r="S66" s="106"/>
      <c r="T66" s="106"/>
      <c r="U66" s="104"/>
    </row>
    <row r="67" spans="1:21" ht="45" customHeight="1">
      <c r="A67" s="104" t="str">
        <f>Table1[[#This Row],[Lead]]&amp;"/"&amp;Table1[[#This Row],[Implementing Partner]]</f>
        <v>/</v>
      </c>
      <c r="B67" s="104" t="str">
        <f>Table1[[#This Row],['#activity +type]]&amp;"/ "&amp; Table1[[#This Row],['#activity +description]]</f>
        <v xml:space="preserve">/ </v>
      </c>
      <c r="C67" s="105" t="str">
        <f>Table1[[#This Row],[District]] &amp;"/ " &amp; Table1[[#This Row],[Posto]] &amp;"/ " &amp; Table1[[#This Row],[Bairro_Localidade]] &amp;"/ " &amp; Table1[[#This Row],[Local]]</f>
        <v xml:space="preserve">/ / / </v>
      </c>
      <c r="D67" s="105" t="str">
        <f>Table1[[#This Row],['#loc +type]]&amp;"/ " &amp; Table1[[#This Row],[Beneficiary type]]&amp; CHAR(10) &amp; "People targeted : " &amp;Table1[[#This Row],[Targeted]] &amp; CHAR(10) &amp; "People Reached: " &amp; Table1[[#This Row],[Reached]]</f>
        <v xml:space="preserve">/ 
People targeted : 
People Reached: </v>
      </c>
      <c r="E67" s="105" t="e">
        <f>"Started: " &amp; TEXT(Table1[[#This Row],[Data de início]], "DD/MM/YYYY") &amp; CHAR(10) &amp;"Est. End: " &amp; TEXT(Table1[[#This Row],[Data final]], "DD/MM/YYYY")&amp; CHAR(10) &amp;"Status: "&amp;Table1[[#This Row],[Status]]</f>
        <v>#VALUE!</v>
      </c>
      <c r="F67" s="104"/>
      <c r="G67" s="104"/>
      <c r="H67" s="104"/>
      <c r="I67" s="104"/>
      <c r="J67" s="104"/>
      <c r="K67" s="104"/>
      <c r="L67" s="104"/>
      <c r="M67" s="104"/>
      <c r="N67" s="104"/>
      <c r="O67" s="104"/>
      <c r="P67" s="104"/>
      <c r="Q67" s="104"/>
      <c r="R67" s="104"/>
      <c r="S67" s="106"/>
      <c r="T67" s="106"/>
      <c r="U67" s="104"/>
    </row>
    <row r="68" spans="1:21" ht="45" customHeight="1">
      <c r="A68" s="104" t="str">
        <f>Table1[[#This Row],[Lead]]&amp;"/"&amp;Table1[[#This Row],[Implementing Partner]]</f>
        <v>/</v>
      </c>
      <c r="B68" s="104" t="str">
        <f>Table1[[#This Row],['#activity +type]]&amp;"/ "&amp; Table1[[#This Row],['#activity +description]]</f>
        <v xml:space="preserve">/ </v>
      </c>
      <c r="C68" s="105" t="str">
        <f>Table1[[#This Row],[District]] &amp;"/ " &amp; Table1[[#This Row],[Posto]] &amp;"/ " &amp; Table1[[#This Row],[Bairro_Localidade]] &amp;"/ " &amp; Table1[[#This Row],[Local]]</f>
        <v xml:space="preserve">/ / / </v>
      </c>
      <c r="D68" s="105" t="str">
        <f>Table1[[#This Row],['#loc +type]]&amp;"/ " &amp; Table1[[#This Row],[Beneficiary type]]&amp; CHAR(10) &amp; "People targeted : " &amp;Table1[[#This Row],[Targeted]] &amp; CHAR(10) &amp; "People Reached: " &amp; Table1[[#This Row],[Reached]]</f>
        <v xml:space="preserve">/ 
People targeted : 
People Reached: </v>
      </c>
      <c r="E68" s="105" t="e">
        <f>"Started: " &amp; TEXT(Table1[[#This Row],[Data de início]], "DD/MM/YYYY") &amp; CHAR(10) &amp;"Est. End: " &amp; TEXT(Table1[[#This Row],[Data final]], "DD/MM/YYYY")&amp; CHAR(10) &amp;"Status: "&amp;Table1[[#This Row],[Status]]</f>
        <v>#VALUE!</v>
      </c>
      <c r="F68" s="104"/>
      <c r="G68" s="104"/>
      <c r="H68" s="104"/>
      <c r="I68" s="104"/>
      <c r="J68" s="104"/>
      <c r="K68" s="104"/>
      <c r="L68" s="104"/>
      <c r="M68" s="104"/>
      <c r="N68" s="104"/>
      <c r="O68" s="104"/>
      <c r="P68" s="104"/>
      <c r="Q68" s="104"/>
      <c r="R68" s="104"/>
      <c r="S68" s="106"/>
      <c r="T68" s="106"/>
      <c r="U68" s="104"/>
    </row>
    <row r="69" spans="1:21" ht="45" customHeight="1">
      <c r="A69" s="104" t="str">
        <f>Table1[[#This Row],[Lead]]&amp;"/"&amp;Table1[[#This Row],[Implementing Partner]]</f>
        <v>/</v>
      </c>
      <c r="B69" s="104" t="str">
        <f>Table1[[#This Row],['#activity +type]]&amp;"/ "&amp; Table1[[#This Row],['#activity +description]]</f>
        <v xml:space="preserve">/ </v>
      </c>
      <c r="C69" s="105" t="str">
        <f>Table1[[#This Row],[District]] &amp;"/ " &amp; Table1[[#This Row],[Posto]] &amp;"/ " &amp; Table1[[#This Row],[Bairro_Localidade]] &amp;"/ " &amp; Table1[[#This Row],[Local]]</f>
        <v xml:space="preserve">/ / / </v>
      </c>
      <c r="D69" s="105" t="str">
        <f>Table1[[#This Row],['#loc +type]]&amp;"/ " &amp; Table1[[#This Row],[Beneficiary type]]&amp; CHAR(10) &amp; "People targeted : " &amp;Table1[[#This Row],[Targeted]] &amp; CHAR(10) &amp; "People Reached: " &amp; Table1[[#This Row],[Reached]]</f>
        <v xml:space="preserve">/ 
People targeted : 
People Reached: </v>
      </c>
      <c r="E69" s="105" t="e">
        <f>"Started: " &amp; TEXT(Table1[[#This Row],[Data de início]], "DD/MM/YYYY") &amp; CHAR(10) &amp;"Est. End: " &amp; TEXT(Table1[[#This Row],[Data final]], "DD/MM/YYYY")&amp; CHAR(10) &amp;"Status: "&amp;Table1[[#This Row],[Status]]</f>
        <v>#VALUE!</v>
      </c>
      <c r="F69" s="104"/>
      <c r="G69" s="104"/>
      <c r="H69" s="104"/>
      <c r="I69" s="104"/>
      <c r="J69" s="104"/>
      <c r="K69" s="104"/>
      <c r="L69" s="104"/>
      <c r="M69" s="104"/>
      <c r="N69" s="104"/>
      <c r="O69" s="104"/>
      <c r="P69" s="104"/>
      <c r="Q69" s="104"/>
      <c r="R69" s="104"/>
      <c r="S69" s="106"/>
      <c r="T69" s="106"/>
      <c r="U69" s="104"/>
    </row>
    <row r="70" spans="1:21" ht="45" customHeight="1">
      <c r="A70" s="104" t="str">
        <f>Table1[[#This Row],[Lead]]&amp;"/"&amp;Table1[[#This Row],[Implementing Partner]]</f>
        <v>/</v>
      </c>
      <c r="B70" s="104" t="str">
        <f>Table1[[#This Row],['#activity +type]]&amp;"/ "&amp; Table1[[#This Row],['#activity +description]]</f>
        <v xml:space="preserve">/ </v>
      </c>
      <c r="C70" s="105" t="str">
        <f>Table1[[#This Row],[District]] &amp;"/ " &amp; Table1[[#This Row],[Posto]] &amp;"/ " &amp; Table1[[#This Row],[Bairro_Localidade]] &amp;"/ " &amp; Table1[[#This Row],[Local]]</f>
        <v xml:space="preserve">/ / / </v>
      </c>
      <c r="D70" s="105" t="str">
        <f>Table1[[#This Row],['#loc +type]]&amp;"/ " &amp; Table1[[#This Row],[Beneficiary type]]&amp; CHAR(10) &amp; "People targeted : " &amp;Table1[[#This Row],[Targeted]] &amp; CHAR(10) &amp; "People Reached: " &amp; Table1[[#This Row],[Reached]]</f>
        <v xml:space="preserve">/ 
People targeted : 
People Reached: </v>
      </c>
      <c r="E70" s="105" t="e">
        <f>"Started: " &amp; TEXT(Table1[[#This Row],[Data de início]], "DD/MM/YYYY") &amp; CHAR(10) &amp;"Est. End: " &amp; TEXT(Table1[[#This Row],[Data final]], "DD/MM/YYYY")&amp; CHAR(10) &amp;"Status: "&amp;Table1[[#This Row],[Status]]</f>
        <v>#VALUE!</v>
      </c>
      <c r="F70" s="104"/>
      <c r="G70" s="104"/>
      <c r="H70" s="104"/>
      <c r="I70" s="104"/>
      <c r="J70" s="104"/>
      <c r="K70" s="104"/>
      <c r="L70" s="104"/>
      <c r="M70" s="104"/>
      <c r="N70" s="104"/>
      <c r="O70" s="104"/>
      <c r="P70" s="104"/>
      <c r="Q70" s="104"/>
      <c r="R70" s="104"/>
      <c r="S70" s="106"/>
      <c r="T70" s="106"/>
      <c r="U70" s="104"/>
    </row>
    <row r="71" spans="1:21" ht="45" customHeight="1">
      <c r="A71" s="104" t="str">
        <f>Table1[[#This Row],[Lead]]&amp;"/"&amp;Table1[[#This Row],[Implementing Partner]]</f>
        <v>/</v>
      </c>
      <c r="B71" s="104" t="str">
        <f>Table1[[#This Row],['#activity +type]]&amp;"/ "&amp; Table1[[#This Row],['#activity +description]]</f>
        <v xml:space="preserve">/ </v>
      </c>
      <c r="C71" s="105" t="str">
        <f>Table1[[#This Row],[District]] &amp;"/ " &amp; Table1[[#This Row],[Posto]] &amp;"/ " &amp; Table1[[#This Row],[Bairro_Localidade]] &amp;"/ " &amp; Table1[[#This Row],[Local]]</f>
        <v xml:space="preserve">/ / / </v>
      </c>
      <c r="D71" s="105" t="str">
        <f>Table1[[#This Row],['#loc +type]]&amp;"/ " &amp; Table1[[#This Row],[Beneficiary type]]&amp; CHAR(10) &amp; "People targeted : " &amp;Table1[[#This Row],[Targeted]] &amp; CHAR(10) &amp; "People Reached: " &amp; Table1[[#This Row],[Reached]]</f>
        <v xml:space="preserve">/ 
People targeted : 
People Reached: </v>
      </c>
      <c r="E71" s="105" t="e">
        <f>"Started: " &amp; TEXT(Table1[[#This Row],[Data de início]], "DD/MM/YYYY") &amp; CHAR(10) &amp;"Est. End: " &amp; TEXT(Table1[[#This Row],[Data final]], "DD/MM/YYYY")&amp; CHAR(10) &amp;"Status: "&amp;Table1[[#This Row],[Status]]</f>
        <v>#VALUE!</v>
      </c>
      <c r="F71" s="104"/>
      <c r="G71" s="104"/>
      <c r="H71" s="104"/>
      <c r="I71" s="104"/>
      <c r="J71" s="104"/>
      <c r="K71" s="104"/>
      <c r="L71" s="104"/>
      <c r="M71" s="104"/>
      <c r="N71" s="104"/>
      <c r="O71" s="104"/>
      <c r="P71" s="104"/>
      <c r="Q71" s="104"/>
      <c r="R71" s="104"/>
      <c r="S71" s="106"/>
      <c r="T71" s="106"/>
      <c r="U71" s="104"/>
    </row>
    <row r="72" spans="1:21" ht="45" customHeight="1">
      <c r="A72" s="104" t="str">
        <f>Table1[[#This Row],[Lead]]&amp;"/"&amp;Table1[[#This Row],[Implementing Partner]]</f>
        <v>/</v>
      </c>
      <c r="B72" s="104" t="str">
        <f>Table1[[#This Row],['#activity +type]]&amp;"/ "&amp; Table1[[#This Row],['#activity +description]]</f>
        <v xml:space="preserve">/ </v>
      </c>
      <c r="C72" s="105" t="str">
        <f>Table1[[#This Row],[District]] &amp;"/ " &amp; Table1[[#This Row],[Posto]] &amp;"/ " &amp; Table1[[#This Row],[Bairro_Localidade]] &amp;"/ " &amp; Table1[[#This Row],[Local]]</f>
        <v xml:space="preserve">/ / / </v>
      </c>
      <c r="D72" s="105" t="str">
        <f>Table1[[#This Row],['#loc +type]]&amp;"/ " &amp; Table1[[#This Row],[Beneficiary type]]&amp; CHAR(10) &amp; "People targeted : " &amp;Table1[[#This Row],[Targeted]] &amp; CHAR(10) &amp; "People Reached: " &amp; Table1[[#This Row],[Reached]]</f>
        <v xml:space="preserve">/ 
People targeted : 
People Reached: </v>
      </c>
      <c r="E72" s="105" t="e">
        <f>"Started: " &amp; TEXT(Table1[[#This Row],[Data de início]], "DD/MM/YYYY") &amp; CHAR(10) &amp;"Est. End: " &amp; TEXT(Table1[[#This Row],[Data final]], "DD/MM/YYYY")&amp; CHAR(10) &amp;"Status: "&amp;Table1[[#This Row],[Status]]</f>
        <v>#VALUE!</v>
      </c>
      <c r="F72" s="104"/>
      <c r="G72" s="104"/>
      <c r="H72" s="104"/>
      <c r="I72" s="104"/>
      <c r="J72" s="104"/>
      <c r="K72" s="104"/>
      <c r="L72" s="104"/>
      <c r="M72" s="104"/>
      <c r="N72" s="104"/>
      <c r="O72" s="104"/>
      <c r="P72" s="104"/>
      <c r="Q72" s="104"/>
      <c r="R72" s="104"/>
      <c r="S72" s="106"/>
      <c r="T72" s="106"/>
      <c r="U72" s="104"/>
    </row>
    <row r="73" spans="1:21" ht="45" customHeight="1">
      <c r="A73" s="104" t="str">
        <f>Table1[[#This Row],[Lead]]&amp;"/"&amp;Table1[[#This Row],[Implementing Partner]]</f>
        <v>/</v>
      </c>
      <c r="B73" s="104" t="str">
        <f>Table1[[#This Row],['#activity +type]]&amp;"/ "&amp; Table1[[#This Row],['#activity +description]]</f>
        <v xml:space="preserve">/ </v>
      </c>
      <c r="C73" s="105" t="str">
        <f>Table1[[#This Row],[District]] &amp;"/ " &amp; Table1[[#This Row],[Posto]] &amp;"/ " &amp; Table1[[#This Row],[Bairro_Localidade]] &amp;"/ " &amp; Table1[[#This Row],[Local]]</f>
        <v xml:space="preserve">/ / / </v>
      </c>
      <c r="D73" s="105" t="str">
        <f>Table1[[#This Row],['#loc +type]]&amp;"/ " &amp; Table1[[#This Row],[Beneficiary type]]&amp; CHAR(10) &amp; "People targeted : " &amp;Table1[[#This Row],[Targeted]] &amp; CHAR(10) &amp; "People Reached: " &amp; Table1[[#This Row],[Reached]]</f>
        <v xml:space="preserve">/ 
People targeted : 
People Reached: </v>
      </c>
      <c r="E73" s="105" t="e">
        <f>"Started: " &amp; TEXT(Table1[[#This Row],[Data de início]], "DD/MM/YYYY") &amp; CHAR(10) &amp;"Est. End: " &amp; TEXT(Table1[[#This Row],[Data final]], "DD/MM/YYYY")&amp; CHAR(10) &amp;"Status: "&amp;Table1[[#This Row],[Status]]</f>
        <v>#VALUE!</v>
      </c>
      <c r="F73" s="104"/>
      <c r="G73" s="104"/>
      <c r="H73" s="104"/>
      <c r="I73" s="104"/>
      <c r="J73" s="104"/>
      <c r="K73" s="104"/>
      <c r="L73" s="104"/>
      <c r="M73" s="104"/>
      <c r="N73" s="104"/>
      <c r="O73" s="104"/>
      <c r="P73" s="104"/>
      <c r="Q73" s="104"/>
      <c r="R73" s="104"/>
      <c r="S73" s="106"/>
      <c r="T73" s="106"/>
      <c r="U73" s="104"/>
    </row>
    <row r="74" spans="1:21" ht="45" customHeight="1">
      <c r="A74" s="104" t="str">
        <f>Table1[[#This Row],[Lead]]&amp;"/"&amp;Table1[[#This Row],[Implementing Partner]]</f>
        <v>/</v>
      </c>
      <c r="B74" s="104" t="str">
        <f>Table1[[#This Row],['#activity +type]]&amp;"/ "&amp; Table1[[#This Row],['#activity +description]]</f>
        <v xml:space="preserve">/ </v>
      </c>
      <c r="C74" s="105" t="str">
        <f>Table1[[#This Row],[District]] &amp;"/ " &amp; Table1[[#This Row],[Posto]] &amp;"/ " &amp; Table1[[#This Row],[Bairro_Localidade]] &amp;"/ " &amp; Table1[[#This Row],[Local]]</f>
        <v xml:space="preserve">/ / / </v>
      </c>
      <c r="D74" s="105" t="str">
        <f>Table1[[#This Row],['#loc +type]]&amp;"/ " &amp; Table1[[#This Row],[Beneficiary type]]&amp; CHAR(10) &amp; "People targeted : " &amp;Table1[[#This Row],[Targeted]] &amp; CHAR(10) &amp; "People Reached: " &amp; Table1[[#This Row],[Reached]]</f>
        <v xml:space="preserve">/ 
People targeted : 
People Reached: </v>
      </c>
      <c r="E74" s="105" t="e">
        <f>"Started: " &amp; TEXT(Table1[[#This Row],[Data de início]], "DD/MM/YYYY") &amp; CHAR(10) &amp;"Est. End: " &amp; TEXT(Table1[[#This Row],[Data final]], "DD/MM/YYYY")&amp; CHAR(10) &amp;"Status: "&amp;Table1[[#This Row],[Status]]</f>
        <v>#VALUE!</v>
      </c>
      <c r="F74" s="104"/>
      <c r="G74" s="104"/>
      <c r="H74" s="104"/>
      <c r="I74" s="104"/>
      <c r="J74" s="104"/>
      <c r="K74" s="104"/>
      <c r="L74" s="104"/>
      <c r="M74" s="104"/>
      <c r="N74" s="104"/>
      <c r="O74" s="104"/>
      <c r="P74" s="104"/>
      <c r="Q74" s="104"/>
      <c r="R74" s="104"/>
      <c r="S74" s="106"/>
      <c r="T74" s="106"/>
      <c r="U74" s="104"/>
    </row>
    <row r="75" spans="1:21" ht="45" customHeight="1">
      <c r="A75" s="104" t="str">
        <f>Table1[[#This Row],[Lead]]&amp;"/"&amp;Table1[[#This Row],[Implementing Partner]]</f>
        <v>/</v>
      </c>
      <c r="B75" s="104" t="str">
        <f>Table1[[#This Row],['#activity +type]]&amp;"/ "&amp; Table1[[#This Row],['#activity +description]]</f>
        <v xml:space="preserve">/ </v>
      </c>
      <c r="C75" s="105" t="str">
        <f>Table1[[#This Row],[District]] &amp;"/ " &amp; Table1[[#This Row],[Posto]] &amp;"/ " &amp; Table1[[#This Row],[Bairro_Localidade]] &amp;"/ " &amp; Table1[[#This Row],[Local]]</f>
        <v xml:space="preserve">/ / / </v>
      </c>
      <c r="D75" s="105" t="str">
        <f>Table1[[#This Row],['#loc +type]]&amp;"/ " &amp; Table1[[#This Row],[Beneficiary type]]&amp; CHAR(10) &amp; "People targeted : " &amp;Table1[[#This Row],[Targeted]] &amp; CHAR(10) &amp; "People Reached: " &amp; Table1[[#This Row],[Reached]]</f>
        <v xml:space="preserve">/ 
People targeted : 
People Reached: </v>
      </c>
      <c r="E75" s="105" t="e">
        <f>"Started: " &amp; TEXT(Table1[[#This Row],[Data de início]], "DD/MM/YYYY") &amp; CHAR(10) &amp;"Est. End: " &amp; TEXT(Table1[[#This Row],[Data final]], "DD/MM/YYYY")&amp; CHAR(10) &amp;"Status: "&amp;Table1[[#This Row],[Status]]</f>
        <v>#VALUE!</v>
      </c>
      <c r="F75" s="104"/>
      <c r="G75" s="104"/>
      <c r="H75" s="104"/>
      <c r="I75" s="104"/>
      <c r="J75" s="104"/>
      <c r="K75" s="104"/>
      <c r="L75" s="104"/>
      <c r="M75" s="104"/>
      <c r="N75" s="104"/>
      <c r="O75" s="104"/>
      <c r="P75" s="104"/>
      <c r="Q75" s="104"/>
      <c r="R75" s="104"/>
      <c r="S75" s="106"/>
      <c r="T75" s="106"/>
      <c r="U75" s="104"/>
    </row>
    <row r="76" spans="1:21" ht="45" customHeight="1">
      <c r="A76" s="104" t="str">
        <f>Table1[[#This Row],[Lead]]&amp;"/"&amp;Table1[[#This Row],[Implementing Partner]]</f>
        <v>/</v>
      </c>
      <c r="B76" s="104" t="str">
        <f>Table1[[#This Row],['#activity +type]]&amp;"/ "&amp; Table1[[#This Row],['#activity +description]]</f>
        <v xml:space="preserve">/ </v>
      </c>
      <c r="C76" s="105" t="str">
        <f>Table1[[#This Row],[District]] &amp;"/ " &amp; Table1[[#This Row],[Posto]] &amp;"/ " &amp; Table1[[#This Row],[Bairro_Localidade]] &amp;"/ " &amp; Table1[[#This Row],[Local]]</f>
        <v xml:space="preserve">/ / / </v>
      </c>
      <c r="D76" s="105" t="str">
        <f>Table1[[#This Row],['#loc +type]]&amp;"/ " &amp; Table1[[#This Row],[Beneficiary type]]&amp; CHAR(10) &amp; "People targeted : " &amp;Table1[[#This Row],[Targeted]] &amp; CHAR(10) &amp; "People Reached: " &amp; Table1[[#This Row],[Reached]]</f>
        <v xml:space="preserve">/ 
People targeted : 
People Reached: </v>
      </c>
      <c r="E76" s="105" t="e">
        <f>"Started: " &amp; TEXT(Table1[[#This Row],[Data de início]], "DD/MM/YYYY") &amp; CHAR(10) &amp;"Est. End: " &amp; TEXT(Table1[[#This Row],[Data final]], "DD/MM/YYYY")&amp; CHAR(10) &amp;"Status: "&amp;Table1[[#This Row],[Status]]</f>
        <v>#VALUE!</v>
      </c>
      <c r="F76" s="104"/>
      <c r="G76" s="104"/>
      <c r="H76" s="104"/>
      <c r="I76" s="104"/>
      <c r="J76" s="104"/>
      <c r="K76" s="104"/>
      <c r="L76" s="104"/>
      <c r="M76" s="104"/>
      <c r="N76" s="104"/>
      <c r="O76" s="104"/>
      <c r="P76" s="104"/>
      <c r="Q76" s="104"/>
      <c r="R76" s="104"/>
      <c r="S76" s="106"/>
      <c r="T76" s="106"/>
      <c r="U76" s="104"/>
    </row>
    <row r="77" spans="1:21" ht="45" customHeight="1">
      <c r="A77" s="104" t="str">
        <f>Table1[[#This Row],[Lead]]&amp;"/"&amp;Table1[[#This Row],[Implementing Partner]]</f>
        <v>/</v>
      </c>
      <c r="B77" s="104" t="str">
        <f>Table1[[#This Row],['#activity +type]]&amp;"/ "&amp; Table1[[#This Row],['#activity +description]]</f>
        <v xml:space="preserve">/ </v>
      </c>
      <c r="C77" s="105" t="str">
        <f>Table1[[#This Row],[District]] &amp;"/ " &amp; Table1[[#This Row],[Posto]] &amp;"/ " &amp; Table1[[#This Row],[Bairro_Localidade]] &amp;"/ " &amp; Table1[[#This Row],[Local]]</f>
        <v xml:space="preserve">/ / / </v>
      </c>
      <c r="D77" s="105" t="str">
        <f>Table1[[#This Row],['#loc +type]]&amp;"/ " &amp; Table1[[#This Row],[Beneficiary type]]&amp; CHAR(10) &amp; "People targeted : " &amp;Table1[[#This Row],[Targeted]] &amp; CHAR(10) &amp; "People Reached: " &amp; Table1[[#This Row],[Reached]]</f>
        <v xml:space="preserve">/ 
People targeted : 
People Reached: </v>
      </c>
      <c r="E77" s="105" t="e">
        <f>"Started: " &amp; TEXT(Table1[[#This Row],[Data de início]], "DD/MM/YYYY") &amp; CHAR(10) &amp;"Est. End: " &amp; TEXT(Table1[[#This Row],[Data final]], "DD/MM/YYYY")&amp; CHAR(10) &amp;"Status: "&amp;Table1[[#This Row],[Status]]</f>
        <v>#VALUE!</v>
      </c>
      <c r="F77" s="104"/>
      <c r="G77" s="104"/>
      <c r="H77" s="104"/>
      <c r="I77" s="104"/>
      <c r="J77" s="104"/>
      <c r="K77" s="104"/>
      <c r="L77" s="104"/>
      <c r="M77" s="104"/>
      <c r="N77" s="104"/>
      <c r="O77" s="104"/>
      <c r="P77" s="104"/>
      <c r="Q77" s="104"/>
      <c r="R77" s="104"/>
      <c r="S77" s="106"/>
      <c r="T77" s="106"/>
      <c r="U77" s="104"/>
    </row>
    <row r="78" spans="1:21" ht="45" customHeight="1">
      <c r="A78" s="104" t="str">
        <f>Table1[[#This Row],[Lead]]&amp;"/"&amp;Table1[[#This Row],[Implementing Partner]]</f>
        <v>/</v>
      </c>
      <c r="B78" s="104" t="str">
        <f>Table1[[#This Row],['#activity +type]]&amp;"/ "&amp; Table1[[#This Row],['#activity +description]]</f>
        <v xml:space="preserve">/ </v>
      </c>
      <c r="C78" s="105" t="str">
        <f>Table1[[#This Row],[District]] &amp;"/ " &amp; Table1[[#This Row],[Posto]] &amp;"/ " &amp; Table1[[#This Row],[Bairro_Localidade]] &amp;"/ " &amp; Table1[[#This Row],[Local]]</f>
        <v xml:space="preserve">/ / / </v>
      </c>
      <c r="D78" s="105" t="str">
        <f>Table1[[#This Row],['#loc +type]]&amp;"/ " &amp; Table1[[#This Row],[Beneficiary type]]&amp; CHAR(10) &amp; "People targeted : " &amp;Table1[[#This Row],[Targeted]] &amp; CHAR(10) &amp; "People Reached: " &amp; Table1[[#This Row],[Reached]]</f>
        <v xml:space="preserve">/ 
People targeted : 
People Reached: </v>
      </c>
      <c r="E78" s="105" t="e">
        <f>"Started: " &amp; TEXT(Table1[[#This Row],[Data de início]], "DD/MM/YYYY") &amp; CHAR(10) &amp;"Est. End: " &amp; TEXT(Table1[[#This Row],[Data final]], "DD/MM/YYYY")&amp; CHAR(10) &amp;"Status: "&amp;Table1[[#This Row],[Status]]</f>
        <v>#VALUE!</v>
      </c>
      <c r="F78" s="104"/>
      <c r="G78" s="104"/>
      <c r="H78" s="104"/>
      <c r="I78" s="104"/>
      <c r="J78" s="104"/>
      <c r="K78" s="104"/>
      <c r="L78" s="104"/>
      <c r="M78" s="104"/>
      <c r="N78" s="104"/>
      <c r="O78" s="104"/>
      <c r="P78" s="104"/>
      <c r="Q78" s="104"/>
      <c r="R78" s="104"/>
      <c r="S78" s="106"/>
      <c r="T78" s="106"/>
      <c r="U78" s="104"/>
    </row>
    <row r="79" spans="1:21" ht="45" customHeight="1">
      <c r="A79" s="104" t="str">
        <f>Table1[[#This Row],[Lead]]&amp;"/"&amp;Table1[[#This Row],[Implementing Partner]]</f>
        <v>/</v>
      </c>
      <c r="B79" s="104" t="str">
        <f>Table1[[#This Row],['#activity +type]]&amp;"/ "&amp; Table1[[#This Row],['#activity +description]]</f>
        <v xml:space="preserve">/ </v>
      </c>
      <c r="C79" s="105" t="str">
        <f>Table1[[#This Row],[District]] &amp;"/ " &amp; Table1[[#This Row],[Posto]] &amp;"/ " &amp; Table1[[#This Row],[Bairro_Localidade]] &amp;"/ " &amp; Table1[[#This Row],[Local]]</f>
        <v xml:space="preserve">/ / / </v>
      </c>
      <c r="D79" s="105" t="str">
        <f>Table1[[#This Row],['#loc +type]]&amp;"/ " &amp; Table1[[#This Row],[Beneficiary type]]&amp; CHAR(10) &amp; "People targeted : " &amp;Table1[[#This Row],[Targeted]] &amp; CHAR(10) &amp; "People Reached: " &amp; Table1[[#This Row],[Reached]]</f>
        <v xml:space="preserve">/ 
People targeted : 
People Reached: </v>
      </c>
      <c r="E79" s="105" t="e">
        <f>"Started: " &amp; TEXT(Table1[[#This Row],[Data de início]], "DD/MM/YYYY") &amp; CHAR(10) &amp;"Est. End: " &amp; TEXT(Table1[[#This Row],[Data final]], "DD/MM/YYYY")&amp; CHAR(10) &amp;"Status: "&amp;Table1[[#This Row],[Status]]</f>
        <v>#VALUE!</v>
      </c>
      <c r="F79" s="104"/>
      <c r="G79" s="104"/>
      <c r="H79" s="104"/>
      <c r="I79" s="104"/>
      <c r="J79" s="104"/>
      <c r="K79" s="104"/>
      <c r="L79" s="104"/>
      <c r="M79" s="104"/>
      <c r="N79" s="104"/>
      <c r="O79" s="104"/>
      <c r="P79" s="104"/>
      <c r="Q79" s="104"/>
      <c r="R79" s="104"/>
      <c r="S79" s="106"/>
      <c r="T79" s="106"/>
      <c r="U79" s="104"/>
    </row>
    <row r="80" spans="1:21" ht="45" customHeight="1">
      <c r="A80" s="104" t="str">
        <f>Table1[[#This Row],[Lead]]&amp;"/"&amp;Table1[[#This Row],[Implementing Partner]]</f>
        <v>/</v>
      </c>
      <c r="B80" s="104" t="str">
        <f>Table1[[#This Row],['#activity +type]]&amp;"/ "&amp; Table1[[#This Row],['#activity +description]]</f>
        <v xml:space="preserve">/ </v>
      </c>
      <c r="C80" s="105" t="str">
        <f>Table1[[#This Row],[District]] &amp;"/ " &amp; Table1[[#This Row],[Posto]] &amp;"/ " &amp; Table1[[#This Row],[Bairro_Localidade]] &amp;"/ " &amp; Table1[[#This Row],[Local]]</f>
        <v xml:space="preserve">/ / / </v>
      </c>
      <c r="D80" s="105" t="str">
        <f>Table1[[#This Row],['#loc +type]]&amp;"/ " &amp; Table1[[#This Row],[Beneficiary type]]&amp; CHAR(10) &amp; "People targeted : " &amp;Table1[[#This Row],[Targeted]] &amp; CHAR(10) &amp; "People Reached: " &amp; Table1[[#This Row],[Reached]]</f>
        <v xml:space="preserve">/ 
People targeted : 
People Reached: </v>
      </c>
      <c r="E80" s="105" t="e">
        <f>"Started: " &amp; TEXT(Table1[[#This Row],[Data de início]], "DD/MM/YYYY") &amp; CHAR(10) &amp;"Est. End: " &amp; TEXT(Table1[[#This Row],[Data final]], "DD/MM/YYYY")&amp; CHAR(10) &amp;"Status: "&amp;Table1[[#This Row],[Status]]</f>
        <v>#VALUE!</v>
      </c>
      <c r="F80" s="104"/>
      <c r="G80" s="104"/>
      <c r="H80" s="104"/>
      <c r="I80" s="104"/>
      <c r="J80" s="104"/>
      <c r="K80" s="104"/>
      <c r="L80" s="104"/>
      <c r="M80" s="104"/>
      <c r="N80" s="104"/>
      <c r="O80" s="104"/>
      <c r="P80" s="104"/>
      <c r="Q80" s="104"/>
      <c r="R80" s="104"/>
      <c r="S80" s="106"/>
      <c r="T80" s="106"/>
      <c r="U80" s="104"/>
    </row>
    <row r="81" spans="1:21" ht="45" customHeight="1">
      <c r="A81" s="104" t="str">
        <f>Table1[[#This Row],[Lead]]&amp;"/"&amp;Table1[[#This Row],[Implementing Partner]]</f>
        <v>/</v>
      </c>
      <c r="B81" s="104" t="str">
        <f>Table1[[#This Row],['#activity +type]]&amp;"/ "&amp; Table1[[#This Row],['#activity +description]]</f>
        <v xml:space="preserve">/ </v>
      </c>
      <c r="C81" s="105" t="str">
        <f>Table1[[#This Row],[District]] &amp;"/ " &amp; Table1[[#This Row],[Posto]] &amp;"/ " &amp; Table1[[#This Row],[Bairro_Localidade]] &amp;"/ " &amp; Table1[[#This Row],[Local]]</f>
        <v xml:space="preserve">/ / / </v>
      </c>
      <c r="D81" s="105" t="str">
        <f>Table1[[#This Row],['#loc +type]]&amp;"/ " &amp; Table1[[#This Row],[Beneficiary type]]&amp; CHAR(10) &amp; "People targeted : " &amp;Table1[[#This Row],[Targeted]] &amp; CHAR(10) &amp; "People Reached: " &amp; Table1[[#This Row],[Reached]]</f>
        <v xml:space="preserve">/ 
People targeted : 
People Reached: </v>
      </c>
      <c r="E81" s="105" t="e">
        <f>"Started: " &amp; TEXT(Table1[[#This Row],[Data de início]], "DD/MM/YYYY") &amp; CHAR(10) &amp;"Est. End: " &amp; TEXT(Table1[[#This Row],[Data final]], "DD/MM/YYYY")&amp; CHAR(10) &amp;"Status: "&amp;Table1[[#This Row],[Status]]</f>
        <v>#VALUE!</v>
      </c>
      <c r="F81" s="104"/>
      <c r="G81" s="104"/>
      <c r="H81" s="104"/>
      <c r="I81" s="104"/>
      <c r="J81" s="104"/>
      <c r="K81" s="104"/>
      <c r="L81" s="104"/>
      <c r="M81" s="104"/>
      <c r="N81" s="104"/>
      <c r="O81" s="104"/>
      <c r="P81" s="104"/>
      <c r="Q81" s="104"/>
      <c r="R81" s="104"/>
      <c r="S81" s="106"/>
      <c r="T81" s="106"/>
      <c r="U81" s="104"/>
    </row>
    <row r="82" spans="1:21" ht="45" customHeight="1">
      <c r="A82" s="104" t="str">
        <f>Table1[[#This Row],[Lead]]&amp;"/"&amp;Table1[[#This Row],[Implementing Partner]]</f>
        <v>/</v>
      </c>
      <c r="B82" s="104" t="str">
        <f>Table1[[#This Row],['#activity +type]]&amp;"/ "&amp; Table1[[#This Row],['#activity +description]]</f>
        <v xml:space="preserve">/ </v>
      </c>
      <c r="C82" s="105" t="str">
        <f>Table1[[#This Row],[District]] &amp;"/ " &amp; Table1[[#This Row],[Posto]] &amp;"/ " &amp; Table1[[#This Row],[Bairro_Localidade]] &amp;"/ " &amp; Table1[[#This Row],[Local]]</f>
        <v xml:space="preserve">/ / / </v>
      </c>
      <c r="D82" s="105" t="str">
        <f>Table1[[#This Row],['#loc +type]]&amp;"/ " &amp; Table1[[#This Row],[Beneficiary type]]&amp; CHAR(10) &amp; "People targeted : " &amp;Table1[[#This Row],[Targeted]] &amp; CHAR(10) &amp; "People Reached: " &amp; Table1[[#This Row],[Reached]]</f>
        <v xml:space="preserve">/ 
People targeted : 
People Reached: </v>
      </c>
      <c r="E82" s="105" t="e">
        <f>"Started: " &amp; TEXT(Table1[[#This Row],[Data de início]], "DD/MM/YYYY") &amp; CHAR(10) &amp;"Est. End: " &amp; TEXT(Table1[[#This Row],[Data final]], "DD/MM/YYYY")&amp; CHAR(10) &amp;"Status: "&amp;Table1[[#This Row],[Status]]</f>
        <v>#VALUE!</v>
      </c>
      <c r="F82" s="104"/>
      <c r="G82" s="104"/>
      <c r="H82" s="104"/>
      <c r="I82" s="104"/>
      <c r="J82" s="104"/>
      <c r="K82" s="104"/>
      <c r="L82" s="104"/>
      <c r="M82" s="104"/>
      <c r="N82" s="104"/>
      <c r="O82" s="104"/>
      <c r="P82" s="104"/>
      <c r="Q82" s="104"/>
      <c r="R82" s="104"/>
      <c r="S82" s="106"/>
      <c r="T82" s="106"/>
      <c r="U82" s="104"/>
    </row>
    <row r="83" spans="1:21" ht="45" customHeight="1">
      <c r="A83" s="104" t="str">
        <f>Table1[[#This Row],[Lead]]&amp;"/"&amp;Table1[[#This Row],[Implementing Partner]]</f>
        <v>/</v>
      </c>
      <c r="B83" s="104" t="str">
        <f>Table1[[#This Row],['#activity +type]]&amp;"/ "&amp; Table1[[#This Row],['#activity +description]]</f>
        <v xml:space="preserve">/ </v>
      </c>
      <c r="C83" s="105" t="str">
        <f>Table1[[#This Row],[District]] &amp;"/ " &amp; Table1[[#This Row],[Posto]] &amp;"/ " &amp; Table1[[#This Row],[Bairro_Localidade]] &amp;"/ " &amp; Table1[[#This Row],[Local]]</f>
        <v xml:space="preserve">/ / / </v>
      </c>
      <c r="D83" s="105" t="str">
        <f>Table1[[#This Row],['#loc +type]]&amp;"/ " &amp; Table1[[#This Row],[Beneficiary type]]&amp; CHAR(10) &amp; "People targeted : " &amp;Table1[[#This Row],[Targeted]] &amp; CHAR(10) &amp; "People Reached: " &amp; Table1[[#This Row],[Reached]]</f>
        <v xml:space="preserve">/ 
People targeted : 
People Reached: </v>
      </c>
      <c r="E83" s="105" t="e">
        <f>"Started: " &amp; TEXT(Table1[[#This Row],[Data de início]], "DD/MM/YYYY") &amp; CHAR(10) &amp;"Est. End: " &amp; TEXT(Table1[[#This Row],[Data final]], "DD/MM/YYYY")&amp; CHAR(10) &amp;"Status: "&amp;Table1[[#This Row],[Status]]</f>
        <v>#VALUE!</v>
      </c>
      <c r="F83" s="104"/>
      <c r="G83" s="104"/>
      <c r="H83" s="104"/>
      <c r="I83" s="104"/>
      <c r="J83" s="104"/>
      <c r="K83" s="104"/>
      <c r="L83" s="104"/>
      <c r="M83" s="104"/>
      <c r="N83" s="104"/>
      <c r="O83" s="104"/>
      <c r="P83" s="104"/>
      <c r="Q83" s="104"/>
      <c r="R83" s="104"/>
      <c r="S83" s="106"/>
      <c r="T83" s="106"/>
      <c r="U83" s="104"/>
    </row>
    <row r="84" spans="1:21" ht="45" customHeight="1">
      <c r="A84" s="104" t="str">
        <f>Table1[[#This Row],[Lead]]&amp;"/"&amp;Table1[[#This Row],[Implementing Partner]]</f>
        <v>/</v>
      </c>
      <c r="B84" s="104" t="str">
        <f>Table1[[#This Row],['#activity +type]]&amp;"/ "&amp; Table1[[#This Row],['#activity +description]]</f>
        <v xml:space="preserve">/ </v>
      </c>
      <c r="C84" s="105" t="str">
        <f>Table1[[#This Row],[District]] &amp;"/ " &amp; Table1[[#This Row],[Posto]] &amp;"/ " &amp; Table1[[#This Row],[Bairro_Localidade]] &amp;"/ " &amp; Table1[[#This Row],[Local]]</f>
        <v xml:space="preserve">/ / / </v>
      </c>
      <c r="D84" s="105" t="str">
        <f>Table1[[#This Row],['#loc +type]]&amp;"/ " &amp; Table1[[#This Row],[Beneficiary type]]&amp; CHAR(10) &amp; "People targeted : " &amp;Table1[[#This Row],[Targeted]] &amp; CHAR(10) &amp; "People Reached: " &amp; Table1[[#This Row],[Reached]]</f>
        <v xml:space="preserve">/ 
People targeted : 
People Reached: </v>
      </c>
      <c r="E84" s="105" t="e">
        <f>"Started: " &amp; TEXT(Table1[[#This Row],[Data de início]], "DD/MM/YYYY") &amp; CHAR(10) &amp;"Est. End: " &amp; TEXT(Table1[[#This Row],[Data final]], "DD/MM/YYYY")&amp; CHAR(10) &amp;"Status: "&amp;Table1[[#This Row],[Status]]</f>
        <v>#VALUE!</v>
      </c>
      <c r="F84" s="104"/>
      <c r="G84" s="104"/>
      <c r="H84" s="104"/>
      <c r="I84" s="104"/>
      <c r="J84" s="104"/>
      <c r="K84" s="104"/>
      <c r="L84" s="104"/>
      <c r="M84" s="104"/>
      <c r="N84" s="104"/>
      <c r="O84" s="104"/>
      <c r="P84" s="104"/>
      <c r="Q84" s="104"/>
      <c r="R84" s="104"/>
      <c r="S84" s="106"/>
      <c r="T84" s="106"/>
      <c r="U84" s="104"/>
    </row>
    <row r="85" spans="1:21" ht="45" customHeight="1">
      <c r="A85" s="104" t="str">
        <f>Table1[[#This Row],[Lead]]&amp;"/"&amp;Table1[[#This Row],[Implementing Partner]]</f>
        <v>/</v>
      </c>
      <c r="B85" s="104" t="str">
        <f>Table1[[#This Row],['#activity +type]]&amp;"/ "&amp; Table1[[#This Row],['#activity +description]]</f>
        <v xml:space="preserve">/ </v>
      </c>
      <c r="C85" s="105" t="str">
        <f>Table1[[#This Row],[District]] &amp;"/ " &amp; Table1[[#This Row],[Posto]] &amp;"/ " &amp; Table1[[#This Row],[Bairro_Localidade]] &amp;"/ " &amp; Table1[[#This Row],[Local]]</f>
        <v xml:space="preserve">/ / / </v>
      </c>
      <c r="D85" s="105" t="str">
        <f>Table1[[#This Row],['#loc +type]]&amp;"/ " &amp; Table1[[#This Row],[Beneficiary type]]&amp; CHAR(10) &amp; "People targeted : " &amp;Table1[[#This Row],[Targeted]] &amp; CHAR(10) &amp; "People Reached: " &amp; Table1[[#This Row],[Reached]]</f>
        <v xml:space="preserve">/ 
People targeted : 
People Reached: </v>
      </c>
      <c r="E85" s="105" t="e">
        <f>"Started: " &amp; TEXT(Table1[[#This Row],[Data de início]], "DD/MM/YYYY") &amp; CHAR(10) &amp;"Est. End: " &amp; TEXT(Table1[[#This Row],[Data final]], "DD/MM/YYYY")&amp; CHAR(10) &amp;"Status: "&amp;Table1[[#This Row],[Status]]</f>
        <v>#VALUE!</v>
      </c>
      <c r="F85" s="104"/>
      <c r="G85" s="104"/>
      <c r="H85" s="104"/>
      <c r="I85" s="104"/>
      <c r="J85" s="104"/>
      <c r="K85" s="104"/>
      <c r="L85" s="104"/>
      <c r="M85" s="104"/>
      <c r="N85" s="104"/>
      <c r="O85" s="104"/>
      <c r="P85" s="104"/>
      <c r="Q85" s="104"/>
      <c r="R85" s="104"/>
      <c r="S85" s="106"/>
      <c r="T85" s="106"/>
      <c r="U85" s="104"/>
    </row>
    <row r="86" spans="1:21" ht="45" customHeight="1">
      <c r="A86" s="104" t="str">
        <f>Table1[[#This Row],[Lead]]&amp;"/"&amp;Table1[[#This Row],[Implementing Partner]]</f>
        <v>/</v>
      </c>
      <c r="B86" s="104" t="str">
        <f>Table1[[#This Row],['#activity +type]]&amp;"/ "&amp; Table1[[#This Row],['#activity +description]]</f>
        <v xml:space="preserve">/ </v>
      </c>
      <c r="C86" s="105" t="str">
        <f>Table1[[#This Row],[District]] &amp;"/ " &amp; Table1[[#This Row],[Posto]] &amp;"/ " &amp; Table1[[#This Row],[Bairro_Localidade]] &amp;"/ " &amp; Table1[[#This Row],[Local]]</f>
        <v xml:space="preserve">/ / / </v>
      </c>
      <c r="D86" s="105" t="str">
        <f>Table1[[#This Row],['#loc +type]]&amp;"/ " &amp; Table1[[#This Row],[Beneficiary type]]&amp; CHAR(10) &amp; "People targeted : " &amp;Table1[[#This Row],[Targeted]] &amp; CHAR(10) &amp; "People Reached: " &amp; Table1[[#This Row],[Reached]]</f>
        <v xml:space="preserve">/ 
People targeted : 
People Reached: </v>
      </c>
      <c r="E86" s="105" t="e">
        <f>"Started: " &amp; TEXT(Table1[[#This Row],[Data de início]], "DD/MM/YYYY") &amp; CHAR(10) &amp;"Est. End: " &amp; TEXT(Table1[[#This Row],[Data final]], "DD/MM/YYYY")&amp; CHAR(10) &amp;"Status: "&amp;Table1[[#This Row],[Status]]</f>
        <v>#VALUE!</v>
      </c>
      <c r="F86" s="104"/>
      <c r="G86" s="104"/>
      <c r="H86" s="104"/>
      <c r="I86" s="104"/>
      <c r="J86" s="104"/>
      <c r="K86" s="104"/>
      <c r="L86" s="104"/>
      <c r="M86" s="104"/>
      <c r="N86" s="104"/>
      <c r="O86" s="104"/>
      <c r="P86" s="104"/>
      <c r="Q86" s="104"/>
      <c r="R86" s="104"/>
      <c r="S86" s="106"/>
      <c r="T86" s="106"/>
      <c r="U86" s="104"/>
    </row>
    <row r="87" spans="1:21" ht="45" customHeight="1">
      <c r="A87" s="104" t="str">
        <f>Table1[[#This Row],[Lead]]&amp;"/"&amp;Table1[[#This Row],[Implementing Partner]]</f>
        <v>/</v>
      </c>
      <c r="B87" s="104" t="str">
        <f>Table1[[#This Row],['#activity +type]]&amp;"/ "&amp; Table1[[#This Row],['#activity +description]]</f>
        <v xml:space="preserve">/ </v>
      </c>
      <c r="C87" s="105" t="str">
        <f>Table1[[#This Row],[District]] &amp;"/ " &amp; Table1[[#This Row],[Posto]] &amp;"/ " &amp; Table1[[#This Row],[Bairro_Localidade]] &amp;"/ " &amp; Table1[[#This Row],[Local]]</f>
        <v xml:space="preserve">/ / / </v>
      </c>
      <c r="D87" s="105" t="str">
        <f>Table1[[#This Row],['#loc +type]]&amp;"/ " &amp; Table1[[#This Row],[Beneficiary type]]&amp; CHAR(10) &amp; "People targeted : " &amp;Table1[[#This Row],[Targeted]] &amp; CHAR(10) &amp; "People Reached: " &amp; Table1[[#This Row],[Reached]]</f>
        <v xml:space="preserve">/ 
People targeted : 
People Reached: </v>
      </c>
      <c r="E87" s="105" t="e">
        <f>"Started: " &amp; TEXT(Table1[[#This Row],[Data de início]], "DD/MM/YYYY") &amp; CHAR(10) &amp;"Est. End: " &amp; TEXT(Table1[[#This Row],[Data final]], "DD/MM/YYYY")&amp; CHAR(10) &amp;"Status: "&amp;Table1[[#This Row],[Status]]</f>
        <v>#VALUE!</v>
      </c>
      <c r="F87" s="104"/>
      <c r="G87" s="104"/>
      <c r="H87" s="104"/>
      <c r="I87" s="104"/>
      <c r="J87" s="104"/>
      <c r="K87" s="104"/>
      <c r="L87" s="104"/>
      <c r="M87" s="104"/>
      <c r="N87" s="104"/>
      <c r="O87" s="104"/>
      <c r="P87" s="104"/>
      <c r="Q87" s="104"/>
      <c r="R87" s="104"/>
      <c r="S87" s="106"/>
      <c r="T87" s="106"/>
      <c r="U87" s="104"/>
    </row>
    <row r="88" spans="1:21" ht="45" customHeight="1">
      <c r="A88" s="104" t="str">
        <f>Table1[[#This Row],[Lead]]&amp;"/"&amp;Table1[[#This Row],[Implementing Partner]]</f>
        <v>/</v>
      </c>
      <c r="B88" s="104" t="str">
        <f>Table1[[#This Row],['#activity +type]]&amp;"/ "&amp; Table1[[#This Row],['#activity +description]]</f>
        <v xml:space="preserve">/ </v>
      </c>
      <c r="C88" s="105" t="str">
        <f>Table1[[#This Row],[District]] &amp;"/ " &amp; Table1[[#This Row],[Posto]] &amp;"/ " &amp; Table1[[#This Row],[Bairro_Localidade]] &amp;"/ " &amp; Table1[[#This Row],[Local]]</f>
        <v xml:space="preserve">/ / / </v>
      </c>
      <c r="D88" s="105" t="str">
        <f>Table1[[#This Row],['#loc +type]]&amp;"/ " &amp; Table1[[#This Row],[Beneficiary type]]&amp; CHAR(10) &amp; "People targeted : " &amp;Table1[[#This Row],[Targeted]] &amp; CHAR(10) &amp; "People Reached: " &amp; Table1[[#This Row],[Reached]]</f>
        <v xml:space="preserve">/ 
People targeted : 
People Reached: </v>
      </c>
      <c r="E88" s="105" t="e">
        <f>"Started: " &amp; TEXT(Table1[[#This Row],[Data de início]], "DD/MM/YYYY") &amp; CHAR(10) &amp;"Est. End: " &amp; TEXT(Table1[[#This Row],[Data final]], "DD/MM/YYYY")&amp; CHAR(10) &amp;"Status: "&amp;Table1[[#This Row],[Status]]</f>
        <v>#VALUE!</v>
      </c>
      <c r="F88" s="104"/>
      <c r="G88" s="104"/>
      <c r="H88" s="104"/>
      <c r="I88" s="104"/>
      <c r="J88" s="104"/>
      <c r="K88" s="104"/>
      <c r="L88" s="104"/>
      <c r="M88" s="104"/>
      <c r="N88" s="104"/>
      <c r="O88" s="104"/>
      <c r="P88" s="104"/>
      <c r="Q88" s="104"/>
      <c r="R88" s="104"/>
      <c r="S88" s="106"/>
      <c r="T88" s="106"/>
      <c r="U88" s="104"/>
    </row>
    <row r="89" spans="1:21" ht="45" customHeight="1">
      <c r="A89" s="104" t="str">
        <f>Table1[[#This Row],[Lead]]&amp;"/"&amp;Table1[[#This Row],[Implementing Partner]]</f>
        <v>/</v>
      </c>
      <c r="B89" s="104" t="str">
        <f>Table1[[#This Row],['#activity +type]]&amp;"/ "&amp; Table1[[#This Row],['#activity +description]]</f>
        <v xml:space="preserve">/ </v>
      </c>
      <c r="C89" s="105" t="str">
        <f>Table1[[#This Row],[District]] &amp;"/ " &amp; Table1[[#This Row],[Posto]] &amp;"/ " &amp; Table1[[#This Row],[Bairro_Localidade]] &amp;"/ " &amp; Table1[[#This Row],[Local]]</f>
        <v xml:space="preserve">/ / / </v>
      </c>
      <c r="D89" s="105" t="str">
        <f>Table1[[#This Row],['#loc +type]]&amp;"/ " &amp; Table1[[#This Row],[Beneficiary type]]&amp; CHAR(10) &amp; "People targeted : " &amp;Table1[[#This Row],[Targeted]] &amp; CHAR(10) &amp; "People Reached: " &amp; Table1[[#This Row],[Reached]]</f>
        <v xml:space="preserve">/ 
People targeted : 
People Reached: </v>
      </c>
      <c r="E89" s="105" t="e">
        <f>"Started: " &amp; TEXT(Table1[[#This Row],[Data de início]], "DD/MM/YYYY") &amp; CHAR(10) &amp;"Est. End: " &amp; TEXT(Table1[[#This Row],[Data final]], "DD/MM/YYYY")&amp; CHAR(10) &amp;"Status: "&amp;Table1[[#This Row],[Status]]</f>
        <v>#VALUE!</v>
      </c>
      <c r="F89" s="104"/>
      <c r="G89" s="104"/>
      <c r="H89" s="104"/>
      <c r="I89" s="104"/>
      <c r="J89" s="104"/>
      <c r="K89" s="104"/>
      <c r="L89" s="104"/>
      <c r="M89" s="104"/>
      <c r="N89" s="104"/>
      <c r="O89" s="104"/>
      <c r="P89" s="104"/>
      <c r="Q89" s="104"/>
      <c r="R89" s="104"/>
      <c r="S89" s="106"/>
      <c r="T89" s="106"/>
      <c r="U89" s="104"/>
    </row>
    <row r="90" spans="1:21" ht="45" customHeight="1">
      <c r="A90" s="104" t="str">
        <f>Table1[[#This Row],[Lead]]&amp;"/"&amp;Table1[[#This Row],[Implementing Partner]]</f>
        <v>/</v>
      </c>
      <c r="B90" s="104" t="str">
        <f>Table1[[#This Row],['#activity +type]]&amp;"/ "&amp; Table1[[#This Row],['#activity +description]]</f>
        <v xml:space="preserve">/ </v>
      </c>
      <c r="C90" s="105" t="str">
        <f>Table1[[#This Row],[District]] &amp;"/ " &amp; Table1[[#This Row],[Posto]] &amp;"/ " &amp; Table1[[#This Row],[Bairro_Localidade]] &amp;"/ " &amp; Table1[[#This Row],[Local]]</f>
        <v xml:space="preserve">/ / / </v>
      </c>
      <c r="D90" s="105" t="str">
        <f>Table1[[#This Row],['#loc +type]]&amp;"/ " &amp; Table1[[#This Row],[Beneficiary type]]&amp; CHAR(10) &amp; "People targeted : " &amp;Table1[[#This Row],[Targeted]] &amp; CHAR(10) &amp; "People Reached: " &amp; Table1[[#This Row],[Reached]]</f>
        <v xml:space="preserve">/ 
People targeted : 
People Reached: </v>
      </c>
      <c r="E90" s="105" t="e">
        <f>"Started: " &amp; TEXT(Table1[[#This Row],[Data de início]], "DD/MM/YYYY") &amp; CHAR(10) &amp;"Est. End: " &amp; TEXT(Table1[[#This Row],[Data final]], "DD/MM/YYYY")&amp; CHAR(10) &amp;"Status: "&amp;Table1[[#This Row],[Status]]</f>
        <v>#VALUE!</v>
      </c>
      <c r="F90" s="104"/>
      <c r="G90" s="104"/>
      <c r="H90" s="104"/>
      <c r="I90" s="104"/>
      <c r="J90" s="104"/>
      <c r="K90" s="104"/>
      <c r="L90" s="104"/>
      <c r="M90" s="104"/>
      <c r="N90" s="104"/>
      <c r="O90" s="104"/>
      <c r="P90" s="104"/>
      <c r="Q90" s="104"/>
      <c r="R90" s="104"/>
      <c r="S90" s="106"/>
      <c r="T90" s="106"/>
      <c r="U90" s="104"/>
    </row>
    <row r="91" spans="1:21" ht="45" customHeight="1">
      <c r="A91" s="104" t="str">
        <f>Table1[[#This Row],[Lead]]&amp;"/"&amp;Table1[[#This Row],[Implementing Partner]]</f>
        <v>/</v>
      </c>
      <c r="B91" s="104" t="str">
        <f>Table1[[#This Row],['#activity +type]]&amp;"/ "&amp; Table1[[#This Row],['#activity +description]]</f>
        <v xml:space="preserve">/ </v>
      </c>
      <c r="C91" s="105" t="str">
        <f>Table1[[#This Row],[District]] &amp;"/ " &amp; Table1[[#This Row],[Posto]] &amp;"/ " &amp; Table1[[#This Row],[Bairro_Localidade]] &amp;"/ " &amp; Table1[[#This Row],[Local]]</f>
        <v xml:space="preserve">/ / / </v>
      </c>
      <c r="D91" s="105" t="str">
        <f>Table1[[#This Row],['#loc +type]]&amp;"/ " &amp; Table1[[#This Row],[Beneficiary type]]&amp; CHAR(10) &amp; "People targeted : " &amp;Table1[[#This Row],[Targeted]] &amp; CHAR(10) &amp; "People Reached: " &amp; Table1[[#This Row],[Reached]]</f>
        <v xml:space="preserve">/ 
People targeted : 
People Reached: </v>
      </c>
      <c r="E91" s="105" t="e">
        <f>"Started: " &amp; TEXT(Table1[[#This Row],[Data de início]], "DD/MM/YYYY") &amp; CHAR(10) &amp;"Est. End: " &amp; TEXT(Table1[[#This Row],[Data final]], "DD/MM/YYYY")&amp; CHAR(10) &amp;"Status: "&amp;Table1[[#This Row],[Status]]</f>
        <v>#VALUE!</v>
      </c>
      <c r="F91" s="104"/>
      <c r="G91" s="104"/>
      <c r="H91" s="104"/>
      <c r="I91" s="104"/>
      <c r="J91" s="104"/>
      <c r="K91" s="104"/>
      <c r="L91" s="104"/>
      <c r="M91" s="104"/>
      <c r="N91" s="104"/>
      <c r="O91" s="104"/>
      <c r="P91" s="104"/>
      <c r="Q91" s="104"/>
      <c r="R91" s="104"/>
      <c r="S91" s="106"/>
      <c r="T91" s="106"/>
      <c r="U91" s="104"/>
    </row>
    <row r="92" spans="1:21" ht="45" customHeight="1">
      <c r="A92" s="104" t="str">
        <f>Table1[[#This Row],[Lead]]&amp;"/"&amp;Table1[[#This Row],[Implementing Partner]]</f>
        <v>/</v>
      </c>
      <c r="B92" s="104" t="str">
        <f>Table1[[#This Row],['#activity +type]]&amp;"/ "&amp; Table1[[#This Row],['#activity +description]]</f>
        <v xml:space="preserve">/ </v>
      </c>
      <c r="C92" s="105" t="str">
        <f>Table1[[#This Row],[District]] &amp;"/ " &amp; Table1[[#This Row],[Posto]] &amp;"/ " &amp; Table1[[#This Row],[Bairro_Localidade]] &amp;"/ " &amp; Table1[[#This Row],[Local]]</f>
        <v xml:space="preserve">/ / / </v>
      </c>
      <c r="D92" s="105" t="str">
        <f>Table1[[#This Row],['#loc +type]]&amp;"/ " &amp; Table1[[#This Row],[Beneficiary type]]&amp; CHAR(10) &amp; "People targeted : " &amp;Table1[[#This Row],[Targeted]] &amp; CHAR(10) &amp; "People Reached: " &amp; Table1[[#This Row],[Reached]]</f>
        <v xml:space="preserve">/ 
People targeted : 
People Reached: </v>
      </c>
      <c r="E92" s="105" t="e">
        <f>"Started: " &amp; TEXT(Table1[[#This Row],[Data de início]], "DD/MM/YYYY") &amp; CHAR(10) &amp;"Est. End: " &amp; TEXT(Table1[[#This Row],[Data final]], "DD/MM/YYYY")&amp; CHAR(10) &amp;"Status: "&amp;Table1[[#This Row],[Status]]</f>
        <v>#VALUE!</v>
      </c>
      <c r="F92" s="104"/>
      <c r="G92" s="104"/>
      <c r="H92" s="104"/>
      <c r="I92" s="104"/>
      <c r="J92" s="104"/>
      <c r="K92" s="104"/>
      <c r="L92" s="104"/>
      <c r="M92" s="104"/>
      <c r="N92" s="104"/>
      <c r="O92" s="104"/>
      <c r="P92" s="104"/>
      <c r="Q92" s="104"/>
      <c r="R92" s="104"/>
      <c r="S92" s="106"/>
      <c r="T92" s="106"/>
      <c r="U92" s="104"/>
    </row>
    <row r="93" spans="1:21" ht="45" customHeight="1">
      <c r="A93" s="104" t="str">
        <f>Table1[[#This Row],[Lead]]&amp;"/"&amp;Table1[[#This Row],[Implementing Partner]]</f>
        <v>/</v>
      </c>
      <c r="B93" s="104" t="str">
        <f>Table1[[#This Row],['#activity +type]]&amp;"/ "&amp; Table1[[#This Row],['#activity +description]]</f>
        <v xml:space="preserve">/ </v>
      </c>
      <c r="C93" s="105" t="str">
        <f>Table1[[#This Row],[District]] &amp;"/ " &amp; Table1[[#This Row],[Posto]] &amp;"/ " &amp; Table1[[#This Row],[Bairro_Localidade]] &amp;"/ " &amp; Table1[[#This Row],[Local]]</f>
        <v xml:space="preserve">/ / / </v>
      </c>
      <c r="D93" s="105" t="str">
        <f>Table1[[#This Row],['#loc +type]]&amp;"/ " &amp; Table1[[#This Row],[Beneficiary type]]&amp; CHAR(10) &amp; "People targeted : " &amp;Table1[[#This Row],[Targeted]] &amp; CHAR(10) &amp; "People Reached: " &amp; Table1[[#This Row],[Reached]]</f>
        <v xml:space="preserve">/ 
People targeted : 
People Reached: </v>
      </c>
      <c r="E93" s="105" t="e">
        <f>"Started: " &amp; TEXT(Table1[[#This Row],[Data de início]], "DD/MM/YYYY") &amp; CHAR(10) &amp;"Est. End: " &amp; TEXT(Table1[[#This Row],[Data final]], "DD/MM/YYYY")&amp; CHAR(10) &amp;"Status: "&amp;Table1[[#This Row],[Status]]</f>
        <v>#VALUE!</v>
      </c>
      <c r="F93" s="104"/>
      <c r="G93" s="104"/>
      <c r="H93" s="104"/>
      <c r="I93" s="104"/>
      <c r="J93" s="104"/>
      <c r="K93" s="104"/>
      <c r="L93" s="104"/>
      <c r="M93" s="104"/>
      <c r="N93" s="104"/>
      <c r="O93" s="104"/>
      <c r="P93" s="104"/>
      <c r="Q93" s="104"/>
      <c r="R93" s="104"/>
      <c r="S93" s="106"/>
      <c r="T93" s="106"/>
      <c r="U93" s="104"/>
    </row>
    <row r="94" spans="1:21" ht="45" customHeight="1">
      <c r="A94" s="104" t="str">
        <f>Table1[[#This Row],[Lead]]&amp;"/"&amp;Table1[[#This Row],[Implementing Partner]]</f>
        <v>/</v>
      </c>
      <c r="B94" s="104" t="str">
        <f>Table1[[#This Row],['#activity +type]]&amp;"/ "&amp; Table1[[#This Row],['#activity +description]]</f>
        <v xml:space="preserve">/ </v>
      </c>
      <c r="C94" s="105" t="str">
        <f>Table1[[#This Row],[District]] &amp;"/ " &amp; Table1[[#This Row],[Posto]] &amp;"/ " &amp; Table1[[#This Row],[Bairro_Localidade]] &amp;"/ " &amp; Table1[[#This Row],[Local]]</f>
        <v xml:space="preserve">/ / / </v>
      </c>
      <c r="D94" s="105" t="str">
        <f>Table1[[#This Row],['#loc +type]]&amp;"/ " &amp; Table1[[#This Row],[Beneficiary type]]&amp; CHAR(10) &amp; "People targeted : " &amp;Table1[[#This Row],[Targeted]] &amp; CHAR(10) &amp; "People Reached: " &amp; Table1[[#This Row],[Reached]]</f>
        <v xml:space="preserve">/ 
People targeted : 
People Reached: </v>
      </c>
      <c r="E94" s="105" t="e">
        <f>"Started: " &amp; TEXT(Table1[[#This Row],[Data de início]], "DD/MM/YYYY") &amp; CHAR(10) &amp;"Est. End: " &amp; TEXT(Table1[[#This Row],[Data final]], "DD/MM/YYYY")&amp; CHAR(10) &amp;"Status: "&amp;Table1[[#This Row],[Status]]</f>
        <v>#VALUE!</v>
      </c>
      <c r="F94" s="104"/>
      <c r="G94" s="104"/>
      <c r="H94" s="104"/>
      <c r="I94" s="104"/>
      <c r="J94" s="104"/>
      <c r="K94" s="104"/>
      <c r="L94" s="104"/>
      <c r="M94" s="104"/>
      <c r="N94" s="104"/>
      <c r="O94" s="104"/>
      <c r="P94" s="104"/>
      <c r="Q94" s="104"/>
      <c r="R94" s="104"/>
      <c r="S94" s="106"/>
      <c r="T94" s="106"/>
      <c r="U94" s="104"/>
    </row>
    <row r="95" spans="1:21" ht="45" customHeight="1">
      <c r="A95" s="104" t="str">
        <f>Table1[[#This Row],[Lead]]&amp;"/"&amp;Table1[[#This Row],[Implementing Partner]]</f>
        <v>/</v>
      </c>
      <c r="B95" s="104" t="str">
        <f>Table1[[#This Row],['#activity +type]]&amp;"/ "&amp; Table1[[#This Row],['#activity +description]]</f>
        <v xml:space="preserve">/ </v>
      </c>
      <c r="C95" s="105" t="str">
        <f>Table1[[#This Row],[District]] &amp;"/ " &amp; Table1[[#This Row],[Posto]] &amp;"/ " &amp; Table1[[#This Row],[Bairro_Localidade]] &amp;"/ " &amp; Table1[[#This Row],[Local]]</f>
        <v xml:space="preserve">/ / / </v>
      </c>
      <c r="D95" s="105" t="str">
        <f>Table1[[#This Row],['#loc +type]]&amp;"/ " &amp; Table1[[#This Row],[Beneficiary type]]&amp; CHAR(10) &amp; "People targeted : " &amp;Table1[[#This Row],[Targeted]] &amp; CHAR(10) &amp; "People Reached: " &amp; Table1[[#This Row],[Reached]]</f>
        <v xml:space="preserve">/ 
People targeted : 
People Reached: </v>
      </c>
      <c r="E95" s="105" t="e">
        <f>"Started: " &amp; TEXT(Table1[[#This Row],[Data de início]], "DD/MM/YYYY") &amp; CHAR(10) &amp;"Est. End: " &amp; TEXT(Table1[[#This Row],[Data final]], "DD/MM/YYYY")&amp; CHAR(10) &amp;"Status: "&amp;Table1[[#This Row],[Status]]</f>
        <v>#VALUE!</v>
      </c>
      <c r="F95" s="104"/>
      <c r="G95" s="104"/>
      <c r="H95" s="104"/>
      <c r="I95" s="104"/>
      <c r="J95" s="104"/>
      <c r="K95" s="104"/>
      <c r="L95" s="104"/>
      <c r="M95" s="104"/>
      <c r="N95" s="104"/>
      <c r="O95" s="104"/>
      <c r="P95" s="104"/>
      <c r="Q95" s="104"/>
      <c r="R95" s="104"/>
      <c r="S95" s="106"/>
      <c r="T95" s="106"/>
      <c r="U95" s="104"/>
    </row>
    <row r="96" spans="1:21" ht="45" customHeight="1">
      <c r="A96" s="104" t="str">
        <f>Table1[[#This Row],[Lead]]&amp;"/"&amp;Table1[[#This Row],[Implementing Partner]]</f>
        <v>/</v>
      </c>
      <c r="B96" s="104" t="str">
        <f>Table1[[#This Row],['#activity +type]]&amp;"/ "&amp; Table1[[#This Row],['#activity +description]]</f>
        <v xml:space="preserve">/ </v>
      </c>
      <c r="C96" s="105" t="str">
        <f>Table1[[#This Row],[District]] &amp;"/ " &amp; Table1[[#This Row],[Posto]] &amp;"/ " &amp; Table1[[#This Row],[Bairro_Localidade]] &amp;"/ " &amp; Table1[[#This Row],[Local]]</f>
        <v xml:space="preserve">/ / / </v>
      </c>
      <c r="D96" s="105" t="str">
        <f>Table1[[#This Row],['#loc +type]]&amp;"/ " &amp; Table1[[#This Row],[Beneficiary type]]&amp; CHAR(10) &amp; "People targeted : " &amp;Table1[[#This Row],[Targeted]] &amp; CHAR(10) &amp; "People Reached: " &amp; Table1[[#This Row],[Reached]]</f>
        <v xml:space="preserve">/ 
People targeted : 
People Reached: </v>
      </c>
      <c r="E96" s="105" t="e">
        <f>"Started: " &amp; TEXT(Table1[[#This Row],[Data de início]], "DD/MM/YYYY") &amp; CHAR(10) &amp;"Est. End: " &amp; TEXT(Table1[[#This Row],[Data final]], "DD/MM/YYYY")&amp; CHAR(10) &amp;"Status: "&amp;Table1[[#This Row],[Status]]</f>
        <v>#VALUE!</v>
      </c>
      <c r="F96" s="104"/>
      <c r="G96" s="104"/>
      <c r="H96" s="104"/>
      <c r="I96" s="104"/>
      <c r="J96" s="104"/>
      <c r="K96" s="104"/>
      <c r="L96" s="104"/>
      <c r="M96" s="104"/>
      <c r="N96" s="104"/>
      <c r="O96" s="104"/>
      <c r="P96" s="104"/>
      <c r="Q96" s="104"/>
      <c r="R96" s="104"/>
      <c r="S96" s="106"/>
      <c r="T96" s="106"/>
      <c r="U96" s="104"/>
    </row>
    <row r="97" spans="1:21" ht="45" customHeight="1">
      <c r="A97" s="104" t="str">
        <f>Table1[[#This Row],[Lead]]&amp;"/"&amp;Table1[[#This Row],[Implementing Partner]]</f>
        <v>/</v>
      </c>
      <c r="B97" s="104" t="str">
        <f>Table1[[#This Row],['#activity +type]]&amp;"/ "&amp; Table1[[#This Row],['#activity +description]]</f>
        <v xml:space="preserve">/ </v>
      </c>
      <c r="C97" s="105" t="str">
        <f>Table1[[#This Row],[District]] &amp;"/ " &amp; Table1[[#This Row],[Posto]] &amp;"/ " &amp; Table1[[#This Row],[Bairro_Localidade]] &amp;"/ " &amp; Table1[[#This Row],[Local]]</f>
        <v xml:space="preserve">/ / / </v>
      </c>
      <c r="D97" s="105" t="str">
        <f>Table1[[#This Row],['#loc +type]]&amp;"/ " &amp; Table1[[#This Row],[Beneficiary type]]&amp; CHAR(10) &amp; "People targeted : " &amp;Table1[[#This Row],[Targeted]] &amp; CHAR(10) &amp; "People Reached: " &amp; Table1[[#This Row],[Reached]]</f>
        <v xml:space="preserve">/ 
People targeted : 
People Reached: </v>
      </c>
      <c r="E97" s="105" t="e">
        <f>"Started: " &amp; TEXT(Table1[[#This Row],[Data de início]], "DD/MM/YYYY") &amp; CHAR(10) &amp;"Est. End: " &amp; TEXT(Table1[[#This Row],[Data final]], "DD/MM/YYYY")&amp; CHAR(10) &amp;"Status: "&amp;Table1[[#This Row],[Status]]</f>
        <v>#VALUE!</v>
      </c>
      <c r="F97" s="104"/>
      <c r="G97" s="104"/>
      <c r="H97" s="104"/>
      <c r="I97" s="104"/>
      <c r="J97" s="104"/>
      <c r="K97" s="104"/>
      <c r="L97" s="104"/>
      <c r="M97" s="104"/>
      <c r="N97" s="104"/>
      <c r="O97" s="104"/>
      <c r="P97" s="104"/>
      <c r="Q97" s="104"/>
      <c r="R97" s="104"/>
      <c r="S97" s="106"/>
      <c r="T97" s="106"/>
      <c r="U97" s="104"/>
    </row>
    <row r="98" spans="1:21" ht="45" customHeight="1">
      <c r="A98" s="104" t="str">
        <f>Table1[[#This Row],[Lead]]&amp;"/"&amp;Table1[[#This Row],[Implementing Partner]]</f>
        <v>/</v>
      </c>
      <c r="B98" s="104" t="str">
        <f>Table1[[#This Row],['#activity +type]]&amp;"/ "&amp; Table1[[#This Row],['#activity +description]]</f>
        <v xml:space="preserve">/ </v>
      </c>
      <c r="C98" s="105" t="str">
        <f>Table1[[#This Row],[District]] &amp;"/ " &amp; Table1[[#This Row],[Posto]] &amp;"/ " &amp; Table1[[#This Row],[Bairro_Localidade]] &amp;"/ " &amp; Table1[[#This Row],[Local]]</f>
        <v xml:space="preserve">/ / / </v>
      </c>
      <c r="D98" s="105" t="str">
        <f>Table1[[#This Row],['#loc +type]]&amp;"/ " &amp; Table1[[#This Row],[Beneficiary type]]&amp; CHAR(10) &amp; "People targeted : " &amp;Table1[[#This Row],[Targeted]] &amp; CHAR(10) &amp; "People Reached: " &amp; Table1[[#This Row],[Reached]]</f>
        <v xml:space="preserve">/ 
People targeted : 
People Reached: </v>
      </c>
      <c r="E98" s="105" t="e">
        <f>"Started: " &amp; TEXT(Table1[[#This Row],[Data de início]], "DD/MM/YYYY") &amp; CHAR(10) &amp;"Est. End: " &amp; TEXT(Table1[[#This Row],[Data final]], "DD/MM/YYYY")&amp; CHAR(10) &amp;"Status: "&amp;Table1[[#This Row],[Status]]</f>
        <v>#VALUE!</v>
      </c>
      <c r="F98" s="104"/>
      <c r="G98" s="104"/>
      <c r="H98" s="104"/>
      <c r="I98" s="104"/>
      <c r="J98" s="104"/>
      <c r="K98" s="104"/>
      <c r="L98" s="104"/>
      <c r="M98" s="104"/>
      <c r="N98" s="104"/>
      <c r="O98" s="104"/>
      <c r="P98" s="104"/>
      <c r="Q98" s="104"/>
      <c r="R98" s="104"/>
      <c r="S98" s="106"/>
      <c r="T98" s="106"/>
      <c r="U98" s="104"/>
    </row>
    <row r="99" spans="1:21" ht="45" customHeight="1">
      <c r="A99" s="104" t="str">
        <f>Table1[[#This Row],[Lead]]&amp;"/"&amp;Table1[[#This Row],[Implementing Partner]]</f>
        <v>/</v>
      </c>
      <c r="B99" s="104" t="str">
        <f>Table1[[#This Row],['#activity +type]]&amp;"/ "&amp; Table1[[#This Row],['#activity +description]]</f>
        <v xml:space="preserve">/ </v>
      </c>
      <c r="C99" s="105" t="str">
        <f>Table1[[#This Row],[District]] &amp;"/ " &amp; Table1[[#This Row],[Posto]] &amp;"/ " &amp; Table1[[#This Row],[Bairro_Localidade]] &amp;"/ " &amp; Table1[[#This Row],[Local]]</f>
        <v xml:space="preserve">/ / / </v>
      </c>
      <c r="D99" s="105" t="str">
        <f>Table1[[#This Row],['#loc +type]]&amp;"/ " &amp; Table1[[#This Row],[Beneficiary type]]&amp; CHAR(10) &amp; "People targeted : " &amp;Table1[[#This Row],[Targeted]] &amp; CHAR(10) &amp; "People Reached: " &amp; Table1[[#This Row],[Reached]]</f>
        <v xml:space="preserve">/ 
People targeted : 
People Reached: </v>
      </c>
      <c r="E99" s="105" t="e">
        <f>"Started: " &amp; TEXT(Table1[[#This Row],[Data de início]], "DD/MM/YYYY") &amp; CHAR(10) &amp;"Est. End: " &amp; TEXT(Table1[[#This Row],[Data final]], "DD/MM/YYYY")&amp; CHAR(10) &amp;"Status: "&amp;Table1[[#This Row],[Status]]</f>
        <v>#VALUE!</v>
      </c>
      <c r="F99" s="104"/>
      <c r="G99" s="104"/>
      <c r="H99" s="104"/>
      <c r="I99" s="104"/>
      <c r="J99" s="104"/>
      <c r="K99" s="104"/>
      <c r="L99" s="104"/>
      <c r="M99" s="104"/>
      <c r="N99" s="104"/>
      <c r="O99" s="104"/>
      <c r="P99" s="104"/>
      <c r="Q99" s="104"/>
      <c r="R99" s="104"/>
      <c r="S99" s="106"/>
      <c r="T99" s="106"/>
      <c r="U99" s="104"/>
    </row>
    <row r="100" spans="1:21" ht="45" customHeight="1">
      <c r="A100" s="104" t="str">
        <f>Table1[[#This Row],[Lead]]&amp;"/"&amp;Table1[[#This Row],[Implementing Partner]]</f>
        <v>/</v>
      </c>
      <c r="B100" s="104" t="str">
        <f>Table1[[#This Row],['#activity +type]]&amp;"/ "&amp; Table1[[#This Row],['#activity +description]]</f>
        <v xml:space="preserve">/ </v>
      </c>
      <c r="C100" s="105" t="str">
        <f>Table1[[#This Row],[District]] &amp;"/ " &amp; Table1[[#This Row],[Posto]] &amp;"/ " &amp; Table1[[#This Row],[Bairro_Localidade]] &amp;"/ " &amp; Table1[[#This Row],[Local]]</f>
        <v xml:space="preserve">/ / / </v>
      </c>
      <c r="D100" s="105" t="str">
        <f>Table1[[#This Row],['#loc +type]]&amp;"/ " &amp; Table1[[#This Row],[Beneficiary type]]&amp; CHAR(10) &amp; "People targeted : " &amp;Table1[[#This Row],[Targeted]] &amp; CHAR(10) &amp; "People Reached: " &amp; Table1[[#This Row],[Reached]]</f>
        <v xml:space="preserve">/ 
People targeted : 
People Reached: </v>
      </c>
      <c r="E100" s="105" t="e">
        <f>"Started: " &amp; TEXT(Table1[[#This Row],[Data de início]], "DD/MM/YYYY") &amp; CHAR(10) &amp;"Est. End: " &amp; TEXT(Table1[[#This Row],[Data final]], "DD/MM/YYYY")&amp; CHAR(10) &amp;"Status: "&amp;Table1[[#This Row],[Status]]</f>
        <v>#VALUE!</v>
      </c>
      <c r="F100" s="104"/>
      <c r="G100" s="104"/>
      <c r="H100" s="104"/>
      <c r="I100" s="104"/>
      <c r="J100" s="104"/>
      <c r="K100" s="104"/>
      <c r="L100" s="104"/>
      <c r="M100" s="104"/>
      <c r="N100" s="104"/>
      <c r="O100" s="104"/>
      <c r="P100" s="104"/>
      <c r="Q100" s="104"/>
      <c r="R100" s="104"/>
      <c r="S100" s="106"/>
      <c r="T100" s="106"/>
      <c r="U100" s="104"/>
    </row>
    <row r="101" spans="1:21" ht="45" customHeight="1">
      <c r="A101" s="104" t="str">
        <f>Table1[[#This Row],[Lead]]&amp;"/"&amp;Table1[[#This Row],[Implementing Partner]]</f>
        <v>/</v>
      </c>
      <c r="B101" s="104" t="str">
        <f>Table1[[#This Row],['#activity +type]]&amp;"/ "&amp; Table1[[#This Row],['#activity +description]]</f>
        <v xml:space="preserve">/ </v>
      </c>
      <c r="C101" s="105" t="str">
        <f>Table1[[#This Row],[District]] &amp;"/ " &amp; Table1[[#This Row],[Posto]] &amp;"/ " &amp; Table1[[#This Row],[Bairro_Localidade]] &amp;"/ " &amp; Table1[[#This Row],[Local]]</f>
        <v xml:space="preserve">/ / / </v>
      </c>
      <c r="D101" s="105" t="str">
        <f>Table1[[#This Row],['#loc +type]]&amp;"/ " &amp; Table1[[#This Row],[Beneficiary type]]&amp; CHAR(10) &amp; "People targeted : " &amp;Table1[[#This Row],[Targeted]] &amp; CHAR(10) &amp; "People Reached: " &amp; Table1[[#This Row],[Reached]]</f>
        <v xml:space="preserve">/ 
People targeted : 
People Reached: </v>
      </c>
      <c r="E101" s="105" t="e">
        <f>"Started: " &amp; TEXT(Table1[[#This Row],[Data de início]], "DD/MM/YYYY") &amp; CHAR(10) &amp;"Est. End: " &amp; TEXT(Table1[[#This Row],[Data final]], "DD/MM/YYYY")&amp; CHAR(10) &amp;"Status: "&amp;Table1[[#This Row],[Status]]</f>
        <v>#VALUE!</v>
      </c>
      <c r="F101" s="104"/>
      <c r="G101" s="104"/>
      <c r="H101" s="104"/>
      <c r="I101" s="104"/>
      <c r="J101" s="104"/>
      <c r="K101" s="104"/>
      <c r="L101" s="104"/>
      <c r="M101" s="104"/>
      <c r="N101" s="104"/>
      <c r="O101" s="104"/>
      <c r="P101" s="104"/>
      <c r="Q101" s="104"/>
      <c r="R101" s="104"/>
      <c r="S101" s="106"/>
      <c r="T101" s="106"/>
      <c r="U101" s="104"/>
    </row>
    <row r="102" spans="1:21" ht="45" customHeight="1">
      <c r="A102" s="104" t="str">
        <f>Table1[[#This Row],[Lead]]&amp;"/"&amp;Table1[[#This Row],[Implementing Partner]]</f>
        <v>/</v>
      </c>
      <c r="B102" s="104" t="str">
        <f>Table1[[#This Row],['#activity +type]]&amp;"/ "&amp; Table1[[#This Row],['#activity +description]]</f>
        <v xml:space="preserve">/ </v>
      </c>
      <c r="C102" s="105" t="str">
        <f>Table1[[#This Row],[District]] &amp;"/ " &amp; Table1[[#This Row],[Posto]] &amp;"/ " &amp; Table1[[#This Row],[Bairro_Localidade]] &amp;"/ " &amp; Table1[[#This Row],[Local]]</f>
        <v xml:space="preserve">/ / / </v>
      </c>
      <c r="D102" s="105" t="str">
        <f>Table1[[#This Row],['#loc +type]]&amp;"/ " &amp; Table1[[#This Row],[Beneficiary type]]&amp; CHAR(10) &amp; "People targeted : " &amp;Table1[[#This Row],[Targeted]] &amp; CHAR(10) &amp; "People Reached: " &amp; Table1[[#This Row],[Reached]]</f>
        <v xml:space="preserve">/ 
People targeted : 
People Reached: </v>
      </c>
      <c r="E102" s="105" t="e">
        <f>"Started: " &amp; TEXT(Table1[[#This Row],[Data de início]], "DD/MM/YYYY") &amp; CHAR(10) &amp;"Est. End: " &amp; TEXT(Table1[[#This Row],[Data final]], "DD/MM/YYYY")&amp; CHAR(10) &amp;"Status: "&amp;Table1[[#This Row],[Status]]</f>
        <v>#VALUE!</v>
      </c>
      <c r="F102" s="104"/>
      <c r="G102" s="104"/>
      <c r="H102" s="104"/>
      <c r="I102" s="104"/>
      <c r="J102" s="104"/>
      <c r="K102" s="104"/>
      <c r="L102" s="104"/>
      <c r="M102" s="104"/>
      <c r="N102" s="104"/>
      <c r="O102" s="104"/>
      <c r="P102" s="104"/>
      <c r="Q102" s="104"/>
      <c r="R102" s="104"/>
      <c r="S102" s="106"/>
      <c r="T102" s="106"/>
      <c r="U102" s="104"/>
    </row>
    <row r="103" spans="1:21" ht="45" customHeight="1">
      <c r="A103" s="104" t="str">
        <f>Table1[[#This Row],[Lead]]&amp;"/"&amp;Table1[[#This Row],[Implementing Partner]]</f>
        <v>/</v>
      </c>
      <c r="B103" s="104" t="str">
        <f>Table1[[#This Row],['#activity +type]]&amp;"/ "&amp; Table1[[#This Row],['#activity +description]]</f>
        <v xml:space="preserve">/ </v>
      </c>
      <c r="C103" s="105" t="str">
        <f>Table1[[#This Row],[District]] &amp;"/ " &amp; Table1[[#This Row],[Posto]] &amp;"/ " &amp; Table1[[#This Row],[Bairro_Localidade]] &amp;"/ " &amp; Table1[[#This Row],[Local]]</f>
        <v xml:space="preserve">/ / / </v>
      </c>
      <c r="D103" s="105" t="str">
        <f>Table1[[#This Row],['#loc +type]]&amp;"/ " &amp; Table1[[#This Row],[Beneficiary type]]&amp; CHAR(10) &amp; "People targeted : " &amp;Table1[[#This Row],[Targeted]] &amp; CHAR(10) &amp; "People Reached: " &amp; Table1[[#This Row],[Reached]]</f>
        <v xml:space="preserve">/ 
People targeted : 
People Reached: </v>
      </c>
      <c r="E103" s="105" t="e">
        <f>"Started: " &amp; TEXT(Table1[[#This Row],[Data de início]], "DD/MM/YYYY") &amp; CHAR(10) &amp;"Est. End: " &amp; TEXT(Table1[[#This Row],[Data final]], "DD/MM/YYYY")&amp; CHAR(10) &amp;"Status: "&amp;Table1[[#This Row],[Status]]</f>
        <v>#VALUE!</v>
      </c>
      <c r="F103" s="104"/>
      <c r="G103" s="104"/>
      <c r="H103" s="104"/>
      <c r="I103" s="104"/>
      <c r="J103" s="104"/>
      <c r="K103" s="104"/>
      <c r="L103" s="104"/>
      <c r="M103" s="104"/>
      <c r="N103" s="104"/>
      <c r="O103" s="104"/>
      <c r="P103" s="104"/>
      <c r="Q103" s="104"/>
      <c r="R103" s="104"/>
      <c r="S103" s="106"/>
      <c r="T103" s="106"/>
      <c r="U103" s="104"/>
    </row>
    <row r="104" spans="1:21" ht="45" customHeight="1">
      <c r="A104" s="104" t="str">
        <f>Table1[[#This Row],[Lead]]&amp;"/"&amp;Table1[[#This Row],[Implementing Partner]]</f>
        <v>/</v>
      </c>
      <c r="B104" s="104" t="str">
        <f>Table1[[#This Row],['#activity +type]]&amp;"/ "&amp; Table1[[#This Row],['#activity +description]]</f>
        <v xml:space="preserve">/ </v>
      </c>
      <c r="C104" s="105" t="str">
        <f>Table1[[#This Row],[District]] &amp;"/ " &amp; Table1[[#This Row],[Posto]] &amp;"/ " &amp; Table1[[#This Row],[Bairro_Localidade]] &amp;"/ " &amp; Table1[[#This Row],[Local]]</f>
        <v xml:space="preserve">/ / / </v>
      </c>
      <c r="D104" s="105" t="str">
        <f>Table1[[#This Row],['#loc +type]]&amp;"/ " &amp; Table1[[#This Row],[Beneficiary type]]&amp; CHAR(10) &amp; "People targeted : " &amp;Table1[[#This Row],[Targeted]] &amp; CHAR(10) &amp; "People Reached: " &amp; Table1[[#This Row],[Reached]]</f>
        <v xml:space="preserve">/ 
People targeted : 
People Reached: </v>
      </c>
      <c r="E104" s="105" t="e">
        <f>"Started: " &amp; TEXT(Table1[[#This Row],[Data de início]], "DD/MM/YYYY") &amp; CHAR(10) &amp;"Est. End: " &amp; TEXT(Table1[[#This Row],[Data final]], "DD/MM/YYYY")&amp; CHAR(10) &amp;"Status: "&amp;Table1[[#This Row],[Status]]</f>
        <v>#VALUE!</v>
      </c>
      <c r="F104" s="104"/>
      <c r="G104" s="104"/>
      <c r="H104" s="104"/>
      <c r="I104" s="104"/>
      <c r="J104" s="104"/>
      <c r="K104" s="104"/>
      <c r="L104" s="104"/>
      <c r="M104" s="104"/>
      <c r="N104" s="104"/>
      <c r="O104" s="104"/>
      <c r="P104" s="104"/>
      <c r="Q104" s="104"/>
      <c r="R104" s="104"/>
      <c r="S104" s="106"/>
      <c r="T104" s="106"/>
      <c r="U104" s="104"/>
    </row>
    <row r="105" spans="1:21" ht="45" customHeight="1">
      <c r="A105" s="104" t="str">
        <f>Table1[[#This Row],[Lead]]&amp;"/"&amp;Table1[[#This Row],[Implementing Partner]]</f>
        <v>/</v>
      </c>
      <c r="B105" s="104" t="str">
        <f>Table1[[#This Row],['#activity +type]]&amp;"/ "&amp; Table1[[#This Row],['#activity +description]]</f>
        <v xml:space="preserve">/ </v>
      </c>
      <c r="C105" s="105" t="str">
        <f>Table1[[#This Row],[District]] &amp;"/ " &amp; Table1[[#This Row],[Posto]] &amp;"/ " &amp; Table1[[#This Row],[Bairro_Localidade]] &amp;"/ " &amp; Table1[[#This Row],[Local]]</f>
        <v xml:space="preserve">/ / / </v>
      </c>
      <c r="D105" s="105" t="str">
        <f>Table1[[#This Row],['#loc +type]]&amp;"/ " &amp; Table1[[#This Row],[Beneficiary type]]&amp; CHAR(10) &amp; "People targeted : " &amp;Table1[[#This Row],[Targeted]] &amp; CHAR(10) &amp; "People Reached: " &amp; Table1[[#This Row],[Reached]]</f>
        <v xml:space="preserve">/ 
People targeted : 
People Reached: </v>
      </c>
      <c r="E105" s="105" t="e">
        <f>"Started: " &amp; TEXT(Table1[[#This Row],[Data de início]], "DD/MM/YYYY") &amp; CHAR(10) &amp;"Est. End: " &amp; TEXT(Table1[[#This Row],[Data final]], "DD/MM/YYYY")&amp; CHAR(10) &amp;"Status: "&amp;Table1[[#This Row],[Status]]</f>
        <v>#VALUE!</v>
      </c>
      <c r="F105" s="104"/>
      <c r="G105" s="104"/>
      <c r="H105" s="104"/>
      <c r="I105" s="104"/>
      <c r="J105" s="104"/>
      <c r="K105" s="104"/>
      <c r="L105" s="104"/>
      <c r="M105" s="104"/>
      <c r="N105" s="104"/>
      <c r="O105" s="104"/>
      <c r="P105" s="104"/>
      <c r="Q105" s="104"/>
      <c r="R105" s="104"/>
      <c r="S105" s="106"/>
      <c r="T105" s="106"/>
      <c r="U105" s="104"/>
    </row>
    <row r="106" spans="1:21" ht="45" customHeight="1">
      <c r="A106" s="104" t="str">
        <f>Table1[[#This Row],[Lead]]&amp;"/"&amp;Table1[[#This Row],[Implementing Partner]]</f>
        <v>/</v>
      </c>
      <c r="B106" s="104" t="str">
        <f>Table1[[#This Row],['#activity +type]]&amp;"/ "&amp; Table1[[#This Row],['#activity +description]]</f>
        <v xml:space="preserve">/ </v>
      </c>
      <c r="C106" s="105" t="str">
        <f>Table1[[#This Row],[District]] &amp;"/ " &amp; Table1[[#This Row],[Posto]] &amp;"/ " &amp; Table1[[#This Row],[Bairro_Localidade]] &amp;"/ " &amp; Table1[[#This Row],[Local]]</f>
        <v xml:space="preserve">/ / / </v>
      </c>
      <c r="D106" s="105" t="str">
        <f>Table1[[#This Row],['#loc +type]]&amp;"/ " &amp; Table1[[#This Row],[Beneficiary type]]&amp; CHAR(10) &amp; "People targeted : " &amp;Table1[[#This Row],[Targeted]] &amp; CHAR(10) &amp; "People Reached: " &amp; Table1[[#This Row],[Reached]]</f>
        <v xml:space="preserve">/ 
People targeted : 
People Reached: </v>
      </c>
      <c r="E106" s="105" t="e">
        <f>"Started: " &amp; TEXT(Table1[[#This Row],[Data de início]], "DD/MM/YYYY") &amp; CHAR(10) &amp;"Est. End: " &amp; TEXT(Table1[[#This Row],[Data final]], "DD/MM/YYYY")&amp; CHAR(10) &amp;"Status: "&amp;Table1[[#This Row],[Status]]</f>
        <v>#VALUE!</v>
      </c>
      <c r="F106" s="104"/>
      <c r="G106" s="104"/>
      <c r="H106" s="104"/>
      <c r="I106" s="104"/>
      <c r="J106" s="104"/>
      <c r="K106" s="104"/>
      <c r="L106" s="104"/>
      <c r="M106" s="104"/>
      <c r="N106" s="104"/>
      <c r="O106" s="104"/>
      <c r="P106" s="104"/>
      <c r="Q106" s="104"/>
      <c r="R106" s="104"/>
      <c r="S106" s="106"/>
      <c r="T106" s="106"/>
      <c r="U106" s="104"/>
    </row>
    <row r="107" spans="1:21" ht="45" customHeight="1">
      <c r="A107" s="104" t="str">
        <f>Table1[[#This Row],[Lead]]&amp;"/"&amp;Table1[[#This Row],[Implementing Partner]]</f>
        <v>/</v>
      </c>
      <c r="B107" s="104" t="str">
        <f>Table1[[#This Row],['#activity +type]]&amp;"/ "&amp; Table1[[#This Row],['#activity +description]]</f>
        <v xml:space="preserve">/ </v>
      </c>
      <c r="C107" s="105" t="str">
        <f>Table1[[#This Row],[District]] &amp;"/ " &amp; Table1[[#This Row],[Posto]] &amp;"/ " &amp; Table1[[#This Row],[Bairro_Localidade]] &amp;"/ " &amp; Table1[[#This Row],[Local]]</f>
        <v xml:space="preserve">/ / / </v>
      </c>
      <c r="D107" s="105" t="str">
        <f>Table1[[#This Row],['#loc +type]]&amp;"/ " &amp; Table1[[#This Row],[Beneficiary type]]&amp; CHAR(10) &amp; "People targeted : " &amp;Table1[[#This Row],[Targeted]] &amp; CHAR(10) &amp; "People Reached: " &amp; Table1[[#This Row],[Reached]]</f>
        <v xml:space="preserve">/ 
People targeted : 
People Reached: </v>
      </c>
      <c r="E107" s="105" t="e">
        <f>"Started: " &amp; TEXT(Table1[[#This Row],[Data de início]], "DD/MM/YYYY") &amp; CHAR(10) &amp;"Est. End: " &amp; TEXT(Table1[[#This Row],[Data final]], "DD/MM/YYYY")&amp; CHAR(10) &amp;"Status: "&amp;Table1[[#This Row],[Status]]</f>
        <v>#VALUE!</v>
      </c>
      <c r="F107" s="104"/>
      <c r="G107" s="104"/>
      <c r="H107" s="104"/>
      <c r="I107" s="104"/>
      <c r="J107" s="104"/>
      <c r="K107" s="104"/>
      <c r="L107" s="104"/>
      <c r="M107" s="104"/>
      <c r="N107" s="104"/>
      <c r="O107" s="104"/>
      <c r="P107" s="104"/>
      <c r="Q107" s="104"/>
      <c r="R107" s="104"/>
      <c r="S107" s="106"/>
      <c r="T107" s="106"/>
      <c r="U107" s="104"/>
    </row>
    <row r="108" spans="1:21" ht="45" customHeight="1">
      <c r="A108" s="104" t="str">
        <f>Table1[[#This Row],[Lead]]&amp;"/"&amp;Table1[[#This Row],[Implementing Partner]]</f>
        <v>/</v>
      </c>
      <c r="B108" s="104" t="str">
        <f>Table1[[#This Row],['#activity +type]]&amp;"/ "&amp; Table1[[#This Row],['#activity +description]]</f>
        <v xml:space="preserve">/ </v>
      </c>
      <c r="C108" s="105" t="str">
        <f>Table1[[#This Row],[District]] &amp;"/ " &amp; Table1[[#This Row],[Posto]] &amp;"/ " &amp; Table1[[#This Row],[Bairro_Localidade]] &amp;"/ " &amp; Table1[[#This Row],[Local]]</f>
        <v xml:space="preserve">/ / / </v>
      </c>
      <c r="D108" s="105" t="str">
        <f>Table1[[#This Row],['#loc +type]]&amp;"/ " &amp; Table1[[#This Row],[Beneficiary type]]&amp; CHAR(10) &amp; "People targeted : " &amp;Table1[[#This Row],[Targeted]] &amp; CHAR(10) &amp; "People Reached: " &amp; Table1[[#This Row],[Reached]]</f>
        <v xml:space="preserve">/ 
People targeted : 
People Reached: </v>
      </c>
      <c r="E108" s="105" t="e">
        <f>"Started: " &amp; TEXT(Table1[[#This Row],[Data de início]], "DD/MM/YYYY") &amp; CHAR(10) &amp;"Est. End: " &amp; TEXT(Table1[[#This Row],[Data final]], "DD/MM/YYYY")&amp; CHAR(10) &amp;"Status: "&amp;Table1[[#This Row],[Status]]</f>
        <v>#VALUE!</v>
      </c>
      <c r="F108" s="104"/>
      <c r="G108" s="104"/>
      <c r="H108" s="104"/>
      <c r="I108" s="104"/>
      <c r="J108" s="104"/>
      <c r="K108" s="104"/>
      <c r="L108" s="104"/>
      <c r="M108" s="104"/>
      <c r="N108" s="104"/>
      <c r="O108" s="104"/>
      <c r="P108" s="104"/>
      <c r="Q108" s="104"/>
      <c r="R108" s="104"/>
      <c r="S108" s="106"/>
      <c r="T108" s="106"/>
      <c r="U108" s="104"/>
    </row>
    <row r="109" spans="1:21" ht="45" customHeight="1">
      <c r="A109" s="104" t="str">
        <f>Table1[[#This Row],[Lead]]&amp;"/"&amp;Table1[[#This Row],[Implementing Partner]]</f>
        <v>/</v>
      </c>
      <c r="B109" s="104" t="str">
        <f>Table1[[#This Row],['#activity +type]]&amp;"/ "&amp; Table1[[#This Row],['#activity +description]]</f>
        <v xml:space="preserve">/ </v>
      </c>
      <c r="C109" s="105" t="str">
        <f>Table1[[#This Row],[District]] &amp;"/ " &amp; Table1[[#This Row],[Posto]] &amp;"/ " &amp; Table1[[#This Row],[Bairro_Localidade]] &amp;"/ " &amp; Table1[[#This Row],[Local]]</f>
        <v xml:space="preserve">/ / / </v>
      </c>
      <c r="D109" s="105" t="str">
        <f>Table1[[#This Row],['#loc +type]]&amp;"/ " &amp; Table1[[#This Row],[Beneficiary type]]&amp; CHAR(10) &amp; "People targeted : " &amp;Table1[[#This Row],[Targeted]] &amp; CHAR(10) &amp; "People Reached: " &amp; Table1[[#This Row],[Reached]]</f>
        <v xml:space="preserve">/ 
People targeted : 
People Reached: </v>
      </c>
      <c r="E109" s="105" t="e">
        <f>"Started: " &amp; TEXT(Table1[[#This Row],[Data de início]], "DD/MM/YYYY") &amp; CHAR(10) &amp;"Est. End: " &amp; TEXT(Table1[[#This Row],[Data final]], "DD/MM/YYYY")&amp; CHAR(10) &amp;"Status: "&amp;Table1[[#This Row],[Status]]</f>
        <v>#VALUE!</v>
      </c>
      <c r="F109" s="104"/>
      <c r="G109" s="104"/>
      <c r="H109" s="104"/>
      <c r="I109" s="104"/>
      <c r="J109" s="104"/>
      <c r="K109" s="104"/>
      <c r="L109" s="104"/>
      <c r="M109" s="104"/>
      <c r="N109" s="104"/>
      <c r="O109" s="104"/>
      <c r="P109" s="104"/>
      <c r="Q109" s="104"/>
      <c r="R109" s="104"/>
      <c r="S109" s="106"/>
      <c r="T109" s="106"/>
      <c r="U109" s="104"/>
    </row>
    <row r="110" spans="1:21" ht="45" customHeight="1">
      <c r="A110" s="104" t="str">
        <f>Table1[[#This Row],[Lead]]&amp;"/"&amp;Table1[[#This Row],[Implementing Partner]]</f>
        <v>/</v>
      </c>
      <c r="B110" s="104" t="str">
        <f>Table1[[#This Row],['#activity +type]]&amp;"/ "&amp; Table1[[#This Row],['#activity +description]]</f>
        <v xml:space="preserve">/ </v>
      </c>
      <c r="C110" s="105" t="str">
        <f>Table1[[#This Row],[District]] &amp;"/ " &amp; Table1[[#This Row],[Posto]] &amp;"/ " &amp; Table1[[#This Row],[Bairro_Localidade]] &amp;"/ " &amp; Table1[[#This Row],[Local]]</f>
        <v xml:space="preserve">/ / / </v>
      </c>
      <c r="D110" s="105" t="str">
        <f>Table1[[#This Row],['#loc +type]]&amp;"/ " &amp; Table1[[#This Row],[Beneficiary type]]&amp; CHAR(10) &amp; "People targeted : " &amp;Table1[[#This Row],[Targeted]] &amp; CHAR(10) &amp; "People Reached: " &amp; Table1[[#This Row],[Reached]]</f>
        <v xml:space="preserve">/ 
People targeted : 
People Reached: </v>
      </c>
      <c r="E110" s="105" t="e">
        <f>"Started: " &amp; TEXT(Table1[[#This Row],[Data de início]], "DD/MM/YYYY") &amp; CHAR(10) &amp;"Est. End: " &amp; TEXT(Table1[[#This Row],[Data final]], "DD/MM/YYYY")&amp; CHAR(10) &amp;"Status: "&amp;Table1[[#This Row],[Status]]</f>
        <v>#VALUE!</v>
      </c>
      <c r="F110" s="104"/>
      <c r="G110" s="104"/>
      <c r="H110" s="104"/>
      <c r="I110" s="104"/>
      <c r="J110" s="104"/>
      <c r="K110" s="104"/>
      <c r="L110" s="104"/>
      <c r="M110" s="104"/>
      <c r="N110" s="104"/>
      <c r="O110" s="104"/>
      <c r="P110" s="104"/>
      <c r="Q110" s="104"/>
      <c r="R110" s="104"/>
      <c r="S110" s="106"/>
      <c r="T110" s="106"/>
      <c r="U110" s="104"/>
    </row>
    <row r="111" spans="1:21" ht="45" customHeight="1">
      <c r="A111" s="104" t="str">
        <f>Table1[[#This Row],[Lead]]&amp;"/"&amp;Table1[[#This Row],[Implementing Partner]]</f>
        <v>/</v>
      </c>
      <c r="B111" s="104" t="str">
        <f>Table1[[#This Row],['#activity +type]]&amp;"/ "&amp; Table1[[#This Row],['#activity +description]]</f>
        <v xml:space="preserve">/ </v>
      </c>
      <c r="C111" s="105" t="str">
        <f>Table1[[#This Row],[District]] &amp;"/ " &amp; Table1[[#This Row],[Posto]] &amp;"/ " &amp; Table1[[#This Row],[Bairro_Localidade]] &amp;"/ " &amp; Table1[[#This Row],[Local]]</f>
        <v xml:space="preserve">/ / / </v>
      </c>
      <c r="D111" s="105" t="str">
        <f>Table1[[#This Row],['#loc +type]]&amp;"/ " &amp; Table1[[#This Row],[Beneficiary type]]&amp; CHAR(10) &amp; "People targeted : " &amp;Table1[[#This Row],[Targeted]] &amp; CHAR(10) &amp; "People Reached: " &amp; Table1[[#This Row],[Reached]]</f>
        <v xml:space="preserve">/ 
People targeted : 
People Reached: </v>
      </c>
      <c r="E111" s="105" t="e">
        <f>"Started: " &amp; TEXT(Table1[[#This Row],[Data de início]], "DD/MM/YYYY") &amp; CHAR(10) &amp;"Est. End: " &amp; TEXT(Table1[[#This Row],[Data final]], "DD/MM/YYYY")&amp; CHAR(10) &amp;"Status: "&amp;Table1[[#This Row],[Status]]</f>
        <v>#VALUE!</v>
      </c>
      <c r="F111" s="104"/>
      <c r="G111" s="104"/>
      <c r="H111" s="104"/>
      <c r="I111" s="104"/>
      <c r="J111" s="104"/>
      <c r="K111" s="104"/>
      <c r="L111" s="104"/>
      <c r="M111" s="104"/>
      <c r="N111" s="104"/>
      <c r="O111" s="104"/>
      <c r="P111" s="104"/>
      <c r="Q111" s="104"/>
      <c r="R111" s="104"/>
      <c r="S111" s="106"/>
      <c r="T111" s="106"/>
      <c r="U111" s="104"/>
    </row>
    <row r="112" spans="1:21" ht="45" customHeight="1">
      <c r="A112" s="104" t="str">
        <f>Table1[[#This Row],[Lead]]&amp;"/"&amp;Table1[[#This Row],[Implementing Partner]]</f>
        <v>/</v>
      </c>
      <c r="B112" s="104" t="str">
        <f>Table1[[#This Row],['#activity +type]]&amp;"/ "&amp; Table1[[#This Row],['#activity +description]]</f>
        <v xml:space="preserve">/ </v>
      </c>
      <c r="C112" s="105" t="str">
        <f>Table1[[#This Row],[District]] &amp;"/ " &amp; Table1[[#This Row],[Posto]] &amp;"/ " &amp; Table1[[#This Row],[Bairro_Localidade]] &amp;"/ " &amp; Table1[[#This Row],[Local]]</f>
        <v xml:space="preserve">/ / / </v>
      </c>
      <c r="D112" s="105" t="str">
        <f>Table1[[#This Row],['#loc +type]]&amp;"/ " &amp; Table1[[#This Row],[Beneficiary type]]&amp; CHAR(10) &amp; "People targeted : " &amp;Table1[[#This Row],[Targeted]] &amp; CHAR(10) &amp; "People Reached: " &amp; Table1[[#This Row],[Reached]]</f>
        <v xml:space="preserve">/ 
People targeted : 
People Reached: </v>
      </c>
      <c r="E112" s="105" t="e">
        <f>"Started: " &amp; TEXT(Table1[[#This Row],[Data de início]], "DD/MM/YYYY") &amp; CHAR(10) &amp;"Est. End: " &amp; TEXT(Table1[[#This Row],[Data final]], "DD/MM/YYYY")&amp; CHAR(10) &amp;"Status: "&amp;Table1[[#This Row],[Status]]</f>
        <v>#VALUE!</v>
      </c>
      <c r="F112" s="104"/>
      <c r="G112" s="104"/>
      <c r="H112" s="104"/>
      <c r="I112" s="104"/>
      <c r="J112" s="104"/>
      <c r="K112" s="104"/>
      <c r="L112" s="104"/>
      <c r="M112" s="104"/>
      <c r="N112" s="104"/>
      <c r="O112" s="104"/>
      <c r="P112" s="104"/>
      <c r="Q112" s="104"/>
      <c r="R112" s="104"/>
      <c r="S112" s="106"/>
      <c r="T112" s="106"/>
      <c r="U112" s="104"/>
    </row>
    <row r="113" spans="1:21" ht="45" customHeight="1">
      <c r="A113" s="104" t="str">
        <f>Table1[[#This Row],[Lead]]&amp;"/"&amp;Table1[[#This Row],[Implementing Partner]]</f>
        <v>/</v>
      </c>
      <c r="B113" s="104" t="str">
        <f>Table1[[#This Row],['#activity +type]]&amp;"/ "&amp; Table1[[#This Row],['#activity +description]]</f>
        <v xml:space="preserve">/ </v>
      </c>
      <c r="C113" s="105" t="str">
        <f>Table1[[#This Row],[District]] &amp;"/ " &amp; Table1[[#This Row],[Posto]] &amp;"/ " &amp; Table1[[#This Row],[Bairro_Localidade]] &amp;"/ " &amp; Table1[[#This Row],[Local]]</f>
        <v xml:space="preserve">/ / / </v>
      </c>
      <c r="D113" s="105" t="str">
        <f>Table1[[#This Row],['#loc +type]]&amp;"/ " &amp; Table1[[#This Row],[Beneficiary type]]&amp; CHAR(10) &amp; "People targeted : " &amp;Table1[[#This Row],[Targeted]] &amp; CHAR(10) &amp; "People Reached: " &amp; Table1[[#This Row],[Reached]]</f>
        <v xml:space="preserve">/ 
People targeted : 
People Reached: </v>
      </c>
      <c r="E113" s="105" t="e">
        <f>"Started: " &amp; TEXT(Table1[[#This Row],[Data de início]], "DD/MM/YYYY") &amp; CHAR(10) &amp;"Est. End: " &amp; TEXT(Table1[[#This Row],[Data final]], "DD/MM/YYYY")&amp; CHAR(10) &amp;"Status: "&amp;Table1[[#This Row],[Status]]</f>
        <v>#VALUE!</v>
      </c>
      <c r="F113" s="104"/>
      <c r="G113" s="104"/>
      <c r="H113" s="104"/>
      <c r="I113" s="104"/>
      <c r="J113" s="104"/>
      <c r="K113" s="104"/>
      <c r="L113" s="104"/>
      <c r="M113" s="104"/>
      <c r="N113" s="104"/>
      <c r="O113" s="104"/>
      <c r="P113" s="104"/>
      <c r="Q113" s="104"/>
      <c r="R113" s="104"/>
      <c r="S113" s="106"/>
      <c r="T113" s="106"/>
      <c r="U113" s="104"/>
    </row>
    <row r="114" spans="1:21" ht="45" customHeight="1">
      <c r="A114" s="104" t="str">
        <f>Table1[[#This Row],[Lead]]&amp;"/"&amp;Table1[[#This Row],[Implementing Partner]]</f>
        <v>/</v>
      </c>
      <c r="B114" s="104" t="str">
        <f>Table1[[#This Row],['#activity +type]]&amp;"/ "&amp; Table1[[#This Row],['#activity +description]]</f>
        <v xml:space="preserve">/ </v>
      </c>
      <c r="C114" s="105" t="str">
        <f>Table1[[#This Row],[District]] &amp;"/ " &amp; Table1[[#This Row],[Posto]] &amp;"/ " &amp; Table1[[#This Row],[Bairro_Localidade]] &amp;"/ " &amp; Table1[[#This Row],[Local]]</f>
        <v xml:space="preserve">/ / / </v>
      </c>
      <c r="D114" s="105" t="str">
        <f>Table1[[#This Row],['#loc +type]]&amp;"/ " &amp; Table1[[#This Row],[Beneficiary type]]&amp; CHAR(10) &amp; "People targeted : " &amp;Table1[[#This Row],[Targeted]] &amp; CHAR(10) &amp; "People Reached: " &amp; Table1[[#This Row],[Reached]]</f>
        <v xml:space="preserve">/ 
People targeted : 
People Reached: </v>
      </c>
      <c r="E114" s="105" t="e">
        <f>"Started: " &amp; TEXT(Table1[[#This Row],[Data de início]], "DD/MM/YYYY") &amp; CHAR(10) &amp;"Est. End: " &amp; TEXT(Table1[[#This Row],[Data final]], "DD/MM/YYYY")&amp; CHAR(10) &amp;"Status: "&amp;Table1[[#This Row],[Status]]</f>
        <v>#VALUE!</v>
      </c>
      <c r="F114" s="104"/>
      <c r="G114" s="104"/>
      <c r="H114" s="104"/>
      <c r="I114" s="104"/>
      <c r="J114" s="104"/>
      <c r="K114" s="104"/>
      <c r="L114" s="104"/>
      <c r="M114" s="104"/>
      <c r="N114" s="104"/>
      <c r="O114" s="104"/>
      <c r="P114" s="104"/>
      <c r="Q114" s="104"/>
      <c r="R114" s="104"/>
      <c r="S114" s="106"/>
      <c r="T114" s="106"/>
      <c r="U114" s="104"/>
    </row>
    <row r="115" spans="1:21" ht="45" customHeight="1">
      <c r="A115" s="104" t="str">
        <f>Table1[[#This Row],[Lead]]&amp;"/"&amp;Table1[[#This Row],[Implementing Partner]]</f>
        <v>/</v>
      </c>
      <c r="B115" s="104" t="str">
        <f>Table1[[#This Row],['#activity +type]]&amp;"/ "&amp; Table1[[#This Row],['#activity +description]]</f>
        <v xml:space="preserve">/ </v>
      </c>
      <c r="C115" s="105" t="str">
        <f>Table1[[#This Row],[District]] &amp;"/ " &amp; Table1[[#This Row],[Posto]] &amp;"/ " &amp; Table1[[#This Row],[Bairro_Localidade]] &amp;"/ " &amp; Table1[[#This Row],[Local]]</f>
        <v xml:space="preserve">/ / / </v>
      </c>
      <c r="D115" s="105" t="str">
        <f>Table1[[#This Row],['#loc +type]]&amp;"/ " &amp; Table1[[#This Row],[Beneficiary type]]&amp; CHAR(10) &amp; "People targeted : " &amp;Table1[[#This Row],[Targeted]] &amp; CHAR(10) &amp; "People Reached: " &amp; Table1[[#This Row],[Reached]]</f>
        <v xml:space="preserve">/ 
People targeted : 
People Reached: </v>
      </c>
      <c r="E115" s="105" t="e">
        <f>"Started: " &amp; TEXT(Table1[[#This Row],[Data de início]], "DD/MM/YYYY") &amp; CHAR(10) &amp;"Est. End: " &amp; TEXT(Table1[[#This Row],[Data final]], "DD/MM/YYYY")&amp; CHAR(10) &amp;"Status: "&amp;Table1[[#This Row],[Status]]</f>
        <v>#VALUE!</v>
      </c>
      <c r="F115" s="104"/>
      <c r="G115" s="104"/>
      <c r="H115" s="104"/>
      <c r="I115" s="104"/>
      <c r="J115" s="104"/>
      <c r="K115" s="104"/>
      <c r="L115" s="104"/>
      <c r="M115" s="104"/>
      <c r="N115" s="104"/>
      <c r="O115" s="104"/>
      <c r="P115" s="104"/>
      <c r="Q115" s="104"/>
      <c r="R115" s="104"/>
      <c r="S115" s="106"/>
      <c r="T115" s="106"/>
      <c r="U115" s="104"/>
    </row>
    <row r="116" spans="1:21" ht="45" customHeight="1">
      <c r="A116" s="104" t="str">
        <f>Table1[[#This Row],[Lead]]&amp;"/"&amp;Table1[[#This Row],[Implementing Partner]]</f>
        <v>/</v>
      </c>
      <c r="B116" s="104" t="str">
        <f>Table1[[#This Row],['#activity +type]]&amp;"/ "&amp; Table1[[#This Row],['#activity +description]]</f>
        <v xml:space="preserve">/ </v>
      </c>
      <c r="C116" s="105" t="str">
        <f>Table1[[#This Row],[District]] &amp;"/ " &amp; Table1[[#This Row],[Posto]] &amp;"/ " &amp; Table1[[#This Row],[Bairro_Localidade]] &amp;"/ " &amp; Table1[[#This Row],[Local]]</f>
        <v xml:space="preserve">/ / / </v>
      </c>
      <c r="D116" s="105" t="str">
        <f>Table1[[#This Row],['#loc +type]]&amp;"/ " &amp; Table1[[#This Row],[Beneficiary type]]&amp; CHAR(10) &amp; "People targeted : " &amp;Table1[[#This Row],[Targeted]] &amp; CHAR(10) &amp; "People Reached: " &amp; Table1[[#This Row],[Reached]]</f>
        <v xml:space="preserve">/ 
People targeted : 
People Reached: </v>
      </c>
      <c r="E116" s="105" t="e">
        <f>"Started: " &amp; TEXT(Table1[[#This Row],[Data de início]], "DD/MM/YYYY") &amp; CHAR(10) &amp;"Est. End: " &amp; TEXT(Table1[[#This Row],[Data final]], "DD/MM/YYYY")&amp; CHAR(10) &amp;"Status: "&amp;Table1[[#This Row],[Status]]</f>
        <v>#VALUE!</v>
      </c>
      <c r="F116" s="104"/>
      <c r="G116" s="104"/>
      <c r="H116" s="104"/>
      <c r="I116" s="104"/>
      <c r="J116" s="104"/>
      <c r="K116" s="104"/>
      <c r="L116" s="104"/>
      <c r="M116" s="104"/>
      <c r="N116" s="104"/>
      <c r="O116" s="104"/>
      <c r="P116" s="104"/>
      <c r="Q116" s="104"/>
      <c r="R116" s="104"/>
      <c r="S116" s="106"/>
      <c r="T116" s="106"/>
      <c r="U116" s="104"/>
    </row>
    <row r="117" spans="1:21" ht="45" customHeight="1">
      <c r="A117" s="104" t="str">
        <f>Table1[[#This Row],[Lead]]&amp;"/"&amp;Table1[[#This Row],[Implementing Partner]]</f>
        <v>/</v>
      </c>
      <c r="B117" s="104" t="str">
        <f>Table1[[#This Row],['#activity +type]]&amp;"/ "&amp; Table1[[#This Row],['#activity +description]]</f>
        <v xml:space="preserve">/ </v>
      </c>
      <c r="C117" s="105" t="str">
        <f>Table1[[#This Row],[District]] &amp;"/ " &amp; Table1[[#This Row],[Posto]] &amp;"/ " &amp; Table1[[#This Row],[Bairro_Localidade]] &amp;"/ " &amp; Table1[[#This Row],[Local]]</f>
        <v xml:space="preserve">/ / / </v>
      </c>
      <c r="D117" s="105" t="str">
        <f>Table1[[#This Row],['#loc +type]]&amp;"/ " &amp; Table1[[#This Row],[Beneficiary type]]&amp; CHAR(10) &amp; "People targeted : " &amp;Table1[[#This Row],[Targeted]] &amp; CHAR(10) &amp; "People Reached: " &amp; Table1[[#This Row],[Reached]]</f>
        <v xml:space="preserve">/ 
People targeted : 
People Reached: </v>
      </c>
      <c r="E117" s="105" t="e">
        <f>"Started: " &amp; TEXT(Table1[[#This Row],[Data de início]], "DD/MM/YYYY") &amp; CHAR(10) &amp;"Est. End: " &amp; TEXT(Table1[[#This Row],[Data final]], "DD/MM/YYYY")&amp; CHAR(10) &amp;"Status: "&amp;Table1[[#This Row],[Status]]</f>
        <v>#VALUE!</v>
      </c>
      <c r="F117" s="104"/>
      <c r="G117" s="104"/>
      <c r="H117" s="104"/>
      <c r="I117" s="104"/>
      <c r="J117" s="104"/>
      <c r="K117" s="104"/>
      <c r="L117" s="104"/>
      <c r="M117" s="104"/>
      <c r="N117" s="104"/>
      <c r="O117" s="104"/>
      <c r="P117" s="104"/>
      <c r="Q117" s="104"/>
      <c r="R117" s="104"/>
      <c r="S117" s="106"/>
      <c r="T117" s="106"/>
      <c r="U117" s="104"/>
    </row>
    <row r="118" spans="1:21" ht="45" customHeight="1">
      <c r="A118" s="104" t="str">
        <f>Table1[[#This Row],[Lead]]&amp;"/"&amp;Table1[[#This Row],[Implementing Partner]]</f>
        <v>/</v>
      </c>
      <c r="B118" s="104" t="str">
        <f>Table1[[#This Row],['#activity +type]]&amp;"/ "&amp; Table1[[#This Row],['#activity +description]]</f>
        <v xml:space="preserve">/ </v>
      </c>
      <c r="C118" s="105" t="str">
        <f>Table1[[#This Row],[District]] &amp;"/ " &amp; Table1[[#This Row],[Posto]] &amp;"/ " &amp; Table1[[#This Row],[Bairro_Localidade]] &amp;"/ " &amp; Table1[[#This Row],[Local]]</f>
        <v xml:space="preserve">/ / / </v>
      </c>
      <c r="D118" s="105" t="str">
        <f>Table1[[#This Row],['#loc +type]]&amp;"/ " &amp; Table1[[#This Row],[Beneficiary type]]&amp; CHAR(10) &amp; "People targeted : " &amp;Table1[[#This Row],[Targeted]] &amp; CHAR(10) &amp; "People Reached: " &amp; Table1[[#This Row],[Reached]]</f>
        <v xml:space="preserve">/ 
People targeted : 
People Reached: </v>
      </c>
      <c r="E118" s="105" t="e">
        <f>"Started: " &amp; TEXT(Table1[[#This Row],[Data de início]], "DD/MM/YYYY") &amp; CHAR(10) &amp;"Est. End: " &amp; TEXT(Table1[[#This Row],[Data final]], "DD/MM/YYYY")&amp; CHAR(10) &amp;"Status: "&amp;Table1[[#This Row],[Status]]</f>
        <v>#VALUE!</v>
      </c>
      <c r="F118" s="104"/>
      <c r="G118" s="104"/>
      <c r="H118" s="104"/>
      <c r="I118" s="104"/>
      <c r="J118" s="104"/>
      <c r="K118" s="104"/>
      <c r="L118" s="104"/>
      <c r="M118" s="104"/>
      <c r="N118" s="104"/>
      <c r="O118" s="104"/>
      <c r="P118" s="104"/>
      <c r="Q118" s="104"/>
      <c r="R118" s="104"/>
      <c r="S118" s="106"/>
      <c r="T118" s="106"/>
      <c r="U118" s="104"/>
    </row>
    <row r="119" spans="1:21" ht="45" customHeight="1">
      <c r="A119" s="104" t="str">
        <f>Table1[[#This Row],[Lead]]&amp;"/"&amp;Table1[[#This Row],[Implementing Partner]]</f>
        <v>/</v>
      </c>
      <c r="B119" s="104" t="str">
        <f>Table1[[#This Row],['#activity +type]]&amp;"/ "&amp; Table1[[#This Row],['#activity +description]]</f>
        <v xml:space="preserve">/ </v>
      </c>
      <c r="C119" s="105" t="str">
        <f>Table1[[#This Row],[District]] &amp;"/ " &amp; Table1[[#This Row],[Posto]] &amp;"/ " &amp; Table1[[#This Row],[Bairro_Localidade]] &amp;"/ " &amp; Table1[[#This Row],[Local]]</f>
        <v xml:space="preserve">/ / / </v>
      </c>
      <c r="D119" s="105" t="str">
        <f>Table1[[#This Row],['#loc +type]]&amp;"/ " &amp; Table1[[#This Row],[Beneficiary type]]&amp; CHAR(10) &amp; "People targeted : " &amp;Table1[[#This Row],[Targeted]] &amp; CHAR(10) &amp; "People Reached: " &amp; Table1[[#This Row],[Reached]]</f>
        <v xml:space="preserve">/ 
People targeted : 
People Reached: </v>
      </c>
      <c r="E119" s="105" t="e">
        <f>"Started: " &amp; TEXT(Table1[[#This Row],[Data de início]], "DD/MM/YYYY") &amp; CHAR(10) &amp;"Est. End: " &amp; TEXT(Table1[[#This Row],[Data final]], "DD/MM/YYYY")&amp; CHAR(10) &amp;"Status: "&amp;Table1[[#This Row],[Status]]</f>
        <v>#VALUE!</v>
      </c>
      <c r="F119" s="104"/>
      <c r="G119" s="104"/>
      <c r="H119" s="104"/>
      <c r="I119" s="104"/>
      <c r="J119" s="104"/>
      <c r="K119" s="104"/>
      <c r="L119" s="104"/>
      <c r="M119" s="104"/>
      <c r="N119" s="104"/>
      <c r="O119" s="104"/>
      <c r="P119" s="104"/>
      <c r="Q119" s="104"/>
      <c r="R119" s="104"/>
      <c r="S119" s="106"/>
      <c r="T119" s="106"/>
      <c r="U119" s="104"/>
    </row>
    <row r="120" spans="1:21" ht="45" customHeight="1">
      <c r="A120" s="104" t="str">
        <f>Table1[[#This Row],[Lead]]&amp;"/"&amp;Table1[[#This Row],[Implementing Partner]]</f>
        <v>/</v>
      </c>
      <c r="B120" s="104" t="str">
        <f>Table1[[#This Row],['#activity +type]]&amp;"/ "&amp; Table1[[#This Row],['#activity +description]]</f>
        <v xml:space="preserve">/ </v>
      </c>
      <c r="C120" s="105" t="str">
        <f>Table1[[#This Row],[District]] &amp;"/ " &amp; Table1[[#This Row],[Posto]] &amp;"/ " &amp; Table1[[#This Row],[Bairro_Localidade]] &amp;"/ " &amp; Table1[[#This Row],[Local]]</f>
        <v xml:space="preserve">/ / / </v>
      </c>
      <c r="D120" s="105" t="str">
        <f>Table1[[#This Row],['#loc +type]]&amp;"/ " &amp; Table1[[#This Row],[Beneficiary type]]&amp; CHAR(10) &amp; "People targeted : " &amp;Table1[[#This Row],[Targeted]] &amp; CHAR(10) &amp; "People Reached: " &amp; Table1[[#This Row],[Reached]]</f>
        <v xml:space="preserve">/ 
People targeted : 
People Reached: </v>
      </c>
      <c r="E120" s="105" t="e">
        <f>"Started: " &amp; TEXT(Table1[[#This Row],[Data de início]], "DD/MM/YYYY") &amp; CHAR(10) &amp;"Est. End: " &amp; TEXT(Table1[[#This Row],[Data final]], "DD/MM/YYYY")&amp; CHAR(10) &amp;"Status: "&amp;Table1[[#This Row],[Status]]</f>
        <v>#VALUE!</v>
      </c>
      <c r="F120" s="104"/>
      <c r="G120" s="104"/>
      <c r="H120" s="104"/>
      <c r="I120" s="104"/>
      <c r="J120" s="104"/>
      <c r="K120" s="104"/>
      <c r="L120" s="104"/>
      <c r="M120" s="104"/>
      <c r="N120" s="104"/>
      <c r="O120" s="104"/>
      <c r="P120" s="104"/>
      <c r="Q120" s="104"/>
      <c r="R120" s="104"/>
      <c r="S120" s="106"/>
      <c r="T120" s="106"/>
      <c r="U120" s="104"/>
    </row>
    <row r="121" spans="1:21" ht="45" customHeight="1">
      <c r="A121" s="104" t="str">
        <f>Table1[[#This Row],[Lead]]&amp;"/"&amp;Table1[[#This Row],[Implementing Partner]]</f>
        <v>/</v>
      </c>
      <c r="B121" s="104" t="str">
        <f>Table1[[#This Row],['#activity +type]]&amp;"/ "&amp; Table1[[#This Row],['#activity +description]]</f>
        <v xml:space="preserve">/ </v>
      </c>
      <c r="C121" s="105" t="str">
        <f>Table1[[#This Row],[District]] &amp;"/ " &amp; Table1[[#This Row],[Posto]] &amp;"/ " &amp; Table1[[#This Row],[Bairro_Localidade]] &amp;"/ " &amp; Table1[[#This Row],[Local]]</f>
        <v xml:space="preserve">/ / / </v>
      </c>
      <c r="D121" s="105" t="str">
        <f>Table1[[#This Row],['#loc +type]]&amp;"/ " &amp; Table1[[#This Row],[Beneficiary type]]&amp; CHAR(10) &amp; "People targeted : " &amp;Table1[[#This Row],[Targeted]] &amp; CHAR(10) &amp; "People Reached: " &amp; Table1[[#This Row],[Reached]]</f>
        <v xml:space="preserve">/ 
People targeted : 
People Reached: </v>
      </c>
      <c r="E121" s="105" t="e">
        <f>"Started: " &amp; TEXT(Table1[[#This Row],[Data de início]], "DD/MM/YYYY") &amp; CHAR(10) &amp;"Est. End: " &amp; TEXT(Table1[[#This Row],[Data final]], "DD/MM/YYYY")&amp; CHAR(10) &amp;"Status: "&amp;Table1[[#This Row],[Status]]</f>
        <v>#VALUE!</v>
      </c>
      <c r="F121" s="104"/>
      <c r="G121" s="104"/>
      <c r="H121" s="104"/>
      <c r="I121" s="104"/>
      <c r="J121" s="104"/>
      <c r="K121" s="104"/>
      <c r="L121" s="104"/>
      <c r="M121" s="104"/>
      <c r="N121" s="104"/>
      <c r="O121" s="104"/>
      <c r="P121" s="104"/>
      <c r="Q121" s="104"/>
      <c r="R121" s="104"/>
      <c r="S121" s="106"/>
      <c r="T121" s="106"/>
      <c r="U121" s="104"/>
    </row>
    <row r="122" spans="1:21" ht="45" customHeight="1">
      <c r="A122" s="104" t="str">
        <f>Table1[[#This Row],[Lead]]&amp;"/"&amp;Table1[[#This Row],[Implementing Partner]]</f>
        <v>/</v>
      </c>
      <c r="B122" s="104" t="str">
        <f>Table1[[#This Row],['#activity +type]]&amp;"/ "&amp; Table1[[#This Row],['#activity +description]]</f>
        <v xml:space="preserve">/ </v>
      </c>
      <c r="C122" s="105" t="str">
        <f>Table1[[#This Row],[District]] &amp;"/ " &amp; Table1[[#This Row],[Posto]] &amp;"/ " &amp; Table1[[#This Row],[Bairro_Localidade]] &amp;"/ " &amp; Table1[[#This Row],[Local]]</f>
        <v xml:space="preserve">/ / / </v>
      </c>
      <c r="D122" s="105" t="str">
        <f>Table1[[#This Row],['#loc +type]]&amp;"/ " &amp; Table1[[#This Row],[Beneficiary type]]&amp; CHAR(10) &amp; "People targeted : " &amp;Table1[[#This Row],[Targeted]] &amp; CHAR(10) &amp; "People Reached: " &amp; Table1[[#This Row],[Reached]]</f>
        <v xml:space="preserve">/ 
People targeted : 
People Reached: </v>
      </c>
      <c r="E122" s="105" t="e">
        <f>"Started: " &amp; TEXT(Table1[[#This Row],[Data de início]], "DD/MM/YYYY") &amp; CHAR(10) &amp;"Est. End: " &amp; TEXT(Table1[[#This Row],[Data final]], "DD/MM/YYYY")&amp; CHAR(10) &amp;"Status: "&amp;Table1[[#This Row],[Status]]</f>
        <v>#VALUE!</v>
      </c>
      <c r="F122" s="104"/>
      <c r="G122" s="104"/>
      <c r="H122" s="104"/>
      <c r="I122" s="104"/>
      <c r="J122" s="104"/>
      <c r="K122" s="104"/>
      <c r="L122" s="104"/>
      <c r="M122" s="104"/>
      <c r="N122" s="104"/>
      <c r="O122" s="104"/>
      <c r="P122" s="104"/>
      <c r="Q122" s="104"/>
      <c r="R122" s="104"/>
      <c r="S122" s="106"/>
      <c r="T122" s="106"/>
      <c r="U122" s="104"/>
    </row>
    <row r="123" spans="1:21" ht="45" customHeight="1">
      <c r="A123" s="104" t="str">
        <f>Table1[[#This Row],[Lead]]&amp;"/"&amp;Table1[[#This Row],[Implementing Partner]]</f>
        <v>/</v>
      </c>
      <c r="B123" s="104" t="str">
        <f>Table1[[#This Row],['#activity +type]]&amp;"/ "&amp; Table1[[#This Row],['#activity +description]]</f>
        <v xml:space="preserve">/ </v>
      </c>
      <c r="C123" s="105" t="str">
        <f>Table1[[#This Row],[District]] &amp;"/ " &amp; Table1[[#This Row],[Posto]] &amp;"/ " &amp; Table1[[#This Row],[Bairro_Localidade]] &amp;"/ " &amp; Table1[[#This Row],[Local]]</f>
        <v xml:space="preserve">/ / / </v>
      </c>
      <c r="D123" s="105" t="str">
        <f>Table1[[#This Row],['#loc +type]]&amp;"/ " &amp; Table1[[#This Row],[Beneficiary type]]&amp; CHAR(10) &amp; "People targeted : " &amp;Table1[[#This Row],[Targeted]] &amp; CHAR(10) &amp; "People Reached: " &amp; Table1[[#This Row],[Reached]]</f>
        <v xml:space="preserve">/ 
People targeted : 
People Reached: </v>
      </c>
      <c r="E123" s="105" t="e">
        <f>"Started: " &amp; TEXT(Table1[[#This Row],[Data de início]], "DD/MM/YYYY") &amp; CHAR(10) &amp;"Est. End: " &amp; TEXT(Table1[[#This Row],[Data final]], "DD/MM/YYYY")&amp; CHAR(10) &amp;"Status: "&amp;Table1[[#This Row],[Status]]</f>
        <v>#VALUE!</v>
      </c>
      <c r="F123" s="104"/>
      <c r="G123" s="104"/>
      <c r="H123" s="104"/>
      <c r="I123" s="104"/>
      <c r="J123" s="104"/>
      <c r="K123" s="104"/>
      <c r="L123" s="104"/>
      <c r="M123" s="104"/>
      <c r="N123" s="104"/>
      <c r="O123" s="104"/>
      <c r="P123" s="104"/>
      <c r="Q123" s="104"/>
      <c r="R123" s="104"/>
      <c r="S123" s="106"/>
      <c r="T123" s="106"/>
      <c r="U123" s="104"/>
    </row>
    <row r="124" spans="1:21" ht="45" customHeight="1">
      <c r="A124" s="104" t="str">
        <f>Table1[[#This Row],[Lead]]&amp;"/"&amp;Table1[[#This Row],[Implementing Partner]]</f>
        <v>/</v>
      </c>
      <c r="B124" s="104" t="str">
        <f>Table1[[#This Row],['#activity +type]]&amp;"/ "&amp; Table1[[#This Row],['#activity +description]]</f>
        <v xml:space="preserve">/ </v>
      </c>
      <c r="C124" s="105" t="str">
        <f>Table1[[#This Row],[District]] &amp;"/ " &amp; Table1[[#This Row],[Posto]] &amp;"/ " &amp; Table1[[#This Row],[Bairro_Localidade]] &amp;"/ " &amp; Table1[[#This Row],[Local]]</f>
        <v xml:space="preserve">/ / / </v>
      </c>
      <c r="D124" s="105" t="str">
        <f>Table1[[#This Row],['#loc +type]]&amp;"/ " &amp; Table1[[#This Row],[Beneficiary type]]&amp; CHAR(10) &amp; "People targeted : " &amp;Table1[[#This Row],[Targeted]] &amp; CHAR(10) &amp; "People Reached: " &amp; Table1[[#This Row],[Reached]]</f>
        <v xml:space="preserve">/ 
People targeted : 
People Reached: </v>
      </c>
      <c r="E124" s="105" t="e">
        <f>"Started: " &amp; TEXT(Table1[[#This Row],[Data de início]], "DD/MM/YYYY") &amp; CHAR(10) &amp;"Est. End: " &amp; TEXT(Table1[[#This Row],[Data final]], "DD/MM/YYYY")&amp; CHAR(10) &amp;"Status: "&amp;Table1[[#This Row],[Status]]</f>
        <v>#VALUE!</v>
      </c>
      <c r="F124" s="104"/>
      <c r="G124" s="104"/>
      <c r="H124" s="104"/>
      <c r="I124" s="104"/>
      <c r="J124" s="104"/>
      <c r="K124" s="104"/>
      <c r="L124" s="104"/>
      <c r="M124" s="104"/>
      <c r="N124" s="104"/>
      <c r="O124" s="104"/>
      <c r="P124" s="104"/>
      <c r="Q124" s="104"/>
      <c r="R124" s="104"/>
      <c r="S124" s="106"/>
      <c r="T124" s="106"/>
      <c r="U124" s="104"/>
    </row>
    <row r="125" spans="1:21" ht="45" customHeight="1">
      <c r="A125" s="104" t="str">
        <f>Table1[[#This Row],[Lead]]&amp;"/"&amp;Table1[[#This Row],[Implementing Partner]]</f>
        <v>/</v>
      </c>
      <c r="B125" s="104" t="str">
        <f>Table1[[#This Row],['#activity +type]]&amp;"/ "&amp; Table1[[#This Row],['#activity +description]]</f>
        <v xml:space="preserve">/ </v>
      </c>
      <c r="C125" s="105" t="str">
        <f>Table1[[#This Row],[District]] &amp;"/ " &amp; Table1[[#This Row],[Posto]] &amp;"/ " &amp; Table1[[#This Row],[Bairro_Localidade]] &amp;"/ " &amp; Table1[[#This Row],[Local]]</f>
        <v xml:space="preserve">/ / / </v>
      </c>
      <c r="D125" s="105" t="str">
        <f>Table1[[#This Row],['#loc +type]]&amp;"/ " &amp; Table1[[#This Row],[Beneficiary type]]&amp; CHAR(10) &amp; "People targeted : " &amp;Table1[[#This Row],[Targeted]] &amp; CHAR(10) &amp; "People Reached: " &amp; Table1[[#This Row],[Reached]]</f>
        <v xml:space="preserve">/ 
People targeted : 
People Reached: </v>
      </c>
      <c r="E125" s="105" t="e">
        <f>"Started: " &amp; TEXT(Table1[[#This Row],[Data de início]], "DD/MM/YYYY") &amp; CHAR(10) &amp;"Est. End: " &amp; TEXT(Table1[[#This Row],[Data final]], "DD/MM/YYYY")&amp; CHAR(10) &amp;"Status: "&amp;Table1[[#This Row],[Status]]</f>
        <v>#VALUE!</v>
      </c>
      <c r="F125" s="104"/>
      <c r="G125" s="104"/>
      <c r="H125" s="104"/>
      <c r="I125" s="104"/>
      <c r="J125" s="104"/>
      <c r="K125" s="104"/>
      <c r="L125" s="104"/>
      <c r="M125" s="104"/>
      <c r="N125" s="104"/>
      <c r="O125" s="104"/>
      <c r="P125" s="104"/>
      <c r="Q125" s="104"/>
      <c r="R125" s="104"/>
      <c r="S125" s="106"/>
      <c r="T125" s="106"/>
      <c r="U125" s="104"/>
    </row>
    <row r="126" spans="1:21" ht="45" customHeight="1">
      <c r="A126" s="104" t="str">
        <f>Table1[[#This Row],[Lead]]&amp;"/"&amp;Table1[[#This Row],[Implementing Partner]]</f>
        <v>/</v>
      </c>
      <c r="B126" s="104" t="str">
        <f>Table1[[#This Row],['#activity +type]]&amp;"/ "&amp; Table1[[#This Row],['#activity +description]]</f>
        <v xml:space="preserve">/ </v>
      </c>
      <c r="C126" s="105" t="str">
        <f>Table1[[#This Row],[District]] &amp;"/ " &amp; Table1[[#This Row],[Posto]] &amp;"/ " &amp; Table1[[#This Row],[Bairro_Localidade]] &amp;"/ " &amp; Table1[[#This Row],[Local]]</f>
        <v xml:space="preserve">/ / / </v>
      </c>
      <c r="D126" s="105" t="str">
        <f>Table1[[#This Row],['#loc +type]]&amp;"/ " &amp; Table1[[#This Row],[Beneficiary type]]&amp; CHAR(10) &amp; "People targeted : " &amp;Table1[[#This Row],[Targeted]] &amp; CHAR(10) &amp; "People Reached: " &amp; Table1[[#This Row],[Reached]]</f>
        <v xml:space="preserve">/ 
People targeted : 
People Reached: </v>
      </c>
      <c r="E126" s="105" t="e">
        <f>"Started: " &amp; TEXT(Table1[[#This Row],[Data de início]], "DD/MM/YYYY") &amp; CHAR(10) &amp;"Est. End: " &amp; TEXT(Table1[[#This Row],[Data final]], "DD/MM/YYYY")&amp; CHAR(10) &amp;"Status: "&amp;Table1[[#This Row],[Status]]</f>
        <v>#VALUE!</v>
      </c>
      <c r="F126" s="104"/>
      <c r="G126" s="104"/>
      <c r="H126" s="104"/>
      <c r="I126" s="104"/>
      <c r="J126" s="104"/>
      <c r="K126" s="104"/>
      <c r="L126" s="104"/>
      <c r="M126" s="104"/>
      <c r="N126" s="104"/>
      <c r="O126" s="104"/>
      <c r="P126" s="104"/>
      <c r="Q126" s="104"/>
      <c r="R126" s="104"/>
      <c r="S126" s="106"/>
      <c r="T126" s="106"/>
      <c r="U126" s="104"/>
    </row>
    <row r="127" spans="1:21" ht="45" customHeight="1">
      <c r="A127" s="104" t="str">
        <f>Table1[[#This Row],[Lead]]&amp;"/"&amp;Table1[[#This Row],[Implementing Partner]]</f>
        <v>/</v>
      </c>
      <c r="B127" s="104" t="str">
        <f>Table1[[#This Row],['#activity +type]]&amp;"/ "&amp; Table1[[#This Row],['#activity +description]]</f>
        <v xml:space="preserve">/ </v>
      </c>
      <c r="C127" s="105" t="str">
        <f>Table1[[#This Row],[District]] &amp;"/ " &amp; Table1[[#This Row],[Posto]] &amp;"/ " &amp; Table1[[#This Row],[Bairro_Localidade]] &amp;"/ " &amp; Table1[[#This Row],[Local]]</f>
        <v xml:space="preserve">/ / / </v>
      </c>
      <c r="D127" s="105" t="str">
        <f>Table1[[#This Row],['#loc +type]]&amp;"/ " &amp; Table1[[#This Row],[Beneficiary type]]&amp; CHAR(10) &amp; "People targeted : " &amp;Table1[[#This Row],[Targeted]] &amp; CHAR(10) &amp; "People Reached: " &amp; Table1[[#This Row],[Reached]]</f>
        <v xml:space="preserve">/ 
People targeted : 
People Reached: </v>
      </c>
      <c r="E127" s="105" t="e">
        <f>"Started: " &amp; TEXT(Table1[[#This Row],[Data de início]], "DD/MM/YYYY") &amp; CHAR(10) &amp;"Est. End: " &amp; TEXT(Table1[[#This Row],[Data final]], "DD/MM/YYYY")&amp; CHAR(10) &amp;"Status: "&amp;Table1[[#This Row],[Status]]</f>
        <v>#VALUE!</v>
      </c>
      <c r="F127" s="104"/>
      <c r="G127" s="104"/>
      <c r="H127" s="104"/>
      <c r="I127" s="104"/>
      <c r="J127" s="104"/>
      <c r="K127" s="104"/>
      <c r="L127" s="104"/>
      <c r="M127" s="104"/>
      <c r="N127" s="104"/>
      <c r="O127" s="104"/>
      <c r="P127" s="104"/>
      <c r="Q127" s="104"/>
      <c r="R127" s="104"/>
      <c r="S127" s="106"/>
      <c r="T127" s="106"/>
      <c r="U127" s="104"/>
    </row>
    <row r="128" spans="1:21" ht="45" customHeight="1">
      <c r="A128" s="104" t="str">
        <f>Table1[[#This Row],[Lead]]&amp;"/"&amp;Table1[[#This Row],[Implementing Partner]]</f>
        <v>/</v>
      </c>
      <c r="B128" s="104" t="str">
        <f>Table1[[#This Row],['#activity +type]]&amp;"/ "&amp; Table1[[#This Row],['#activity +description]]</f>
        <v xml:space="preserve">/ </v>
      </c>
      <c r="C128" s="105" t="str">
        <f>Table1[[#This Row],[District]] &amp;"/ " &amp; Table1[[#This Row],[Posto]] &amp;"/ " &amp; Table1[[#This Row],[Bairro_Localidade]] &amp;"/ " &amp; Table1[[#This Row],[Local]]</f>
        <v xml:space="preserve">/ / / </v>
      </c>
      <c r="D128" s="105" t="str">
        <f>Table1[[#This Row],['#loc +type]]&amp;"/ " &amp; Table1[[#This Row],[Beneficiary type]]&amp; CHAR(10) &amp; "People targeted : " &amp;Table1[[#This Row],[Targeted]] &amp; CHAR(10) &amp; "People Reached: " &amp; Table1[[#This Row],[Reached]]</f>
        <v xml:space="preserve">/ 
People targeted : 
People Reached: </v>
      </c>
      <c r="E128" s="105" t="e">
        <f>"Started: " &amp; TEXT(Table1[[#This Row],[Data de início]], "DD/MM/YYYY") &amp; CHAR(10) &amp;"Est. End: " &amp; TEXT(Table1[[#This Row],[Data final]], "DD/MM/YYYY")&amp; CHAR(10) &amp;"Status: "&amp;Table1[[#This Row],[Status]]</f>
        <v>#VALUE!</v>
      </c>
      <c r="F128" s="104"/>
      <c r="G128" s="104"/>
      <c r="H128" s="104"/>
      <c r="I128" s="104"/>
      <c r="J128" s="104"/>
      <c r="K128" s="104"/>
      <c r="L128" s="104"/>
      <c r="M128" s="104"/>
      <c r="N128" s="104"/>
      <c r="O128" s="104"/>
      <c r="P128" s="104"/>
      <c r="Q128" s="104"/>
      <c r="R128" s="104"/>
      <c r="S128" s="106"/>
      <c r="T128" s="106"/>
      <c r="U128" s="104"/>
    </row>
    <row r="129" spans="1:21" ht="45" customHeight="1">
      <c r="A129" s="104" t="str">
        <f>Table1[[#This Row],[Lead]]&amp;"/"&amp;Table1[[#This Row],[Implementing Partner]]</f>
        <v>/</v>
      </c>
      <c r="B129" s="104" t="str">
        <f>Table1[[#This Row],['#activity +type]]&amp;"/ "&amp; Table1[[#This Row],['#activity +description]]</f>
        <v xml:space="preserve">/ </v>
      </c>
      <c r="C129" s="105" t="str">
        <f>Table1[[#This Row],[District]] &amp;"/ " &amp; Table1[[#This Row],[Posto]] &amp;"/ " &amp; Table1[[#This Row],[Bairro_Localidade]] &amp;"/ " &amp; Table1[[#This Row],[Local]]</f>
        <v xml:space="preserve">/ / / </v>
      </c>
      <c r="D129" s="105" t="str">
        <f>Table1[[#This Row],['#loc +type]]&amp;"/ " &amp; Table1[[#This Row],[Beneficiary type]]&amp; CHAR(10) &amp; "People targeted : " &amp;Table1[[#This Row],[Targeted]] &amp; CHAR(10) &amp; "People Reached: " &amp; Table1[[#This Row],[Reached]]</f>
        <v xml:space="preserve">/ 
People targeted : 
People Reached: </v>
      </c>
      <c r="E129" s="105" t="e">
        <f>"Started: " &amp; TEXT(Table1[[#This Row],[Data de início]], "DD/MM/YYYY") &amp; CHAR(10) &amp;"Est. End: " &amp; TEXT(Table1[[#This Row],[Data final]], "DD/MM/YYYY")&amp; CHAR(10) &amp;"Status: "&amp;Table1[[#This Row],[Status]]</f>
        <v>#VALUE!</v>
      </c>
      <c r="F129" s="104"/>
      <c r="G129" s="104"/>
      <c r="H129" s="104"/>
      <c r="I129" s="104"/>
      <c r="J129" s="104"/>
      <c r="K129" s="104"/>
      <c r="L129" s="104"/>
      <c r="M129" s="104"/>
      <c r="N129" s="104"/>
      <c r="O129" s="104"/>
      <c r="P129" s="104"/>
      <c r="Q129" s="104"/>
      <c r="R129" s="104"/>
      <c r="S129" s="106"/>
      <c r="T129" s="106"/>
      <c r="U129" s="104"/>
    </row>
    <row r="130" spans="1:21" ht="45" customHeight="1">
      <c r="A130" s="104" t="str">
        <f>Table1[[#This Row],[Lead]]&amp;"/"&amp;Table1[[#This Row],[Implementing Partner]]</f>
        <v>/</v>
      </c>
      <c r="B130" s="104" t="str">
        <f>Table1[[#This Row],['#activity +type]]&amp;"/ "&amp; Table1[[#This Row],['#activity +description]]</f>
        <v xml:space="preserve">/ </v>
      </c>
      <c r="C130" s="105" t="str">
        <f>Table1[[#This Row],[District]] &amp;"/ " &amp; Table1[[#This Row],[Posto]] &amp;"/ " &amp; Table1[[#This Row],[Bairro_Localidade]] &amp;"/ " &amp; Table1[[#This Row],[Local]]</f>
        <v xml:space="preserve">/ / / </v>
      </c>
      <c r="D130" s="105" t="str">
        <f>Table1[[#This Row],['#loc +type]]&amp;"/ " &amp; Table1[[#This Row],[Beneficiary type]]&amp; CHAR(10) &amp; "People targeted : " &amp;Table1[[#This Row],[Targeted]] &amp; CHAR(10) &amp; "People Reached: " &amp; Table1[[#This Row],[Reached]]</f>
        <v xml:space="preserve">/ 
People targeted : 
People Reached: </v>
      </c>
      <c r="E130" s="105" t="e">
        <f>"Started: " &amp; TEXT(Table1[[#This Row],[Data de início]], "DD/MM/YYYY") &amp; CHAR(10) &amp;"Est. End: " &amp; TEXT(Table1[[#This Row],[Data final]], "DD/MM/YYYY")&amp; CHAR(10) &amp;"Status: "&amp;Table1[[#This Row],[Status]]</f>
        <v>#VALUE!</v>
      </c>
      <c r="F130" s="104"/>
      <c r="G130" s="104"/>
      <c r="H130" s="104"/>
      <c r="I130" s="104"/>
      <c r="J130" s="104"/>
      <c r="K130" s="104"/>
      <c r="L130" s="104"/>
      <c r="M130" s="104"/>
      <c r="N130" s="104"/>
      <c r="O130" s="104"/>
      <c r="P130" s="104"/>
      <c r="Q130" s="104"/>
      <c r="R130" s="104"/>
      <c r="S130" s="106"/>
      <c r="T130" s="106"/>
      <c r="U130" s="104"/>
    </row>
    <row r="131" spans="1:21" ht="45" customHeight="1">
      <c r="A131" s="104" t="str">
        <f>Table1[[#This Row],[Lead]]&amp;"/"&amp;Table1[[#This Row],[Implementing Partner]]</f>
        <v>/</v>
      </c>
      <c r="B131" s="104" t="str">
        <f>Table1[[#This Row],['#activity +type]]&amp;"/ "&amp; Table1[[#This Row],['#activity +description]]</f>
        <v xml:space="preserve">/ </v>
      </c>
      <c r="C131" s="105" t="str">
        <f>Table1[[#This Row],[District]] &amp;"/ " &amp; Table1[[#This Row],[Posto]] &amp;"/ " &amp; Table1[[#This Row],[Bairro_Localidade]] &amp;"/ " &amp; Table1[[#This Row],[Local]]</f>
        <v xml:space="preserve">/ / / </v>
      </c>
      <c r="D131" s="105" t="str">
        <f>Table1[[#This Row],['#loc +type]]&amp;"/ " &amp; Table1[[#This Row],[Beneficiary type]]&amp; CHAR(10) &amp; "People targeted : " &amp;Table1[[#This Row],[Targeted]] &amp; CHAR(10) &amp; "People Reached: " &amp; Table1[[#This Row],[Reached]]</f>
        <v xml:space="preserve">/ 
People targeted : 
People Reached: </v>
      </c>
      <c r="E131" s="105" t="e">
        <f>"Started: " &amp; TEXT(Table1[[#This Row],[Data de início]], "DD/MM/YYYY") &amp; CHAR(10) &amp;"Est. End: " &amp; TEXT(Table1[[#This Row],[Data final]], "DD/MM/YYYY")&amp; CHAR(10) &amp;"Status: "&amp;Table1[[#This Row],[Status]]</f>
        <v>#VALUE!</v>
      </c>
      <c r="F131" s="104"/>
      <c r="G131" s="104"/>
      <c r="H131" s="104"/>
      <c r="I131" s="104"/>
      <c r="J131" s="104"/>
      <c r="K131" s="104"/>
      <c r="L131" s="104"/>
      <c r="M131" s="104"/>
      <c r="N131" s="104"/>
      <c r="O131" s="104"/>
      <c r="P131" s="104"/>
      <c r="Q131" s="104"/>
      <c r="R131" s="104"/>
      <c r="S131" s="106"/>
      <c r="T131" s="106"/>
      <c r="U131" s="104"/>
    </row>
    <row r="132" spans="1:21" ht="45" customHeight="1">
      <c r="A132" s="104" t="str">
        <f>Table1[[#This Row],[Lead]]&amp;"/"&amp;Table1[[#This Row],[Implementing Partner]]</f>
        <v>/</v>
      </c>
      <c r="B132" s="104" t="str">
        <f>Table1[[#This Row],['#activity +type]]&amp;"/ "&amp; Table1[[#This Row],['#activity +description]]</f>
        <v xml:space="preserve">/ </v>
      </c>
      <c r="C132" s="105" t="str">
        <f>Table1[[#This Row],[District]] &amp;"/ " &amp; Table1[[#This Row],[Posto]] &amp;"/ " &amp; Table1[[#This Row],[Bairro_Localidade]] &amp;"/ " &amp; Table1[[#This Row],[Local]]</f>
        <v xml:space="preserve">/ / / </v>
      </c>
      <c r="D132" s="105" t="str">
        <f>Table1[[#This Row],['#loc +type]]&amp;"/ " &amp; Table1[[#This Row],[Beneficiary type]]&amp; CHAR(10) &amp; "People targeted : " &amp;Table1[[#This Row],[Targeted]] &amp; CHAR(10) &amp; "People Reached: " &amp; Table1[[#This Row],[Reached]]</f>
        <v xml:space="preserve">/ 
People targeted : 
People Reached: </v>
      </c>
      <c r="E132" s="105" t="e">
        <f>"Started: " &amp; TEXT(Table1[[#This Row],[Data de início]], "DD/MM/YYYY") &amp; CHAR(10) &amp;"Est. End: " &amp; TEXT(Table1[[#This Row],[Data final]], "DD/MM/YYYY")&amp; CHAR(10) &amp;"Status: "&amp;Table1[[#This Row],[Status]]</f>
        <v>#VALUE!</v>
      </c>
      <c r="F132" s="104"/>
      <c r="G132" s="104"/>
      <c r="H132" s="104"/>
      <c r="I132" s="104"/>
      <c r="J132" s="104"/>
      <c r="K132" s="104"/>
      <c r="L132" s="104"/>
      <c r="M132" s="104"/>
      <c r="N132" s="104"/>
      <c r="O132" s="104"/>
      <c r="P132" s="104"/>
      <c r="Q132" s="104"/>
      <c r="R132" s="104"/>
      <c r="S132" s="106"/>
      <c r="T132" s="106"/>
      <c r="U132" s="104"/>
    </row>
    <row r="133" spans="1:21" ht="45" customHeight="1">
      <c r="A133" s="104" t="str">
        <f>Table1[[#This Row],[Lead]]&amp;"/"&amp;Table1[[#This Row],[Implementing Partner]]</f>
        <v>/</v>
      </c>
      <c r="B133" s="104" t="str">
        <f>Table1[[#This Row],['#activity +type]]&amp;"/ "&amp; Table1[[#This Row],['#activity +description]]</f>
        <v xml:space="preserve">/ </v>
      </c>
      <c r="C133" s="105" t="str">
        <f>Table1[[#This Row],[District]] &amp;"/ " &amp; Table1[[#This Row],[Posto]] &amp;"/ " &amp; Table1[[#This Row],[Bairro_Localidade]] &amp;"/ " &amp; Table1[[#This Row],[Local]]</f>
        <v xml:space="preserve">/ / / </v>
      </c>
      <c r="D133" s="105" t="str">
        <f>Table1[[#This Row],['#loc +type]]&amp;"/ " &amp; Table1[[#This Row],[Beneficiary type]]&amp; CHAR(10) &amp; "People targeted : " &amp;Table1[[#This Row],[Targeted]] &amp; CHAR(10) &amp; "People Reached: " &amp; Table1[[#This Row],[Reached]]</f>
        <v xml:space="preserve">/ 
People targeted : 
People Reached: </v>
      </c>
      <c r="E133" s="105" t="e">
        <f>"Started: " &amp; TEXT(Table1[[#This Row],[Data de início]], "DD/MM/YYYY") &amp; CHAR(10) &amp;"Est. End: " &amp; TEXT(Table1[[#This Row],[Data final]], "DD/MM/YYYY")&amp; CHAR(10) &amp;"Status: "&amp;Table1[[#This Row],[Status]]</f>
        <v>#VALUE!</v>
      </c>
      <c r="F133" s="104"/>
      <c r="G133" s="104"/>
      <c r="H133" s="104"/>
      <c r="I133" s="104"/>
      <c r="J133" s="104"/>
      <c r="K133" s="104"/>
      <c r="L133" s="104"/>
      <c r="M133" s="104"/>
      <c r="N133" s="104"/>
      <c r="O133" s="104"/>
      <c r="P133" s="104"/>
      <c r="Q133" s="104"/>
      <c r="R133" s="104"/>
      <c r="S133" s="106"/>
      <c r="T133" s="106"/>
      <c r="U133" s="104"/>
    </row>
    <row r="134" spans="1:21" ht="45" customHeight="1">
      <c r="A134" s="104" t="str">
        <f>Table1[[#This Row],[Lead]]&amp;"/"&amp;Table1[[#This Row],[Implementing Partner]]</f>
        <v>/</v>
      </c>
      <c r="B134" s="104" t="str">
        <f>Table1[[#This Row],['#activity +type]]&amp;"/ "&amp; Table1[[#This Row],['#activity +description]]</f>
        <v xml:space="preserve">/ </v>
      </c>
      <c r="C134" s="105" t="str">
        <f>Table1[[#This Row],[District]] &amp;"/ " &amp; Table1[[#This Row],[Posto]] &amp;"/ " &amp; Table1[[#This Row],[Bairro_Localidade]] &amp;"/ " &amp; Table1[[#This Row],[Local]]</f>
        <v xml:space="preserve">/ / / </v>
      </c>
      <c r="D134" s="105" t="str">
        <f>Table1[[#This Row],['#loc +type]]&amp;"/ " &amp; Table1[[#This Row],[Beneficiary type]]&amp; CHAR(10) &amp; "People targeted : " &amp;Table1[[#This Row],[Targeted]] &amp; CHAR(10) &amp; "People Reached: " &amp; Table1[[#This Row],[Reached]]</f>
        <v xml:space="preserve">/ 
People targeted : 
People Reached: </v>
      </c>
      <c r="E134" s="105" t="e">
        <f>"Started: " &amp; TEXT(Table1[[#This Row],[Data de início]], "DD/MM/YYYY") &amp; CHAR(10) &amp;"Est. End: " &amp; TEXT(Table1[[#This Row],[Data final]], "DD/MM/YYYY")&amp; CHAR(10) &amp;"Status: "&amp;Table1[[#This Row],[Status]]</f>
        <v>#VALUE!</v>
      </c>
      <c r="F134" s="104"/>
      <c r="G134" s="104"/>
      <c r="H134" s="104"/>
      <c r="I134" s="104"/>
      <c r="J134" s="104"/>
      <c r="K134" s="104"/>
      <c r="L134" s="104"/>
      <c r="M134" s="104"/>
      <c r="N134" s="104"/>
      <c r="O134" s="104"/>
      <c r="P134" s="104"/>
      <c r="Q134" s="104"/>
      <c r="R134" s="104"/>
      <c r="S134" s="106"/>
      <c r="T134" s="106"/>
      <c r="U134" s="104"/>
    </row>
    <row r="135" spans="1:21" ht="45" customHeight="1">
      <c r="A135" s="104" t="str">
        <f>Table1[[#This Row],[Lead]]&amp;"/"&amp;Table1[[#This Row],[Implementing Partner]]</f>
        <v>/</v>
      </c>
      <c r="B135" s="104" t="str">
        <f>Table1[[#This Row],['#activity +type]]&amp;"/ "&amp; Table1[[#This Row],['#activity +description]]</f>
        <v xml:space="preserve">/ </v>
      </c>
      <c r="C135" s="105" t="str">
        <f>Table1[[#This Row],[District]] &amp;"/ " &amp; Table1[[#This Row],[Posto]] &amp;"/ " &amp; Table1[[#This Row],[Bairro_Localidade]] &amp;"/ " &amp; Table1[[#This Row],[Local]]</f>
        <v xml:space="preserve">/ / / </v>
      </c>
      <c r="D135" s="105" t="str">
        <f>Table1[[#This Row],['#loc +type]]&amp;"/ " &amp; Table1[[#This Row],[Beneficiary type]]&amp; CHAR(10) &amp; "People targeted : " &amp;Table1[[#This Row],[Targeted]] &amp; CHAR(10) &amp; "People Reached: " &amp; Table1[[#This Row],[Reached]]</f>
        <v xml:space="preserve">/ 
People targeted : 
People Reached: </v>
      </c>
      <c r="E135" s="105" t="e">
        <f>"Started: " &amp; TEXT(Table1[[#This Row],[Data de início]], "DD/MM/YYYY") &amp; CHAR(10) &amp;"Est. End: " &amp; TEXT(Table1[[#This Row],[Data final]], "DD/MM/YYYY")&amp; CHAR(10) &amp;"Status: "&amp;Table1[[#This Row],[Status]]</f>
        <v>#VALUE!</v>
      </c>
      <c r="F135" s="104"/>
      <c r="G135" s="104"/>
      <c r="H135" s="104"/>
      <c r="I135" s="104"/>
      <c r="J135" s="104"/>
      <c r="K135" s="104"/>
      <c r="L135" s="104"/>
      <c r="M135" s="104"/>
      <c r="N135" s="104"/>
      <c r="O135" s="104"/>
      <c r="P135" s="104"/>
      <c r="Q135" s="104"/>
      <c r="R135" s="104"/>
      <c r="S135" s="106"/>
      <c r="T135" s="106"/>
      <c r="U135" s="104"/>
    </row>
    <row r="136" spans="1:21" ht="45" customHeight="1">
      <c r="A136" s="104" t="str">
        <f>Table1[[#This Row],[Lead]]&amp;"/"&amp;Table1[[#This Row],[Implementing Partner]]</f>
        <v>/</v>
      </c>
      <c r="B136" s="104" t="str">
        <f>Table1[[#This Row],['#activity +type]]&amp;"/ "&amp; Table1[[#This Row],['#activity +description]]</f>
        <v xml:space="preserve">/ </v>
      </c>
      <c r="C136" s="105" t="str">
        <f>Table1[[#This Row],[District]] &amp;"/ " &amp; Table1[[#This Row],[Posto]] &amp;"/ " &amp; Table1[[#This Row],[Bairro_Localidade]] &amp;"/ " &amp; Table1[[#This Row],[Local]]</f>
        <v xml:space="preserve">/ / / </v>
      </c>
      <c r="D136" s="105" t="str">
        <f>Table1[[#This Row],['#loc +type]]&amp;"/ " &amp; Table1[[#This Row],[Beneficiary type]]&amp; CHAR(10) &amp; "People targeted : " &amp;Table1[[#This Row],[Targeted]] &amp; CHAR(10) &amp; "People Reached: " &amp; Table1[[#This Row],[Reached]]</f>
        <v xml:space="preserve">/ 
People targeted : 
People Reached: </v>
      </c>
      <c r="E136" s="105" t="e">
        <f>"Started: " &amp; TEXT(Table1[[#This Row],[Data de início]], "DD/MM/YYYY") &amp; CHAR(10) &amp;"Est. End: " &amp; TEXT(Table1[[#This Row],[Data final]], "DD/MM/YYYY")&amp; CHAR(10) &amp;"Status: "&amp;Table1[[#This Row],[Status]]</f>
        <v>#VALUE!</v>
      </c>
      <c r="F136" s="104"/>
      <c r="G136" s="104"/>
      <c r="H136" s="104"/>
      <c r="I136" s="104"/>
      <c r="J136" s="104"/>
      <c r="K136" s="104"/>
      <c r="L136" s="104"/>
      <c r="M136" s="104"/>
      <c r="N136" s="104"/>
      <c r="O136" s="104"/>
      <c r="P136" s="104"/>
      <c r="Q136" s="104"/>
      <c r="R136" s="104"/>
      <c r="S136" s="106"/>
      <c r="T136" s="106"/>
      <c r="U136" s="104"/>
    </row>
    <row r="137" spans="1:21" ht="45" customHeight="1">
      <c r="A137" s="104" t="str">
        <f>Table1[[#This Row],[Lead]]&amp;"/"&amp;Table1[[#This Row],[Implementing Partner]]</f>
        <v>/</v>
      </c>
      <c r="B137" s="104" t="str">
        <f>Table1[[#This Row],['#activity +type]]&amp;"/ "&amp; Table1[[#This Row],['#activity +description]]</f>
        <v xml:space="preserve">/ </v>
      </c>
      <c r="C137" s="105" t="str">
        <f>Table1[[#This Row],[District]] &amp;"/ " &amp; Table1[[#This Row],[Posto]] &amp;"/ " &amp; Table1[[#This Row],[Bairro_Localidade]] &amp;"/ " &amp; Table1[[#This Row],[Local]]</f>
        <v xml:space="preserve">/ / / </v>
      </c>
      <c r="D137" s="105" t="str">
        <f>Table1[[#This Row],['#loc +type]]&amp;"/ " &amp; Table1[[#This Row],[Beneficiary type]]&amp; CHAR(10) &amp; "People targeted : " &amp;Table1[[#This Row],[Targeted]] &amp; CHAR(10) &amp; "People Reached: " &amp; Table1[[#This Row],[Reached]]</f>
        <v xml:space="preserve">/ 
People targeted : 
People Reached: </v>
      </c>
      <c r="E137" s="105" t="e">
        <f>"Started: " &amp; TEXT(Table1[[#This Row],[Data de início]], "DD/MM/YYYY") &amp; CHAR(10) &amp;"Est. End: " &amp; TEXT(Table1[[#This Row],[Data final]], "DD/MM/YYYY")&amp; CHAR(10) &amp;"Status: "&amp;Table1[[#This Row],[Status]]</f>
        <v>#VALUE!</v>
      </c>
      <c r="F137" s="104"/>
      <c r="G137" s="104"/>
      <c r="H137" s="104"/>
      <c r="I137" s="104"/>
      <c r="J137" s="104"/>
      <c r="K137" s="104"/>
      <c r="L137" s="104"/>
      <c r="M137" s="104"/>
      <c r="N137" s="104"/>
      <c r="O137" s="104"/>
      <c r="P137" s="104"/>
      <c r="Q137" s="104"/>
      <c r="R137" s="104"/>
      <c r="S137" s="106"/>
      <c r="T137" s="106"/>
      <c r="U137" s="104"/>
    </row>
    <row r="138" spans="1:21" ht="45" customHeight="1">
      <c r="A138" s="104" t="str">
        <f>Table1[[#This Row],[Lead]]&amp;"/"&amp;Table1[[#This Row],[Implementing Partner]]</f>
        <v>/</v>
      </c>
      <c r="B138" s="104" t="str">
        <f>Table1[[#This Row],['#activity +type]]&amp;"/ "&amp; Table1[[#This Row],['#activity +description]]</f>
        <v xml:space="preserve">/ </v>
      </c>
      <c r="C138" s="105" t="str">
        <f>Table1[[#This Row],[District]] &amp;"/ " &amp; Table1[[#This Row],[Posto]] &amp;"/ " &amp; Table1[[#This Row],[Bairro_Localidade]] &amp;"/ " &amp; Table1[[#This Row],[Local]]</f>
        <v xml:space="preserve">/ / / </v>
      </c>
      <c r="D138" s="105" t="str">
        <f>Table1[[#This Row],['#loc +type]]&amp;"/ " &amp; Table1[[#This Row],[Beneficiary type]]&amp; CHAR(10) &amp; "People targeted : " &amp;Table1[[#This Row],[Targeted]] &amp; CHAR(10) &amp; "People Reached: " &amp; Table1[[#This Row],[Reached]]</f>
        <v xml:space="preserve">/ 
People targeted : 
People Reached: </v>
      </c>
      <c r="E138" s="105" t="e">
        <f>"Started: " &amp; TEXT(Table1[[#This Row],[Data de início]], "DD/MM/YYYY") &amp; CHAR(10) &amp;"Est. End: " &amp; TEXT(Table1[[#This Row],[Data final]], "DD/MM/YYYY")&amp; CHAR(10) &amp;"Status: "&amp;Table1[[#This Row],[Status]]</f>
        <v>#VALUE!</v>
      </c>
      <c r="F138" s="104"/>
      <c r="G138" s="104"/>
      <c r="H138" s="104"/>
      <c r="I138" s="104"/>
      <c r="J138" s="104"/>
      <c r="K138" s="104"/>
      <c r="L138" s="104"/>
      <c r="M138" s="104"/>
      <c r="N138" s="104"/>
      <c r="O138" s="104"/>
      <c r="P138" s="104"/>
      <c r="Q138" s="104"/>
      <c r="R138" s="104"/>
      <c r="S138" s="106"/>
      <c r="T138" s="106"/>
      <c r="U138" s="104"/>
    </row>
    <row r="139" spans="1:21" ht="45" customHeight="1">
      <c r="A139" s="104" t="str">
        <f>Table1[[#This Row],[Lead]]&amp;"/"&amp;Table1[[#This Row],[Implementing Partner]]</f>
        <v>/</v>
      </c>
      <c r="B139" s="104" t="str">
        <f>Table1[[#This Row],['#activity +type]]&amp;"/ "&amp; Table1[[#This Row],['#activity +description]]</f>
        <v xml:space="preserve">/ </v>
      </c>
      <c r="C139" s="105" t="str">
        <f>Table1[[#This Row],[District]] &amp;"/ " &amp; Table1[[#This Row],[Posto]] &amp;"/ " &amp; Table1[[#This Row],[Bairro_Localidade]] &amp;"/ " &amp; Table1[[#This Row],[Local]]</f>
        <v xml:space="preserve">/ / / </v>
      </c>
      <c r="D139" s="105" t="str">
        <f>Table1[[#This Row],['#loc +type]]&amp;"/ " &amp; Table1[[#This Row],[Beneficiary type]]&amp; CHAR(10) &amp; "People targeted : " &amp;Table1[[#This Row],[Targeted]] &amp; CHAR(10) &amp; "People Reached: " &amp; Table1[[#This Row],[Reached]]</f>
        <v xml:space="preserve">/ 
People targeted : 
People Reached: </v>
      </c>
      <c r="E139" s="105" t="e">
        <f>"Started: " &amp; TEXT(Table1[[#This Row],[Data de início]], "DD/MM/YYYY") &amp; CHAR(10) &amp;"Est. End: " &amp; TEXT(Table1[[#This Row],[Data final]], "DD/MM/YYYY")&amp; CHAR(10) &amp;"Status: "&amp;Table1[[#This Row],[Status]]</f>
        <v>#VALUE!</v>
      </c>
      <c r="F139" s="104"/>
      <c r="G139" s="104"/>
      <c r="H139" s="104"/>
      <c r="I139" s="104"/>
      <c r="J139" s="104"/>
      <c r="K139" s="104"/>
      <c r="L139" s="104"/>
      <c r="M139" s="104"/>
      <c r="N139" s="104"/>
      <c r="O139" s="104"/>
      <c r="P139" s="104"/>
      <c r="Q139" s="104"/>
      <c r="R139" s="104"/>
      <c r="S139" s="106"/>
      <c r="T139" s="106"/>
      <c r="U139" s="104"/>
    </row>
    <row r="140" spans="1:21" ht="45" customHeight="1">
      <c r="A140" s="104" t="str">
        <f>Table1[[#This Row],[Lead]]&amp;"/"&amp;Table1[[#This Row],[Implementing Partner]]</f>
        <v>/</v>
      </c>
      <c r="B140" s="104" t="str">
        <f>Table1[[#This Row],['#activity +type]]&amp;"/ "&amp; Table1[[#This Row],['#activity +description]]</f>
        <v xml:space="preserve">/ </v>
      </c>
      <c r="C140" s="105" t="str">
        <f>Table1[[#This Row],[District]] &amp;"/ " &amp; Table1[[#This Row],[Posto]] &amp;"/ " &amp; Table1[[#This Row],[Bairro_Localidade]] &amp;"/ " &amp; Table1[[#This Row],[Local]]</f>
        <v xml:space="preserve">/ / / </v>
      </c>
      <c r="D140" s="105" t="str">
        <f>Table1[[#This Row],['#loc +type]]&amp;"/ " &amp; Table1[[#This Row],[Beneficiary type]]&amp; CHAR(10) &amp; "People targeted : " &amp;Table1[[#This Row],[Targeted]] &amp; CHAR(10) &amp; "People Reached: " &amp; Table1[[#This Row],[Reached]]</f>
        <v xml:space="preserve">/ 
People targeted : 
People Reached: </v>
      </c>
      <c r="E140" s="105" t="e">
        <f>"Started: " &amp; TEXT(Table1[[#This Row],[Data de início]], "DD/MM/YYYY") &amp; CHAR(10) &amp;"Est. End: " &amp; TEXT(Table1[[#This Row],[Data final]], "DD/MM/YYYY")&amp; CHAR(10) &amp;"Status: "&amp;Table1[[#This Row],[Status]]</f>
        <v>#VALUE!</v>
      </c>
      <c r="F140" s="104"/>
      <c r="G140" s="104"/>
      <c r="H140" s="104"/>
      <c r="I140" s="104"/>
      <c r="J140" s="104"/>
      <c r="K140" s="104"/>
      <c r="L140" s="104"/>
      <c r="M140" s="104"/>
      <c r="N140" s="104"/>
      <c r="O140" s="104"/>
      <c r="P140" s="104"/>
      <c r="Q140" s="104"/>
      <c r="R140" s="104"/>
      <c r="S140" s="106"/>
      <c r="T140" s="106"/>
      <c r="U140" s="104"/>
    </row>
    <row r="141" spans="1:21" ht="45" customHeight="1">
      <c r="A141" s="104" t="str">
        <f>Table1[[#This Row],[Lead]]&amp;"/"&amp;Table1[[#This Row],[Implementing Partner]]</f>
        <v>/</v>
      </c>
      <c r="B141" s="104" t="str">
        <f>Table1[[#This Row],['#activity +type]]&amp;"/ "&amp; Table1[[#This Row],['#activity +description]]</f>
        <v xml:space="preserve">/ </v>
      </c>
      <c r="C141" s="105" t="str">
        <f>Table1[[#This Row],[District]] &amp;"/ " &amp; Table1[[#This Row],[Posto]] &amp;"/ " &amp; Table1[[#This Row],[Bairro_Localidade]] &amp;"/ " &amp; Table1[[#This Row],[Local]]</f>
        <v xml:space="preserve">/ / / </v>
      </c>
      <c r="D141" s="105" t="str">
        <f>Table1[[#This Row],['#loc +type]]&amp;"/ " &amp; Table1[[#This Row],[Beneficiary type]]&amp; CHAR(10) &amp; "People targeted : " &amp;Table1[[#This Row],[Targeted]] &amp; CHAR(10) &amp; "People Reached: " &amp; Table1[[#This Row],[Reached]]</f>
        <v xml:space="preserve">/ 
People targeted : 
People Reached: </v>
      </c>
      <c r="E141" s="105" t="e">
        <f>"Started: " &amp; TEXT(Table1[[#This Row],[Data de início]], "DD/MM/YYYY") &amp; CHAR(10) &amp;"Est. End: " &amp; TEXT(Table1[[#This Row],[Data final]], "DD/MM/YYYY")&amp; CHAR(10) &amp;"Status: "&amp;Table1[[#This Row],[Status]]</f>
        <v>#VALUE!</v>
      </c>
      <c r="F141" s="104"/>
      <c r="G141" s="104"/>
      <c r="H141" s="104"/>
      <c r="I141" s="104"/>
      <c r="J141" s="104"/>
      <c r="K141" s="104"/>
      <c r="L141" s="104"/>
      <c r="M141" s="104"/>
      <c r="N141" s="104"/>
      <c r="O141" s="104"/>
      <c r="P141" s="104"/>
      <c r="Q141" s="104"/>
      <c r="R141" s="104"/>
      <c r="S141" s="106"/>
      <c r="T141" s="106"/>
      <c r="U141" s="104"/>
    </row>
    <row r="142" spans="1:21" ht="45" customHeight="1">
      <c r="A142" s="104" t="str">
        <f>Table1[[#This Row],[Lead]]&amp;"/"&amp;Table1[[#This Row],[Implementing Partner]]</f>
        <v>/</v>
      </c>
      <c r="B142" s="104" t="str">
        <f>Table1[[#This Row],['#activity +type]]&amp;"/ "&amp; Table1[[#This Row],['#activity +description]]</f>
        <v xml:space="preserve">/ </v>
      </c>
      <c r="C142" s="105" t="str">
        <f>Table1[[#This Row],[District]] &amp;"/ " &amp; Table1[[#This Row],[Posto]] &amp;"/ " &amp; Table1[[#This Row],[Bairro_Localidade]] &amp;"/ " &amp; Table1[[#This Row],[Local]]</f>
        <v xml:space="preserve">/ / / </v>
      </c>
      <c r="D142" s="105" t="str">
        <f>Table1[[#This Row],['#loc +type]]&amp;"/ " &amp; Table1[[#This Row],[Beneficiary type]]&amp; CHAR(10) &amp; "People targeted : " &amp;Table1[[#This Row],[Targeted]] &amp; CHAR(10) &amp; "People Reached: " &amp; Table1[[#This Row],[Reached]]</f>
        <v xml:space="preserve">/ 
People targeted : 
People Reached: </v>
      </c>
      <c r="E142" s="105" t="e">
        <f>"Started: " &amp; TEXT(Table1[[#This Row],[Data de início]], "DD/MM/YYYY") &amp; CHAR(10) &amp;"Est. End: " &amp; TEXT(Table1[[#This Row],[Data final]], "DD/MM/YYYY")&amp; CHAR(10) &amp;"Status: "&amp;Table1[[#This Row],[Status]]</f>
        <v>#VALUE!</v>
      </c>
      <c r="F142" s="104"/>
      <c r="G142" s="104"/>
      <c r="H142" s="104"/>
      <c r="I142" s="104"/>
      <c r="J142" s="104"/>
      <c r="K142" s="104"/>
      <c r="L142" s="104"/>
      <c r="M142" s="104"/>
      <c r="N142" s="104"/>
      <c r="O142" s="104"/>
      <c r="P142" s="104"/>
      <c r="Q142" s="104"/>
      <c r="R142" s="104"/>
      <c r="S142" s="106"/>
      <c r="T142" s="106"/>
      <c r="U142" s="104"/>
    </row>
    <row r="143" spans="1:21" ht="45" customHeight="1">
      <c r="A143" s="104" t="str">
        <f>Table1[[#This Row],[Lead]]&amp;"/"&amp;Table1[[#This Row],[Implementing Partner]]</f>
        <v>/</v>
      </c>
      <c r="B143" s="104" t="str">
        <f>Table1[[#This Row],['#activity +type]]&amp;"/ "&amp; Table1[[#This Row],['#activity +description]]</f>
        <v xml:space="preserve">/ </v>
      </c>
      <c r="C143" s="105" t="str">
        <f>Table1[[#This Row],[District]] &amp;"/ " &amp; Table1[[#This Row],[Posto]] &amp;"/ " &amp; Table1[[#This Row],[Bairro_Localidade]] &amp;"/ " &amp; Table1[[#This Row],[Local]]</f>
        <v xml:space="preserve">/ / / </v>
      </c>
      <c r="D143" s="105" t="str">
        <f>Table1[[#This Row],['#loc +type]]&amp;"/ " &amp; Table1[[#This Row],[Beneficiary type]]&amp; CHAR(10) &amp; "People targeted : " &amp;Table1[[#This Row],[Targeted]] &amp; CHAR(10) &amp; "People Reached: " &amp; Table1[[#This Row],[Reached]]</f>
        <v xml:space="preserve">/ 
People targeted : 
People Reached: </v>
      </c>
      <c r="E143" s="105" t="e">
        <f>"Started: " &amp; TEXT(Table1[[#This Row],[Data de início]], "DD/MM/YYYY") &amp; CHAR(10) &amp;"Est. End: " &amp; TEXT(Table1[[#This Row],[Data final]], "DD/MM/YYYY")&amp; CHAR(10) &amp;"Status: "&amp;Table1[[#This Row],[Status]]</f>
        <v>#VALUE!</v>
      </c>
      <c r="F143" s="104"/>
      <c r="G143" s="104"/>
      <c r="H143" s="104"/>
      <c r="I143" s="104"/>
      <c r="J143" s="104"/>
      <c r="K143" s="104"/>
      <c r="L143" s="104"/>
      <c r="M143" s="104"/>
      <c r="N143" s="104"/>
      <c r="O143" s="104"/>
      <c r="P143" s="104"/>
      <c r="Q143" s="104"/>
      <c r="R143" s="104"/>
      <c r="S143" s="106"/>
      <c r="T143" s="106"/>
      <c r="U143" s="104"/>
    </row>
    <row r="144" spans="1:21" ht="45" customHeight="1">
      <c r="A144" s="104" t="str">
        <f>Table1[[#This Row],[Lead]]&amp;"/"&amp;Table1[[#This Row],[Implementing Partner]]</f>
        <v>/</v>
      </c>
      <c r="B144" s="104" t="str">
        <f>Table1[[#This Row],['#activity +type]]&amp;"/ "&amp; Table1[[#This Row],['#activity +description]]</f>
        <v xml:space="preserve">/ </v>
      </c>
      <c r="C144" s="105" t="str">
        <f>Table1[[#This Row],[District]] &amp;"/ " &amp; Table1[[#This Row],[Posto]] &amp;"/ " &amp; Table1[[#This Row],[Bairro_Localidade]] &amp;"/ " &amp; Table1[[#This Row],[Local]]</f>
        <v xml:space="preserve">/ / / </v>
      </c>
      <c r="D144" s="105" t="str">
        <f>Table1[[#This Row],['#loc +type]]&amp;"/ " &amp; Table1[[#This Row],[Beneficiary type]]&amp; CHAR(10) &amp; "People targeted : " &amp;Table1[[#This Row],[Targeted]] &amp; CHAR(10) &amp; "People Reached: " &amp; Table1[[#This Row],[Reached]]</f>
        <v xml:space="preserve">/ 
People targeted : 
People Reached: </v>
      </c>
      <c r="E144" s="105" t="e">
        <f>"Started: " &amp; TEXT(Table1[[#This Row],[Data de início]], "DD/MM/YYYY") &amp; CHAR(10) &amp;"Est. End: " &amp; TEXT(Table1[[#This Row],[Data final]], "DD/MM/YYYY")&amp; CHAR(10) &amp;"Status: "&amp;Table1[[#This Row],[Status]]</f>
        <v>#VALUE!</v>
      </c>
      <c r="F144" s="104"/>
      <c r="G144" s="104"/>
      <c r="H144" s="104"/>
      <c r="I144" s="104"/>
      <c r="J144" s="104"/>
      <c r="K144" s="104"/>
      <c r="L144" s="104"/>
      <c r="M144" s="104"/>
      <c r="N144" s="104"/>
      <c r="O144" s="104"/>
      <c r="P144" s="104"/>
      <c r="Q144" s="104"/>
      <c r="R144" s="104"/>
      <c r="S144" s="106"/>
      <c r="T144" s="106"/>
      <c r="U144" s="104"/>
    </row>
    <row r="145" spans="1:21" ht="45" customHeight="1">
      <c r="A145" s="104" t="str">
        <f>Table1[[#This Row],[Lead]]&amp;"/"&amp;Table1[[#This Row],[Implementing Partner]]</f>
        <v>/</v>
      </c>
      <c r="B145" s="104" t="str">
        <f>Table1[[#This Row],['#activity +type]]&amp;"/ "&amp; Table1[[#This Row],['#activity +description]]</f>
        <v xml:space="preserve">/ </v>
      </c>
      <c r="C145" s="105" t="str">
        <f>Table1[[#This Row],[District]] &amp;"/ " &amp; Table1[[#This Row],[Posto]] &amp;"/ " &amp; Table1[[#This Row],[Bairro_Localidade]] &amp;"/ " &amp; Table1[[#This Row],[Local]]</f>
        <v xml:space="preserve">/ / / </v>
      </c>
      <c r="D145" s="105" t="str">
        <f>Table1[[#This Row],['#loc +type]]&amp;"/ " &amp; Table1[[#This Row],[Beneficiary type]]&amp; CHAR(10) &amp; "People targeted : " &amp;Table1[[#This Row],[Targeted]] &amp; CHAR(10) &amp; "People Reached: " &amp; Table1[[#This Row],[Reached]]</f>
        <v xml:space="preserve">/ 
People targeted : 
People Reached: </v>
      </c>
      <c r="E145" s="105" t="e">
        <f>"Started: " &amp; TEXT(Table1[[#This Row],[Data de início]], "DD/MM/YYYY") &amp; CHAR(10) &amp;"Est. End: " &amp; TEXT(Table1[[#This Row],[Data final]], "DD/MM/YYYY")&amp; CHAR(10) &amp;"Status: "&amp;Table1[[#This Row],[Status]]</f>
        <v>#VALUE!</v>
      </c>
      <c r="F145" s="104"/>
      <c r="G145" s="104"/>
      <c r="H145" s="104"/>
      <c r="I145" s="104"/>
      <c r="J145" s="104"/>
      <c r="K145" s="104"/>
      <c r="L145" s="104"/>
      <c r="M145" s="104"/>
      <c r="N145" s="104"/>
      <c r="O145" s="104"/>
      <c r="P145" s="104"/>
      <c r="Q145" s="104"/>
      <c r="R145" s="104"/>
      <c r="S145" s="106"/>
      <c r="T145" s="106"/>
      <c r="U145" s="104"/>
    </row>
    <row r="146" spans="1:21" ht="45" customHeight="1">
      <c r="A146" s="104" t="str">
        <f>Table1[[#This Row],[Lead]]&amp;"/"&amp;Table1[[#This Row],[Implementing Partner]]</f>
        <v>/</v>
      </c>
      <c r="B146" s="104" t="str">
        <f>Table1[[#This Row],['#activity +type]]&amp;"/ "&amp; Table1[[#This Row],['#activity +description]]</f>
        <v xml:space="preserve">/ </v>
      </c>
      <c r="C146" s="105" t="str">
        <f>Table1[[#This Row],[District]] &amp;"/ " &amp; Table1[[#This Row],[Posto]] &amp;"/ " &amp; Table1[[#This Row],[Bairro_Localidade]] &amp;"/ " &amp; Table1[[#This Row],[Local]]</f>
        <v xml:space="preserve">/ / / </v>
      </c>
      <c r="D146" s="105" t="str">
        <f>Table1[[#This Row],['#loc +type]]&amp;"/ " &amp; Table1[[#This Row],[Beneficiary type]]&amp; CHAR(10) &amp; "People targeted : " &amp;Table1[[#This Row],[Targeted]] &amp; CHAR(10) &amp; "People Reached: " &amp; Table1[[#This Row],[Reached]]</f>
        <v xml:space="preserve">/ 
People targeted : 
People Reached: </v>
      </c>
      <c r="E146" s="105" t="e">
        <f>"Started: " &amp; TEXT(Table1[[#This Row],[Data de início]], "DD/MM/YYYY") &amp; CHAR(10) &amp;"Est. End: " &amp; TEXT(Table1[[#This Row],[Data final]], "DD/MM/YYYY")&amp; CHAR(10) &amp;"Status: "&amp;Table1[[#This Row],[Status]]</f>
        <v>#VALUE!</v>
      </c>
      <c r="F146" s="104"/>
      <c r="G146" s="104"/>
      <c r="H146" s="104"/>
      <c r="I146" s="104"/>
      <c r="J146" s="104"/>
      <c r="K146" s="104"/>
      <c r="L146" s="104"/>
      <c r="M146" s="104"/>
      <c r="N146" s="104"/>
      <c r="O146" s="104"/>
      <c r="P146" s="104"/>
      <c r="Q146" s="104"/>
      <c r="R146" s="104"/>
      <c r="S146" s="106"/>
      <c r="T146" s="106"/>
      <c r="U146" s="104"/>
    </row>
    <row r="147" spans="1:21" ht="45" customHeight="1">
      <c r="A147" s="104" t="str">
        <f>Table1[[#This Row],[Lead]]&amp;"/"&amp;Table1[[#This Row],[Implementing Partner]]</f>
        <v>/</v>
      </c>
      <c r="B147" s="104" t="str">
        <f>Table1[[#This Row],['#activity +type]]&amp;"/ "&amp; Table1[[#This Row],['#activity +description]]</f>
        <v xml:space="preserve">/ </v>
      </c>
      <c r="C147" s="105" t="str">
        <f>Table1[[#This Row],[District]] &amp;"/ " &amp; Table1[[#This Row],[Posto]] &amp;"/ " &amp; Table1[[#This Row],[Bairro_Localidade]] &amp;"/ " &amp; Table1[[#This Row],[Local]]</f>
        <v xml:space="preserve">/ / / </v>
      </c>
      <c r="D147" s="105" t="str">
        <f>Table1[[#This Row],['#loc +type]]&amp;"/ " &amp; Table1[[#This Row],[Beneficiary type]]&amp; CHAR(10) &amp; "People targeted : " &amp;Table1[[#This Row],[Targeted]] &amp; CHAR(10) &amp; "People Reached: " &amp; Table1[[#This Row],[Reached]]</f>
        <v xml:space="preserve">/ 
People targeted : 
People Reached: </v>
      </c>
      <c r="E147" s="105" t="e">
        <f>"Started: " &amp; TEXT(Table1[[#This Row],[Data de início]], "DD/MM/YYYY") &amp; CHAR(10) &amp;"Est. End: " &amp; TEXT(Table1[[#This Row],[Data final]], "DD/MM/YYYY")&amp; CHAR(10) &amp;"Status: "&amp;Table1[[#This Row],[Status]]</f>
        <v>#VALUE!</v>
      </c>
      <c r="F147" s="104"/>
      <c r="G147" s="104"/>
      <c r="H147" s="104"/>
      <c r="I147" s="104"/>
      <c r="J147" s="104"/>
      <c r="K147" s="104"/>
      <c r="L147" s="104"/>
      <c r="M147" s="104"/>
      <c r="N147" s="104"/>
      <c r="O147" s="104"/>
      <c r="P147" s="104"/>
      <c r="Q147" s="104"/>
      <c r="R147" s="104"/>
      <c r="S147" s="106"/>
      <c r="T147" s="106"/>
      <c r="U147" s="104"/>
    </row>
    <row r="148" spans="1:21" ht="45" customHeight="1">
      <c r="A148" s="104" t="str">
        <f>Table1[[#This Row],[Lead]]&amp;"/"&amp;Table1[[#This Row],[Implementing Partner]]</f>
        <v>/</v>
      </c>
      <c r="B148" s="104" t="str">
        <f>Table1[[#This Row],['#activity +type]]&amp;"/ "&amp; Table1[[#This Row],['#activity +description]]</f>
        <v xml:space="preserve">/ </v>
      </c>
      <c r="C148" s="105" t="str">
        <f>Table1[[#This Row],[District]] &amp;"/ " &amp; Table1[[#This Row],[Posto]] &amp;"/ " &amp; Table1[[#This Row],[Bairro_Localidade]] &amp;"/ " &amp; Table1[[#This Row],[Local]]</f>
        <v xml:space="preserve">/ / / </v>
      </c>
      <c r="D148" s="105" t="str">
        <f>Table1[[#This Row],['#loc +type]]&amp;"/ " &amp; Table1[[#This Row],[Beneficiary type]]&amp; CHAR(10) &amp; "People targeted : " &amp;Table1[[#This Row],[Targeted]] &amp; CHAR(10) &amp; "People Reached: " &amp; Table1[[#This Row],[Reached]]</f>
        <v xml:space="preserve">/ 
People targeted : 
People Reached: </v>
      </c>
      <c r="E148" s="105" t="e">
        <f>"Started: " &amp; TEXT(Table1[[#This Row],[Data de início]], "DD/MM/YYYY") &amp; CHAR(10) &amp;"Est. End: " &amp; TEXT(Table1[[#This Row],[Data final]], "DD/MM/YYYY")&amp; CHAR(10) &amp;"Status: "&amp;Table1[[#This Row],[Status]]</f>
        <v>#VALUE!</v>
      </c>
      <c r="F148" s="104"/>
      <c r="G148" s="104"/>
      <c r="H148" s="104"/>
      <c r="I148" s="104"/>
      <c r="J148" s="104"/>
      <c r="K148" s="104"/>
      <c r="L148" s="104"/>
      <c r="M148" s="104"/>
      <c r="N148" s="104"/>
      <c r="O148" s="104"/>
      <c r="P148" s="104"/>
      <c r="Q148" s="104"/>
      <c r="R148" s="104"/>
      <c r="S148" s="106"/>
      <c r="T148" s="106"/>
      <c r="U148" s="104"/>
    </row>
    <row r="149" spans="1:21" ht="45" customHeight="1">
      <c r="A149" s="104" t="str">
        <f>Table1[[#This Row],[Lead]]&amp;"/"&amp;Table1[[#This Row],[Implementing Partner]]</f>
        <v>/</v>
      </c>
      <c r="B149" s="104" t="str">
        <f>Table1[[#This Row],['#activity +type]]&amp;"/ "&amp; Table1[[#This Row],['#activity +description]]</f>
        <v xml:space="preserve">/ </v>
      </c>
      <c r="C149" s="105" t="str">
        <f>Table1[[#This Row],[District]] &amp;"/ " &amp; Table1[[#This Row],[Posto]] &amp;"/ " &amp; Table1[[#This Row],[Bairro_Localidade]] &amp;"/ " &amp; Table1[[#This Row],[Local]]</f>
        <v xml:space="preserve">/ / / </v>
      </c>
      <c r="D149" s="105" t="str">
        <f>Table1[[#This Row],['#loc +type]]&amp;"/ " &amp; Table1[[#This Row],[Beneficiary type]]&amp; CHAR(10) &amp; "People targeted : " &amp;Table1[[#This Row],[Targeted]] &amp; CHAR(10) &amp; "People Reached: " &amp; Table1[[#This Row],[Reached]]</f>
        <v xml:space="preserve">/ 
People targeted : 
People Reached: </v>
      </c>
      <c r="E149" s="105" t="e">
        <f>"Started: " &amp; TEXT(Table1[[#This Row],[Data de início]], "DD/MM/YYYY") &amp; CHAR(10) &amp;"Est. End: " &amp; TEXT(Table1[[#This Row],[Data final]], "DD/MM/YYYY")&amp; CHAR(10) &amp;"Status: "&amp;Table1[[#This Row],[Status]]</f>
        <v>#VALUE!</v>
      </c>
      <c r="F149" s="104"/>
      <c r="G149" s="104"/>
      <c r="H149" s="104"/>
      <c r="I149" s="104"/>
      <c r="J149" s="104"/>
      <c r="K149" s="104"/>
      <c r="L149" s="104"/>
      <c r="M149" s="104"/>
      <c r="N149" s="104"/>
      <c r="O149" s="104"/>
      <c r="P149" s="104"/>
      <c r="Q149" s="104"/>
      <c r="R149" s="104"/>
      <c r="S149" s="106"/>
      <c r="T149" s="106"/>
      <c r="U149" s="104"/>
    </row>
    <row r="150" spans="1:21" ht="45" customHeight="1">
      <c r="A150" s="104" t="str">
        <f>Table1[[#This Row],[Lead]]&amp;"/"&amp;Table1[[#This Row],[Implementing Partner]]</f>
        <v>/</v>
      </c>
      <c r="B150" s="104" t="str">
        <f>Table1[[#This Row],['#activity +type]]&amp;"/ "&amp; Table1[[#This Row],['#activity +description]]</f>
        <v xml:space="preserve">/ </v>
      </c>
      <c r="C150" s="105" t="str">
        <f>Table1[[#This Row],[District]] &amp;"/ " &amp; Table1[[#This Row],[Posto]] &amp;"/ " &amp; Table1[[#This Row],[Bairro_Localidade]] &amp;"/ " &amp; Table1[[#This Row],[Local]]</f>
        <v xml:space="preserve">/ / / </v>
      </c>
      <c r="D150" s="105" t="str">
        <f>Table1[[#This Row],['#loc +type]]&amp;"/ " &amp; Table1[[#This Row],[Beneficiary type]]&amp; CHAR(10) &amp; "People targeted : " &amp;Table1[[#This Row],[Targeted]] &amp; CHAR(10) &amp; "People Reached: " &amp; Table1[[#This Row],[Reached]]</f>
        <v xml:space="preserve">/ 
People targeted : 
People Reached: </v>
      </c>
      <c r="E150" s="105" t="e">
        <f>"Started: " &amp; TEXT(Table1[[#This Row],[Data de início]], "DD/MM/YYYY") &amp; CHAR(10) &amp;"Est. End: " &amp; TEXT(Table1[[#This Row],[Data final]], "DD/MM/YYYY")&amp; CHAR(10) &amp;"Status: "&amp;Table1[[#This Row],[Status]]</f>
        <v>#VALUE!</v>
      </c>
      <c r="F150" s="104"/>
      <c r="G150" s="104"/>
      <c r="H150" s="104"/>
      <c r="I150" s="104"/>
      <c r="J150" s="104"/>
      <c r="K150" s="104"/>
      <c r="L150" s="104"/>
      <c r="M150" s="104"/>
      <c r="N150" s="104"/>
      <c r="O150" s="104"/>
      <c r="P150" s="104"/>
      <c r="Q150" s="104"/>
      <c r="R150" s="104"/>
      <c r="S150" s="106"/>
      <c r="T150" s="106"/>
      <c r="U150" s="104"/>
    </row>
    <row r="151" spans="1:21" ht="45" customHeight="1">
      <c r="A151" s="104" t="str">
        <f>Table1[[#This Row],[Lead]]&amp;"/"&amp;Table1[[#This Row],[Implementing Partner]]</f>
        <v>/</v>
      </c>
      <c r="B151" s="104" t="str">
        <f>Table1[[#This Row],['#activity +type]]&amp;"/ "&amp; Table1[[#This Row],['#activity +description]]</f>
        <v xml:space="preserve">/ </v>
      </c>
      <c r="C151" s="105" t="str">
        <f>Table1[[#This Row],[District]] &amp;"/ " &amp; Table1[[#This Row],[Posto]] &amp;"/ " &amp; Table1[[#This Row],[Bairro_Localidade]] &amp;"/ " &amp; Table1[[#This Row],[Local]]</f>
        <v xml:space="preserve">/ / / </v>
      </c>
      <c r="D151" s="105" t="str">
        <f>Table1[[#This Row],['#loc +type]]&amp;"/ " &amp; Table1[[#This Row],[Beneficiary type]]&amp; CHAR(10) &amp; "People targeted : " &amp;Table1[[#This Row],[Targeted]] &amp; CHAR(10) &amp; "People Reached: " &amp; Table1[[#This Row],[Reached]]</f>
        <v xml:space="preserve">/ 
People targeted : 
People Reached: </v>
      </c>
      <c r="E151" s="105" t="e">
        <f>"Started: " &amp; TEXT(Table1[[#This Row],[Data de início]], "DD/MM/YYYY") &amp; CHAR(10) &amp;"Est. End: " &amp; TEXT(Table1[[#This Row],[Data final]], "DD/MM/YYYY")&amp; CHAR(10) &amp;"Status: "&amp;Table1[[#This Row],[Status]]</f>
        <v>#VALUE!</v>
      </c>
      <c r="F151" s="104"/>
      <c r="G151" s="104"/>
      <c r="H151" s="104"/>
      <c r="I151" s="104"/>
      <c r="J151" s="104"/>
      <c r="K151" s="104"/>
      <c r="L151" s="104"/>
      <c r="M151" s="104"/>
      <c r="N151" s="104"/>
      <c r="O151" s="104"/>
      <c r="P151" s="104"/>
      <c r="Q151" s="104"/>
      <c r="R151" s="104"/>
      <c r="S151" s="106"/>
      <c r="T151" s="106"/>
      <c r="U151" s="104"/>
    </row>
    <row r="152" spans="1:21" ht="45" customHeight="1">
      <c r="A152" s="104" t="str">
        <f>Table1[[#This Row],[Lead]]&amp;"/"&amp;Table1[[#This Row],[Implementing Partner]]</f>
        <v>/</v>
      </c>
      <c r="B152" s="104" t="str">
        <f>Table1[[#This Row],['#activity +type]]&amp;"/ "&amp; Table1[[#This Row],['#activity +description]]</f>
        <v xml:space="preserve">/ </v>
      </c>
      <c r="C152" s="105" t="str">
        <f>Table1[[#This Row],[District]] &amp;"/ " &amp; Table1[[#This Row],[Posto]] &amp;"/ " &amp; Table1[[#This Row],[Bairro_Localidade]] &amp;"/ " &amp; Table1[[#This Row],[Local]]</f>
        <v xml:space="preserve">/ / / </v>
      </c>
      <c r="D152" s="105" t="str">
        <f>Table1[[#This Row],['#loc +type]]&amp;"/ " &amp; Table1[[#This Row],[Beneficiary type]]&amp; CHAR(10) &amp; "People targeted : " &amp;Table1[[#This Row],[Targeted]] &amp; CHAR(10) &amp; "People Reached: " &amp; Table1[[#This Row],[Reached]]</f>
        <v xml:space="preserve">/ 
People targeted : 
People Reached: </v>
      </c>
      <c r="E152" s="105" t="e">
        <f>"Started: " &amp; TEXT(Table1[[#This Row],[Data de início]], "DD/MM/YYYY") &amp; CHAR(10) &amp;"Est. End: " &amp; TEXT(Table1[[#This Row],[Data final]], "DD/MM/YYYY")&amp; CHAR(10) &amp;"Status: "&amp;Table1[[#This Row],[Status]]</f>
        <v>#VALUE!</v>
      </c>
      <c r="F152" s="104"/>
      <c r="G152" s="104"/>
      <c r="H152" s="104"/>
      <c r="I152" s="104"/>
      <c r="J152" s="104"/>
      <c r="K152" s="104"/>
      <c r="L152" s="104"/>
      <c r="M152" s="104"/>
      <c r="N152" s="104"/>
      <c r="O152" s="104"/>
      <c r="P152" s="104"/>
      <c r="Q152" s="104"/>
      <c r="R152" s="104"/>
      <c r="S152" s="106"/>
      <c r="T152" s="106"/>
      <c r="U152" s="104"/>
    </row>
    <row r="153" spans="1:21" ht="45" customHeight="1">
      <c r="A153" s="104" t="str">
        <f>Table1[[#This Row],[Lead]]&amp;"/"&amp;Table1[[#This Row],[Implementing Partner]]</f>
        <v>/</v>
      </c>
      <c r="B153" s="104" t="str">
        <f>Table1[[#This Row],['#activity +type]]&amp;"/ "&amp; Table1[[#This Row],['#activity +description]]</f>
        <v xml:space="preserve">/ </v>
      </c>
      <c r="C153" s="105" t="str">
        <f>Table1[[#This Row],[District]] &amp;"/ " &amp; Table1[[#This Row],[Posto]] &amp;"/ " &amp; Table1[[#This Row],[Bairro_Localidade]] &amp;"/ " &amp; Table1[[#This Row],[Local]]</f>
        <v xml:space="preserve">/ / / </v>
      </c>
      <c r="D153" s="105" t="str">
        <f>Table1[[#This Row],['#loc +type]]&amp;"/ " &amp; Table1[[#This Row],[Beneficiary type]]&amp; CHAR(10) &amp; "People targeted : " &amp;Table1[[#This Row],[Targeted]] &amp; CHAR(10) &amp; "People Reached: " &amp; Table1[[#This Row],[Reached]]</f>
        <v xml:space="preserve">/ 
People targeted : 
People Reached: </v>
      </c>
      <c r="E153" s="105" t="e">
        <f>"Started: " &amp; TEXT(Table1[[#This Row],[Data de início]], "DD/MM/YYYY") &amp; CHAR(10) &amp;"Est. End: " &amp; TEXT(Table1[[#This Row],[Data final]], "DD/MM/YYYY")&amp; CHAR(10) &amp;"Status: "&amp;Table1[[#This Row],[Status]]</f>
        <v>#VALUE!</v>
      </c>
      <c r="F153" s="104"/>
      <c r="G153" s="104"/>
      <c r="H153" s="104"/>
      <c r="I153" s="104"/>
      <c r="J153" s="104"/>
      <c r="K153" s="104"/>
      <c r="L153" s="104"/>
      <c r="M153" s="104"/>
      <c r="N153" s="104"/>
      <c r="O153" s="104"/>
      <c r="P153" s="104"/>
      <c r="Q153" s="104"/>
      <c r="R153" s="104"/>
      <c r="S153" s="106"/>
      <c r="T153" s="106"/>
      <c r="U153" s="104"/>
    </row>
    <row r="154" spans="1:21" ht="45" customHeight="1">
      <c r="A154" s="104" t="str">
        <f>Table1[[#This Row],[Lead]]&amp;"/"&amp;Table1[[#This Row],[Implementing Partner]]</f>
        <v>/</v>
      </c>
      <c r="B154" s="104" t="str">
        <f>Table1[[#This Row],['#activity +type]]&amp;"/ "&amp; Table1[[#This Row],['#activity +description]]</f>
        <v xml:space="preserve">/ </v>
      </c>
      <c r="C154" s="105" t="str">
        <f>Table1[[#This Row],[District]] &amp;"/ " &amp; Table1[[#This Row],[Posto]] &amp;"/ " &amp; Table1[[#This Row],[Bairro_Localidade]] &amp;"/ " &amp; Table1[[#This Row],[Local]]</f>
        <v xml:space="preserve">/ / / </v>
      </c>
      <c r="D154" s="105" t="str">
        <f>Table1[[#This Row],['#loc +type]]&amp;"/ " &amp; Table1[[#This Row],[Beneficiary type]]&amp; CHAR(10) &amp; "People targeted : " &amp;Table1[[#This Row],[Targeted]] &amp; CHAR(10) &amp; "People Reached: " &amp; Table1[[#This Row],[Reached]]</f>
        <v xml:space="preserve">/ 
People targeted : 
People Reached: </v>
      </c>
      <c r="E154" s="105" t="e">
        <f>"Started: " &amp; TEXT(Table1[[#This Row],[Data de início]], "DD/MM/YYYY") &amp; CHAR(10) &amp;"Est. End: " &amp; TEXT(Table1[[#This Row],[Data final]], "DD/MM/YYYY")&amp; CHAR(10) &amp;"Status: "&amp;Table1[[#This Row],[Status]]</f>
        <v>#VALUE!</v>
      </c>
      <c r="F154" s="104"/>
      <c r="G154" s="104"/>
      <c r="H154" s="104"/>
      <c r="I154" s="104"/>
      <c r="J154" s="104"/>
      <c r="K154" s="104"/>
      <c r="L154" s="104"/>
      <c r="M154" s="104"/>
      <c r="N154" s="104"/>
      <c r="O154" s="104"/>
      <c r="P154" s="104"/>
      <c r="Q154" s="104"/>
      <c r="R154" s="104"/>
      <c r="S154" s="106"/>
      <c r="T154" s="106"/>
      <c r="U154" s="104"/>
    </row>
    <row r="155" spans="1:21" ht="45" customHeight="1">
      <c r="A155" s="104" t="str">
        <f>Table1[[#This Row],[Lead]]&amp;"/"&amp;Table1[[#This Row],[Implementing Partner]]</f>
        <v>/</v>
      </c>
      <c r="B155" s="104" t="str">
        <f>Table1[[#This Row],['#activity +type]]&amp;"/ "&amp; Table1[[#This Row],['#activity +description]]</f>
        <v xml:space="preserve">/ </v>
      </c>
      <c r="C155" s="105" t="str">
        <f>Table1[[#This Row],[District]] &amp;"/ " &amp; Table1[[#This Row],[Posto]] &amp;"/ " &amp; Table1[[#This Row],[Bairro_Localidade]] &amp;"/ " &amp; Table1[[#This Row],[Local]]</f>
        <v xml:space="preserve">/ / / </v>
      </c>
      <c r="D155" s="105" t="str">
        <f>Table1[[#This Row],['#loc +type]]&amp;"/ " &amp; Table1[[#This Row],[Beneficiary type]]&amp; CHAR(10) &amp; "People targeted : " &amp;Table1[[#This Row],[Targeted]] &amp; CHAR(10) &amp; "People Reached: " &amp; Table1[[#This Row],[Reached]]</f>
        <v xml:space="preserve">/ 
People targeted : 
People Reached: </v>
      </c>
      <c r="E155" s="105" t="e">
        <f>"Started: " &amp; TEXT(Table1[[#This Row],[Data de início]], "DD/MM/YYYY") &amp; CHAR(10) &amp;"Est. End: " &amp; TEXT(Table1[[#This Row],[Data final]], "DD/MM/YYYY")&amp; CHAR(10) &amp;"Status: "&amp;Table1[[#This Row],[Status]]</f>
        <v>#VALUE!</v>
      </c>
      <c r="F155" s="104"/>
      <c r="G155" s="104"/>
      <c r="H155" s="104"/>
      <c r="I155" s="104"/>
      <c r="J155" s="104"/>
      <c r="K155" s="104"/>
      <c r="L155" s="104"/>
      <c r="M155" s="104"/>
      <c r="N155" s="104"/>
      <c r="O155" s="104"/>
      <c r="P155" s="104"/>
      <c r="Q155" s="104"/>
      <c r="R155" s="104"/>
      <c r="S155" s="106"/>
      <c r="T155" s="106"/>
      <c r="U155" s="104"/>
    </row>
    <row r="156" spans="1:21" ht="45" customHeight="1">
      <c r="A156" s="104" t="str">
        <f>Table1[[#This Row],[Lead]]&amp;"/"&amp;Table1[[#This Row],[Implementing Partner]]</f>
        <v>/</v>
      </c>
      <c r="B156" s="104" t="str">
        <f>Table1[[#This Row],['#activity +type]]&amp;"/ "&amp; Table1[[#This Row],['#activity +description]]</f>
        <v xml:space="preserve">/ </v>
      </c>
      <c r="C156" s="105" t="str">
        <f>Table1[[#This Row],[District]] &amp;"/ " &amp; Table1[[#This Row],[Posto]] &amp;"/ " &amp; Table1[[#This Row],[Bairro_Localidade]] &amp;"/ " &amp; Table1[[#This Row],[Local]]</f>
        <v xml:space="preserve">/ / / </v>
      </c>
      <c r="D156" s="105" t="str">
        <f>Table1[[#This Row],['#loc +type]]&amp;"/ " &amp; Table1[[#This Row],[Beneficiary type]]&amp; CHAR(10) &amp; "People targeted : " &amp;Table1[[#This Row],[Targeted]] &amp; CHAR(10) &amp; "People Reached: " &amp; Table1[[#This Row],[Reached]]</f>
        <v xml:space="preserve">/ 
People targeted : 
People Reached: </v>
      </c>
      <c r="E156" s="105" t="e">
        <f>"Started: " &amp; TEXT(Table1[[#This Row],[Data de início]], "DD/MM/YYYY") &amp; CHAR(10) &amp;"Est. End: " &amp; TEXT(Table1[[#This Row],[Data final]], "DD/MM/YYYY")&amp; CHAR(10) &amp;"Status: "&amp;Table1[[#This Row],[Status]]</f>
        <v>#VALUE!</v>
      </c>
      <c r="F156" s="104"/>
      <c r="G156" s="104"/>
      <c r="H156" s="104"/>
      <c r="I156" s="104"/>
      <c r="J156" s="104"/>
      <c r="K156" s="104"/>
      <c r="L156" s="104"/>
      <c r="M156" s="104"/>
      <c r="N156" s="104"/>
      <c r="O156" s="104"/>
      <c r="P156" s="104"/>
      <c r="Q156" s="104"/>
      <c r="R156" s="104"/>
      <c r="S156" s="106"/>
      <c r="T156" s="106"/>
      <c r="U156" s="104"/>
    </row>
    <row r="157" spans="1:21" ht="45" customHeight="1">
      <c r="A157" s="104" t="str">
        <f>Table1[[#This Row],[Lead]]&amp;"/"&amp;Table1[[#This Row],[Implementing Partner]]</f>
        <v>/</v>
      </c>
      <c r="B157" s="104" t="str">
        <f>Table1[[#This Row],['#activity +type]]&amp;"/ "&amp; Table1[[#This Row],['#activity +description]]</f>
        <v xml:space="preserve">/ </v>
      </c>
      <c r="C157" s="105" t="str">
        <f>Table1[[#This Row],[District]] &amp;"/ " &amp; Table1[[#This Row],[Posto]] &amp;"/ " &amp; Table1[[#This Row],[Bairro_Localidade]] &amp;"/ " &amp; Table1[[#This Row],[Local]]</f>
        <v xml:space="preserve">/ / / </v>
      </c>
      <c r="D157" s="105" t="str">
        <f>Table1[[#This Row],['#loc +type]]&amp;"/ " &amp; Table1[[#This Row],[Beneficiary type]]&amp; CHAR(10) &amp; "People targeted : " &amp;Table1[[#This Row],[Targeted]] &amp; CHAR(10) &amp; "People Reached: " &amp; Table1[[#This Row],[Reached]]</f>
        <v xml:space="preserve">/ 
People targeted : 
People Reached: </v>
      </c>
      <c r="E157" s="105" t="e">
        <f>"Started: " &amp; TEXT(Table1[[#This Row],[Data de início]], "DD/MM/YYYY") &amp; CHAR(10) &amp;"Est. End: " &amp; TEXT(Table1[[#This Row],[Data final]], "DD/MM/YYYY")&amp; CHAR(10) &amp;"Status: "&amp;Table1[[#This Row],[Status]]</f>
        <v>#VALUE!</v>
      </c>
      <c r="F157" s="104"/>
      <c r="G157" s="104"/>
      <c r="H157" s="104"/>
      <c r="I157" s="104"/>
      <c r="J157" s="104"/>
      <c r="K157" s="104"/>
      <c r="L157" s="104"/>
      <c r="M157" s="104"/>
      <c r="N157" s="104"/>
      <c r="O157" s="104"/>
      <c r="P157" s="104"/>
      <c r="Q157" s="104"/>
      <c r="R157" s="104"/>
      <c r="S157" s="106"/>
      <c r="T157" s="106"/>
      <c r="U157" s="104"/>
    </row>
    <row r="158" spans="1:21" ht="45" customHeight="1">
      <c r="A158" s="104" t="str">
        <f>Table1[[#This Row],[Lead]]&amp;"/"&amp;Table1[[#This Row],[Implementing Partner]]</f>
        <v>/</v>
      </c>
      <c r="B158" s="104" t="str">
        <f>Table1[[#This Row],['#activity +type]]&amp;"/ "&amp; Table1[[#This Row],['#activity +description]]</f>
        <v xml:space="preserve">/ </v>
      </c>
      <c r="C158" s="105" t="str">
        <f>Table1[[#This Row],[District]] &amp;"/ " &amp; Table1[[#This Row],[Posto]] &amp;"/ " &amp; Table1[[#This Row],[Bairro_Localidade]] &amp;"/ " &amp; Table1[[#This Row],[Local]]</f>
        <v xml:space="preserve">/ / / </v>
      </c>
      <c r="D158" s="105" t="str">
        <f>Table1[[#This Row],['#loc +type]]&amp;"/ " &amp; Table1[[#This Row],[Beneficiary type]]&amp; CHAR(10) &amp; "People targeted : " &amp;Table1[[#This Row],[Targeted]] &amp; CHAR(10) &amp; "People Reached: " &amp; Table1[[#This Row],[Reached]]</f>
        <v xml:space="preserve">/ 
People targeted : 
People Reached: </v>
      </c>
      <c r="E158" s="105" t="e">
        <f>"Started: " &amp; TEXT(Table1[[#This Row],[Data de início]], "DD/MM/YYYY") &amp; CHAR(10) &amp;"Est. End: " &amp; TEXT(Table1[[#This Row],[Data final]], "DD/MM/YYYY")&amp; CHAR(10) &amp;"Status: "&amp;Table1[[#This Row],[Status]]</f>
        <v>#VALUE!</v>
      </c>
      <c r="F158" s="104"/>
      <c r="G158" s="104"/>
      <c r="H158" s="104"/>
      <c r="I158" s="104"/>
      <c r="J158" s="104"/>
      <c r="K158" s="104"/>
      <c r="L158" s="104"/>
      <c r="M158" s="104"/>
      <c r="N158" s="104"/>
      <c r="O158" s="104"/>
      <c r="P158" s="104"/>
      <c r="Q158" s="104"/>
      <c r="R158" s="104"/>
      <c r="S158" s="106"/>
      <c r="T158" s="106"/>
      <c r="U158" s="104"/>
    </row>
    <row r="159" spans="1:21" ht="45" customHeight="1">
      <c r="A159" s="104" t="str">
        <f>Table1[[#This Row],[Lead]]&amp;"/"&amp;Table1[[#This Row],[Implementing Partner]]</f>
        <v>/</v>
      </c>
      <c r="B159" s="104" t="str">
        <f>Table1[[#This Row],['#activity +type]]&amp;"/ "&amp; Table1[[#This Row],['#activity +description]]</f>
        <v xml:space="preserve">/ </v>
      </c>
      <c r="C159" s="105" t="str">
        <f>Table1[[#This Row],[District]] &amp;"/ " &amp; Table1[[#This Row],[Posto]] &amp;"/ " &amp; Table1[[#This Row],[Bairro_Localidade]] &amp;"/ " &amp; Table1[[#This Row],[Local]]</f>
        <v xml:space="preserve">/ / / </v>
      </c>
      <c r="D159" s="105" t="str">
        <f>Table1[[#This Row],['#loc +type]]&amp;"/ " &amp; Table1[[#This Row],[Beneficiary type]]&amp; CHAR(10) &amp; "People targeted : " &amp;Table1[[#This Row],[Targeted]] &amp; CHAR(10) &amp; "People Reached: " &amp; Table1[[#This Row],[Reached]]</f>
        <v xml:space="preserve">/ 
People targeted : 
People Reached: </v>
      </c>
      <c r="E159" s="105" t="e">
        <f>"Started: " &amp; TEXT(Table1[[#This Row],[Data de início]], "DD/MM/YYYY") &amp; CHAR(10) &amp;"Est. End: " &amp; TEXT(Table1[[#This Row],[Data final]], "DD/MM/YYYY")&amp; CHAR(10) &amp;"Status: "&amp;Table1[[#This Row],[Status]]</f>
        <v>#VALUE!</v>
      </c>
      <c r="F159" s="104"/>
      <c r="G159" s="104"/>
      <c r="H159" s="104"/>
      <c r="I159" s="104"/>
      <c r="J159" s="104"/>
      <c r="K159" s="104"/>
      <c r="L159" s="104"/>
      <c r="M159" s="104"/>
      <c r="N159" s="104"/>
      <c r="O159" s="104"/>
      <c r="P159" s="104"/>
      <c r="Q159" s="104"/>
      <c r="R159" s="104"/>
      <c r="S159" s="106"/>
      <c r="T159" s="106"/>
      <c r="U159" s="104"/>
    </row>
    <row r="160" spans="1:21" ht="45" customHeight="1">
      <c r="A160" s="104" t="str">
        <f>Table1[[#This Row],[Lead]]&amp;"/"&amp;Table1[[#This Row],[Implementing Partner]]</f>
        <v>/</v>
      </c>
      <c r="B160" s="104" t="str">
        <f>Table1[[#This Row],['#activity +type]]&amp;"/ "&amp; Table1[[#This Row],['#activity +description]]</f>
        <v xml:space="preserve">/ </v>
      </c>
      <c r="C160" s="105" t="str">
        <f>Table1[[#This Row],[District]] &amp;"/ " &amp; Table1[[#This Row],[Posto]] &amp;"/ " &amp; Table1[[#This Row],[Bairro_Localidade]] &amp;"/ " &amp; Table1[[#This Row],[Local]]</f>
        <v xml:space="preserve">/ / / </v>
      </c>
      <c r="D160" s="105" t="str">
        <f>Table1[[#This Row],['#loc +type]]&amp;"/ " &amp; Table1[[#This Row],[Beneficiary type]]&amp; CHAR(10) &amp; "People targeted : " &amp;Table1[[#This Row],[Targeted]] &amp; CHAR(10) &amp; "People Reached: " &amp; Table1[[#This Row],[Reached]]</f>
        <v xml:space="preserve">/ 
People targeted : 
People Reached: </v>
      </c>
      <c r="E160" s="105" t="e">
        <f>"Started: " &amp; TEXT(Table1[[#This Row],[Data de início]], "DD/MM/YYYY") &amp; CHAR(10) &amp;"Est. End: " &amp; TEXT(Table1[[#This Row],[Data final]], "DD/MM/YYYY")&amp; CHAR(10) &amp;"Status: "&amp;Table1[[#This Row],[Status]]</f>
        <v>#VALUE!</v>
      </c>
      <c r="F160" s="104"/>
      <c r="G160" s="104"/>
      <c r="H160" s="104"/>
      <c r="I160" s="104"/>
      <c r="J160" s="104"/>
      <c r="K160" s="104"/>
      <c r="L160" s="104"/>
      <c r="M160" s="104"/>
      <c r="N160" s="104"/>
      <c r="O160" s="104"/>
      <c r="P160" s="104"/>
      <c r="Q160" s="104"/>
      <c r="R160" s="104"/>
      <c r="S160" s="106"/>
      <c r="T160" s="106"/>
      <c r="U160" s="104"/>
    </row>
    <row r="161" spans="1:21" ht="45" customHeight="1">
      <c r="A161" s="104" t="str">
        <f>Table1[[#This Row],[Lead]]&amp;"/"&amp;Table1[[#This Row],[Implementing Partner]]</f>
        <v>/</v>
      </c>
      <c r="B161" s="104" t="str">
        <f>Table1[[#This Row],['#activity +type]]&amp;"/ "&amp; Table1[[#This Row],['#activity +description]]</f>
        <v xml:space="preserve">/ </v>
      </c>
      <c r="C161" s="105" t="str">
        <f>Table1[[#This Row],[District]] &amp;"/ " &amp; Table1[[#This Row],[Posto]] &amp;"/ " &amp; Table1[[#This Row],[Bairro_Localidade]] &amp;"/ " &amp; Table1[[#This Row],[Local]]</f>
        <v xml:space="preserve">/ / / </v>
      </c>
      <c r="D161" s="105" t="str">
        <f>Table1[[#This Row],['#loc +type]]&amp;"/ " &amp; Table1[[#This Row],[Beneficiary type]]&amp; CHAR(10) &amp; "People targeted : " &amp;Table1[[#This Row],[Targeted]] &amp; CHAR(10) &amp; "People Reached: " &amp; Table1[[#This Row],[Reached]]</f>
        <v xml:space="preserve">/ 
People targeted : 
People Reached: </v>
      </c>
      <c r="E161" s="105" t="e">
        <f>"Started: " &amp; TEXT(Table1[[#This Row],[Data de início]], "DD/MM/YYYY") &amp; CHAR(10) &amp;"Est. End: " &amp; TEXT(Table1[[#This Row],[Data final]], "DD/MM/YYYY")&amp; CHAR(10) &amp;"Status: "&amp;Table1[[#This Row],[Status]]</f>
        <v>#VALUE!</v>
      </c>
      <c r="F161" s="104"/>
      <c r="G161" s="104"/>
      <c r="H161" s="104"/>
      <c r="I161" s="104"/>
      <c r="J161" s="104"/>
      <c r="K161" s="104"/>
      <c r="L161" s="104"/>
      <c r="M161" s="104"/>
      <c r="N161" s="104"/>
      <c r="O161" s="104"/>
      <c r="P161" s="104"/>
      <c r="Q161" s="104"/>
      <c r="R161" s="104"/>
      <c r="S161" s="106"/>
      <c r="T161" s="106"/>
      <c r="U161" s="104"/>
    </row>
    <row r="162" spans="1:21" ht="45" customHeight="1">
      <c r="A162" s="104" t="str">
        <f>Table1[[#This Row],[Lead]]&amp;"/"&amp;Table1[[#This Row],[Implementing Partner]]</f>
        <v>/</v>
      </c>
      <c r="B162" s="104" t="str">
        <f>Table1[[#This Row],['#activity +type]]&amp;"/ "&amp; Table1[[#This Row],['#activity +description]]</f>
        <v xml:space="preserve">/ </v>
      </c>
      <c r="C162" s="105" t="str">
        <f>Table1[[#This Row],[District]] &amp;"/ " &amp; Table1[[#This Row],[Posto]] &amp;"/ " &amp; Table1[[#This Row],[Bairro_Localidade]] &amp;"/ " &amp; Table1[[#This Row],[Local]]</f>
        <v xml:space="preserve">/ / / </v>
      </c>
      <c r="D162" s="105" t="str">
        <f>Table1[[#This Row],['#loc +type]]&amp;"/ " &amp; Table1[[#This Row],[Beneficiary type]]&amp; CHAR(10) &amp; "People targeted : " &amp;Table1[[#This Row],[Targeted]] &amp; CHAR(10) &amp; "People Reached: " &amp; Table1[[#This Row],[Reached]]</f>
        <v xml:space="preserve">/ 
People targeted : 
People Reached: </v>
      </c>
      <c r="E162" s="105" t="e">
        <f>"Started: " &amp; TEXT(Table1[[#This Row],[Data de início]], "DD/MM/YYYY") &amp; CHAR(10) &amp;"Est. End: " &amp; TEXT(Table1[[#This Row],[Data final]], "DD/MM/YYYY")&amp; CHAR(10) &amp;"Status: "&amp;Table1[[#This Row],[Status]]</f>
        <v>#VALUE!</v>
      </c>
      <c r="F162" s="104"/>
      <c r="G162" s="104"/>
      <c r="H162" s="104"/>
      <c r="I162" s="104"/>
      <c r="J162" s="104"/>
      <c r="K162" s="104"/>
      <c r="L162" s="104"/>
      <c r="M162" s="104"/>
      <c r="N162" s="104"/>
      <c r="O162" s="104"/>
      <c r="P162" s="104"/>
      <c r="Q162" s="104"/>
      <c r="R162" s="104"/>
      <c r="S162" s="106"/>
      <c r="T162" s="106"/>
      <c r="U162" s="104"/>
    </row>
    <row r="163" spans="1:21" ht="45" customHeight="1">
      <c r="A163" s="104" t="str">
        <f>Table1[[#This Row],[Lead]]&amp;"/"&amp;Table1[[#This Row],[Implementing Partner]]</f>
        <v>/</v>
      </c>
      <c r="B163" s="104" t="str">
        <f>Table1[[#This Row],['#activity +type]]&amp;"/ "&amp; Table1[[#This Row],['#activity +description]]</f>
        <v xml:space="preserve">/ </v>
      </c>
      <c r="C163" s="105" t="str">
        <f>Table1[[#This Row],[District]] &amp;"/ " &amp; Table1[[#This Row],[Posto]] &amp;"/ " &amp; Table1[[#This Row],[Bairro_Localidade]] &amp;"/ " &amp; Table1[[#This Row],[Local]]</f>
        <v xml:space="preserve">/ / / </v>
      </c>
      <c r="D163" s="105" t="str">
        <f>Table1[[#This Row],['#loc +type]]&amp;"/ " &amp; Table1[[#This Row],[Beneficiary type]]&amp; CHAR(10) &amp; "People targeted : " &amp;Table1[[#This Row],[Targeted]] &amp; CHAR(10) &amp; "People Reached: " &amp; Table1[[#This Row],[Reached]]</f>
        <v xml:space="preserve">/ 
People targeted : 
People Reached: </v>
      </c>
      <c r="E163" s="105" t="e">
        <f>"Started: " &amp; TEXT(Table1[[#This Row],[Data de início]], "DD/MM/YYYY") &amp; CHAR(10) &amp;"Est. End: " &amp; TEXT(Table1[[#This Row],[Data final]], "DD/MM/YYYY")&amp; CHAR(10) &amp;"Status: "&amp;Table1[[#This Row],[Status]]</f>
        <v>#VALUE!</v>
      </c>
      <c r="F163" s="104"/>
      <c r="G163" s="104"/>
      <c r="H163" s="104"/>
      <c r="I163" s="104"/>
      <c r="J163" s="104"/>
      <c r="K163" s="104"/>
      <c r="L163" s="104"/>
      <c r="M163" s="104"/>
      <c r="N163" s="104"/>
      <c r="O163" s="104"/>
      <c r="P163" s="104"/>
      <c r="Q163" s="104"/>
      <c r="R163" s="104"/>
      <c r="S163" s="106"/>
      <c r="T163" s="106"/>
      <c r="U163" s="104"/>
    </row>
    <row r="164" spans="1:21" ht="45" customHeight="1">
      <c r="A164" s="104" t="str">
        <f>Table1[[#This Row],[Lead]]&amp;"/"&amp;Table1[[#This Row],[Implementing Partner]]</f>
        <v>/</v>
      </c>
      <c r="B164" s="104" t="str">
        <f>Table1[[#This Row],['#activity +type]]&amp;"/ "&amp; Table1[[#This Row],['#activity +description]]</f>
        <v xml:space="preserve">/ </v>
      </c>
      <c r="C164" s="105" t="str">
        <f>Table1[[#This Row],[District]] &amp;"/ " &amp; Table1[[#This Row],[Posto]] &amp;"/ " &amp; Table1[[#This Row],[Bairro_Localidade]] &amp;"/ " &amp; Table1[[#This Row],[Local]]</f>
        <v xml:space="preserve">/ / / </v>
      </c>
      <c r="D164" s="105" t="str">
        <f>Table1[[#This Row],['#loc +type]]&amp;"/ " &amp; Table1[[#This Row],[Beneficiary type]]&amp; CHAR(10) &amp; "People targeted : " &amp;Table1[[#This Row],[Targeted]] &amp; CHAR(10) &amp; "People Reached: " &amp; Table1[[#This Row],[Reached]]</f>
        <v xml:space="preserve">/ 
People targeted : 
People Reached: </v>
      </c>
      <c r="E164" s="105" t="e">
        <f>"Started: " &amp; TEXT(Table1[[#This Row],[Data de início]], "DD/MM/YYYY") &amp; CHAR(10) &amp;"Est. End: " &amp; TEXT(Table1[[#This Row],[Data final]], "DD/MM/YYYY")&amp; CHAR(10) &amp;"Status: "&amp;Table1[[#This Row],[Status]]</f>
        <v>#VALUE!</v>
      </c>
      <c r="F164" s="104"/>
      <c r="G164" s="104"/>
      <c r="H164" s="104"/>
      <c r="I164" s="104"/>
      <c r="J164" s="104"/>
      <c r="K164" s="104"/>
      <c r="L164" s="104"/>
      <c r="M164" s="104"/>
      <c r="N164" s="104"/>
      <c r="O164" s="104"/>
      <c r="P164" s="104"/>
      <c r="Q164" s="104"/>
      <c r="R164" s="104"/>
      <c r="S164" s="106"/>
      <c r="T164" s="106"/>
      <c r="U164" s="104"/>
    </row>
    <row r="165" spans="1:21" ht="45" customHeight="1">
      <c r="A165" s="104" t="str">
        <f>Table1[[#This Row],[Lead]]&amp;"/"&amp;Table1[[#This Row],[Implementing Partner]]</f>
        <v>/</v>
      </c>
      <c r="B165" s="104" t="str">
        <f>Table1[[#This Row],['#activity +type]]&amp;"/ "&amp; Table1[[#This Row],['#activity +description]]</f>
        <v xml:space="preserve">/ </v>
      </c>
      <c r="C165" s="105" t="str">
        <f>Table1[[#This Row],[District]] &amp;"/ " &amp; Table1[[#This Row],[Posto]] &amp;"/ " &amp; Table1[[#This Row],[Bairro_Localidade]] &amp;"/ " &amp; Table1[[#This Row],[Local]]</f>
        <v xml:space="preserve">/ / / </v>
      </c>
      <c r="D165" s="105" t="str">
        <f>Table1[[#This Row],['#loc +type]]&amp;"/ " &amp; Table1[[#This Row],[Beneficiary type]]&amp; CHAR(10) &amp; "People targeted : " &amp;Table1[[#This Row],[Targeted]] &amp; CHAR(10) &amp; "People Reached: " &amp; Table1[[#This Row],[Reached]]</f>
        <v xml:space="preserve">/ 
People targeted : 
People Reached: </v>
      </c>
      <c r="E165" s="105" t="e">
        <f>"Started: " &amp; TEXT(Table1[[#This Row],[Data de início]], "DD/MM/YYYY") &amp; CHAR(10) &amp;"Est. End: " &amp; TEXT(Table1[[#This Row],[Data final]], "DD/MM/YYYY")&amp; CHAR(10) &amp;"Status: "&amp;Table1[[#This Row],[Status]]</f>
        <v>#VALUE!</v>
      </c>
      <c r="F165" s="104"/>
      <c r="G165" s="104"/>
      <c r="H165" s="104"/>
      <c r="I165" s="104"/>
      <c r="J165" s="104"/>
      <c r="K165" s="104"/>
      <c r="L165" s="104"/>
      <c r="M165" s="104"/>
      <c r="N165" s="104"/>
      <c r="O165" s="104"/>
      <c r="P165" s="104"/>
      <c r="Q165" s="104"/>
      <c r="R165" s="104"/>
      <c r="S165" s="106"/>
      <c r="T165" s="106"/>
      <c r="U165" s="104"/>
    </row>
    <row r="166" spans="1:21" ht="45" customHeight="1">
      <c r="A166" s="104" t="str">
        <f>Table1[[#This Row],[Lead]]&amp;"/"&amp;Table1[[#This Row],[Implementing Partner]]</f>
        <v>/</v>
      </c>
      <c r="B166" s="104" t="str">
        <f>Table1[[#This Row],['#activity +type]]&amp;"/ "&amp; Table1[[#This Row],['#activity +description]]</f>
        <v xml:space="preserve">/ </v>
      </c>
      <c r="C166" s="105" t="str">
        <f>Table1[[#This Row],[District]] &amp;"/ " &amp; Table1[[#This Row],[Posto]] &amp;"/ " &amp; Table1[[#This Row],[Bairro_Localidade]] &amp;"/ " &amp; Table1[[#This Row],[Local]]</f>
        <v xml:space="preserve">/ / / </v>
      </c>
      <c r="D166" s="105" t="str">
        <f>Table1[[#This Row],['#loc +type]]&amp;"/ " &amp; Table1[[#This Row],[Beneficiary type]]&amp; CHAR(10) &amp; "People targeted : " &amp;Table1[[#This Row],[Targeted]] &amp; CHAR(10) &amp; "People Reached: " &amp; Table1[[#This Row],[Reached]]</f>
        <v xml:space="preserve">/ 
People targeted : 
People Reached: </v>
      </c>
      <c r="E166" s="105" t="e">
        <f>"Started: " &amp; TEXT(Table1[[#This Row],[Data de início]], "DD/MM/YYYY") &amp; CHAR(10) &amp;"Est. End: " &amp; TEXT(Table1[[#This Row],[Data final]], "DD/MM/YYYY")&amp; CHAR(10) &amp;"Status: "&amp;Table1[[#This Row],[Status]]</f>
        <v>#VALUE!</v>
      </c>
      <c r="F166" s="104"/>
      <c r="G166" s="104"/>
      <c r="H166" s="104"/>
      <c r="I166" s="104"/>
      <c r="J166" s="104"/>
      <c r="K166" s="104"/>
      <c r="L166" s="104"/>
      <c r="M166" s="104"/>
      <c r="N166" s="104"/>
      <c r="O166" s="104"/>
      <c r="P166" s="104"/>
      <c r="Q166" s="104"/>
      <c r="R166" s="104"/>
      <c r="S166" s="106"/>
      <c r="T166" s="106"/>
      <c r="U166" s="104"/>
    </row>
    <row r="167" spans="1:21" ht="45" customHeight="1">
      <c r="A167" s="104" t="str">
        <f>Table1[[#This Row],[Lead]]&amp;"/"&amp;Table1[[#This Row],[Implementing Partner]]</f>
        <v>/</v>
      </c>
      <c r="B167" s="104" t="str">
        <f>Table1[[#This Row],['#activity +type]]&amp;"/ "&amp; Table1[[#This Row],['#activity +description]]</f>
        <v xml:space="preserve">/ </v>
      </c>
      <c r="C167" s="105" t="str">
        <f>Table1[[#This Row],[District]] &amp;"/ " &amp; Table1[[#This Row],[Posto]] &amp;"/ " &amp; Table1[[#This Row],[Bairro_Localidade]] &amp;"/ " &amp; Table1[[#This Row],[Local]]</f>
        <v xml:space="preserve">/ / / </v>
      </c>
      <c r="D167" s="105" t="str">
        <f>Table1[[#This Row],['#loc +type]]&amp;"/ " &amp; Table1[[#This Row],[Beneficiary type]]&amp; CHAR(10) &amp; "People targeted : " &amp;Table1[[#This Row],[Targeted]] &amp; CHAR(10) &amp; "People Reached: " &amp; Table1[[#This Row],[Reached]]</f>
        <v xml:space="preserve">/ 
People targeted : 
People Reached: </v>
      </c>
      <c r="E167" s="105" t="e">
        <f>"Started: " &amp; TEXT(Table1[[#This Row],[Data de início]], "DD/MM/YYYY") &amp; CHAR(10) &amp;"Est. End: " &amp; TEXT(Table1[[#This Row],[Data final]], "DD/MM/YYYY")&amp; CHAR(10) &amp;"Status: "&amp;Table1[[#This Row],[Status]]</f>
        <v>#VALUE!</v>
      </c>
      <c r="F167" s="104"/>
      <c r="G167" s="104"/>
      <c r="H167" s="104"/>
      <c r="I167" s="104"/>
      <c r="J167" s="104"/>
      <c r="K167" s="104"/>
      <c r="L167" s="104"/>
      <c r="M167" s="104"/>
      <c r="N167" s="104"/>
      <c r="O167" s="104"/>
      <c r="P167" s="104"/>
      <c r="Q167" s="104"/>
      <c r="R167" s="104"/>
      <c r="S167" s="106"/>
      <c r="T167" s="106"/>
      <c r="U167" s="104"/>
    </row>
    <row r="168" spans="1:21" ht="45" customHeight="1">
      <c r="A168" s="104" t="str">
        <f>Table1[[#This Row],[Lead]]&amp;"/"&amp;Table1[[#This Row],[Implementing Partner]]</f>
        <v>/</v>
      </c>
      <c r="B168" s="104" t="str">
        <f>Table1[[#This Row],['#activity +type]]&amp;"/ "&amp; Table1[[#This Row],['#activity +description]]</f>
        <v xml:space="preserve">/ </v>
      </c>
      <c r="C168" s="105" t="str">
        <f>Table1[[#This Row],[District]] &amp;"/ " &amp; Table1[[#This Row],[Posto]] &amp;"/ " &amp; Table1[[#This Row],[Bairro_Localidade]] &amp;"/ " &amp; Table1[[#This Row],[Local]]</f>
        <v xml:space="preserve">/ / / </v>
      </c>
      <c r="D168" s="105" t="str">
        <f>Table1[[#This Row],['#loc +type]]&amp;"/ " &amp; Table1[[#This Row],[Beneficiary type]]&amp; CHAR(10) &amp; "People targeted : " &amp;Table1[[#This Row],[Targeted]] &amp; CHAR(10) &amp; "People Reached: " &amp; Table1[[#This Row],[Reached]]</f>
        <v xml:space="preserve">/ 
People targeted : 
People Reached: </v>
      </c>
      <c r="E168" s="105" t="e">
        <f>"Started: " &amp; TEXT(Table1[[#This Row],[Data de início]], "DD/MM/YYYY") &amp; CHAR(10) &amp;"Est. End: " &amp; TEXT(Table1[[#This Row],[Data final]], "DD/MM/YYYY")&amp; CHAR(10) &amp;"Status: "&amp;Table1[[#This Row],[Status]]</f>
        <v>#VALUE!</v>
      </c>
      <c r="F168" s="104"/>
      <c r="G168" s="104"/>
      <c r="H168" s="104"/>
      <c r="I168" s="104"/>
      <c r="J168" s="104"/>
      <c r="K168" s="104"/>
      <c r="L168" s="104"/>
      <c r="M168" s="104"/>
      <c r="N168" s="104"/>
      <c r="O168" s="104"/>
      <c r="P168" s="104"/>
      <c r="Q168" s="104"/>
      <c r="R168" s="104"/>
      <c r="S168" s="106"/>
      <c r="T168" s="106"/>
      <c r="U168" s="104"/>
    </row>
    <row r="169" spans="1:21" ht="45" customHeight="1">
      <c r="A169" s="104" t="str">
        <f>Table1[[#This Row],[Lead]]&amp;"/"&amp;Table1[[#This Row],[Implementing Partner]]</f>
        <v>/</v>
      </c>
      <c r="B169" s="104" t="str">
        <f>Table1[[#This Row],['#activity +type]]&amp;"/ "&amp; Table1[[#This Row],['#activity +description]]</f>
        <v xml:space="preserve">/ </v>
      </c>
      <c r="C169" s="105" t="str">
        <f>Table1[[#This Row],[District]] &amp;"/ " &amp; Table1[[#This Row],[Posto]] &amp;"/ " &amp; Table1[[#This Row],[Bairro_Localidade]] &amp;"/ " &amp; Table1[[#This Row],[Local]]</f>
        <v xml:space="preserve">/ / / </v>
      </c>
      <c r="D169" s="105" t="str">
        <f>Table1[[#This Row],['#loc +type]]&amp;"/ " &amp; Table1[[#This Row],[Beneficiary type]]&amp; CHAR(10) &amp; "People targeted : " &amp;Table1[[#This Row],[Targeted]] &amp; CHAR(10) &amp; "People Reached: " &amp; Table1[[#This Row],[Reached]]</f>
        <v xml:space="preserve">/ 
People targeted : 
People Reached: </v>
      </c>
      <c r="E169" s="105" t="e">
        <f>"Started: " &amp; TEXT(Table1[[#This Row],[Data de início]], "DD/MM/YYYY") &amp; CHAR(10) &amp;"Est. End: " &amp; TEXT(Table1[[#This Row],[Data final]], "DD/MM/YYYY")&amp; CHAR(10) &amp;"Status: "&amp;Table1[[#This Row],[Status]]</f>
        <v>#VALUE!</v>
      </c>
      <c r="F169" s="104"/>
      <c r="G169" s="104"/>
      <c r="H169" s="104"/>
      <c r="I169" s="104"/>
      <c r="J169" s="104"/>
      <c r="K169" s="104"/>
      <c r="L169" s="104"/>
      <c r="M169" s="104"/>
      <c r="N169" s="104"/>
      <c r="O169" s="104"/>
      <c r="P169" s="104"/>
      <c r="Q169" s="104"/>
      <c r="R169" s="104"/>
      <c r="S169" s="106"/>
      <c r="T169" s="106"/>
      <c r="U169" s="104"/>
    </row>
    <row r="170" spans="1:21" ht="45" customHeight="1">
      <c r="A170" s="104" t="str">
        <f>Table1[[#This Row],[Lead]]&amp;"/"&amp;Table1[[#This Row],[Implementing Partner]]</f>
        <v>/</v>
      </c>
      <c r="B170" s="104" t="str">
        <f>Table1[[#This Row],['#activity +type]]&amp;"/ "&amp; Table1[[#This Row],['#activity +description]]</f>
        <v xml:space="preserve">/ </v>
      </c>
      <c r="C170" s="105" t="str">
        <f>Table1[[#This Row],[District]] &amp;"/ " &amp; Table1[[#This Row],[Posto]] &amp;"/ " &amp; Table1[[#This Row],[Bairro_Localidade]] &amp;"/ " &amp; Table1[[#This Row],[Local]]</f>
        <v xml:space="preserve">/ / / </v>
      </c>
      <c r="D170" s="105" t="str">
        <f>Table1[[#This Row],['#loc +type]]&amp;"/ " &amp; Table1[[#This Row],[Beneficiary type]]&amp; CHAR(10) &amp; "People targeted : " &amp;Table1[[#This Row],[Targeted]] &amp; CHAR(10) &amp; "People Reached: " &amp; Table1[[#This Row],[Reached]]</f>
        <v xml:space="preserve">/ 
People targeted : 
People Reached: </v>
      </c>
      <c r="E170" s="105" t="e">
        <f>"Started: " &amp; TEXT(Table1[[#This Row],[Data de início]], "DD/MM/YYYY") &amp; CHAR(10) &amp;"Est. End: " &amp; TEXT(Table1[[#This Row],[Data final]], "DD/MM/YYYY")&amp; CHAR(10) &amp;"Status: "&amp;Table1[[#This Row],[Status]]</f>
        <v>#VALUE!</v>
      </c>
      <c r="F170" s="104"/>
      <c r="G170" s="104"/>
      <c r="H170" s="104"/>
      <c r="I170" s="104"/>
      <c r="J170" s="104"/>
      <c r="K170" s="104"/>
      <c r="L170" s="104"/>
      <c r="M170" s="104"/>
      <c r="N170" s="104"/>
      <c r="O170" s="104"/>
      <c r="P170" s="104"/>
      <c r="Q170" s="104"/>
      <c r="R170" s="104"/>
      <c r="S170" s="106"/>
      <c r="T170" s="106"/>
      <c r="U170" s="104"/>
    </row>
    <row r="171" spans="1:21" ht="45" customHeight="1">
      <c r="A171" s="104" t="str">
        <f>Table1[[#This Row],[Lead]]&amp;"/"&amp;Table1[[#This Row],[Implementing Partner]]</f>
        <v>/</v>
      </c>
      <c r="B171" s="104" t="str">
        <f>Table1[[#This Row],['#activity +type]]&amp;"/ "&amp; Table1[[#This Row],['#activity +description]]</f>
        <v xml:space="preserve">/ </v>
      </c>
      <c r="C171" s="105" t="str">
        <f>Table1[[#This Row],[District]] &amp;"/ " &amp; Table1[[#This Row],[Posto]] &amp;"/ " &amp; Table1[[#This Row],[Bairro_Localidade]] &amp;"/ " &amp; Table1[[#This Row],[Local]]</f>
        <v xml:space="preserve">/ / / </v>
      </c>
      <c r="D171" s="105" t="str">
        <f>Table1[[#This Row],['#loc +type]]&amp;"/ " &amp; Table1[[#This Row],[Beneficiary type]]&amp; CHAR(10) &amp; "People targeted : " &amp;Table1[[#This Row],[Targeted]] &amp; CHAR(10) &amp; "People Reached: " &amp; Table1[[#This Row],[Reached]]</f>
        <v xml:space="preserve">/ 
People targeted : 
People Reached: </v>
      </c>
      <c r="E171" s="105" t="e">
        <f>"Started: " &amp; TEXT(Table1[[#This Row],[Data de início]], "DD/MM/YYYY") &amp; CHAR(10) &amp;"Est. End: " &amp; TEXT(Table1[[#This Row],[Data final]], "DD/MM/YYYY")&amp; CHAR(10) &amp;"Status: "&amp;Table1[[#This Row],[Status]]</f>
        <v>#VALUE!</v>
      </c>
      <c r="F171" s="104"/>
      <c r="G171" s="104"/>
      <c r="H171" s="104"/>
      <c r="I171" s="104"/>
      <c r="J171" s="104"/>
      <c r="K171" s="104"/>
      <c r="L171" s="104"/>
      <c r="M171" s="104"/>
      <c r="N171" s="104"/>
      <c r="O171" s="104"/>
      <c r="P171" s="104"/>
      <c r="Q171" s="104"/>
      <c r="R171" s="104"/>
      <c r="S171" s="106"/>
      <c r="T171" s="106"/>
      <c r="U171" s="104"/>
    </row>
    <row r="172" spans="1:21" ht="45" customHeight="1">
      <c r="A172" s="104" t="str">
        <f>Table1[[#This Row],[Lead]]&amp;"/"&amp;Table1[[#This Row],[Implementing Partner]]</f>
        <v>/</v>
      </c>
      <c r="B172" s="104" t="str">
        <f>Table1[[#This Row],['#activity +type]]&amp;"/ "&amp; Table1[[#This Row],['#activity +description]]</f>
        <v xml:space="preserve">/ </v>
      </c>
      <c r="C172" s="105" t="str">
        <f>Table1[[#This Row],[District]] &amp;"/ " &amp; Table1[[#This Row],[Posto]] &amp;"/ " &amp; Table1[[#This Row],[Bairro_Localidade]] &amp;"/ " &amp; Table1[[#This Row],[Local]]</f>
        <v xml:space="preserve">/ / / </v>
      </c>
      <c r="D172" s="105" t="str">
        <f>Table1[[#This Row],['#loc +type]]&amp;"/ " &amp; Table1[[#This Row],[Beneficiary type]]&amp; CHAR(10) &amp; "People targeted : " &amp;Table1[[#This Row],[Targeted]] &amp; CHAR(10) &amp; "People Reached: " &amp; Table1[[#This Row],[Reached]]</f>
        <v xml:space="preserve">/ 
People targeted : 
People Reached: </v>
      </c>
      <c r="E172" s="105" t="e">
        <f>"Started: " &amp; TEXT(Table1[[#This Row],[Data de início]], "DD/MM/YYYY") &amp; CHAR(10) &amp;"Est. End: " &amp; TEXT(Table1[[#This Row],[Data final]], "DD/MM/YYYY")&amp; CHAR(10) &amp;"Status: "&amp;Table1[[#This Row],[Status]]</f>
        <v>#VALUE!</v>
      </c>
      <c r="F172" s="104"/>
      <c r="G172" s="104"/>
      <c r="H172" s="104"/>
      <c r="I172" s="104"/>
      <c r="J172" s="104"/>
      <c r="K172" s="104"/>
      <c r="L172" s="104"/>
      <c r="M172" s="104"/>
      <c r="N172" s="104"/>
      <c r="O172" s="104"/>
      <c r="P172" s="104"/>
      <c r="Q172" s="104"/>
      <c r="R172" s="104"/>
      <c r="S172" s="106"/>
      <c r="T172" s="106"/>
      <c r="U172" s="104"/>
    </row>
    <row r="173" spans="1:21" ht="45" customHeight="1">
      <c r="A173" s="104" t="str">
        <f>Table1[[#This Row],[Lead]]&amp;"/"&amp;Table1[[#This Row],[Implementing Partner]]</f>
        <v>/</v>
      </c>
      <c r="B173" s="104" t="str">
        <f>Table1[[#This Row],['#activity +type]]&amp;"/ "&amp; Table1[[#This Row],['#activity +description]]</f>
        <v xml:space="preserve">/ </v>
      </c>
      <c r="C173" s="105" t="str">
        <f>Table1[[#This Row],[District]] &amp;"/ " &amp; Table1[[#This Row],[Posto]] &amp;"/ " &amp; Table1[[#This Row],[Bairro_Localidade]] &amp;"/ " &amp; Table1[[#This Row],[Local]]</f>
        <v xml:space="preserve">/ / / </v>
      </c>
      <c r="D173" s="105" t="str">
        <f>Table1[[#This Row],['#loc +type]]&amp;"/ " &amp; Table1[[#This Row],[Beneficiary type]]&amp; CHAR(10) &amp; "People targeted : " &amp;Table1[[#This Row],[Targeted]] &amp; CHAR(10) &amp; "People Reached: " &amp; Table1[[#This Row],[Reached]]</f>
        <v xml:space="preserve">/ 
People targeted : 
People Reached: </v>
      </c>
      <c r="E173" s="105" t="e">
        <f>"Started: " &amp; TEXT(Table1[[#This Row],[Data de início]], "DD/MM/YYYY") &amp; CHAR(10) &amp;"Est. End: " &amp; TEXT(Table1[[#This Row],[Data final]], "DD/MM/YYYY")&amp; CHAR(10) &amp;"Status: "&amp;Table1[[#This Row],[Status]]</f>
        <v>#VALUE!</v>
      </c>
      <c r="F173" s="104"/>
      <c r="G173" s="104"/>
      <c r="H173" s="104"/>
      <c r="I173" s="104"/>
      <c r="J173" s="104"/>
      <c r="K173" s="104"/>
      <c r="L173" s="104"/>
      <c r="M173" s="104"/>
      <c r="N173" s="104"/>
      <c r="O173" s="104"/>
      <c r="P173" s="104"/>
      <c r="Q173" s="104"/>
      <c r="R173" s="104"/>
      <c r="S173" s="106"/>
      <c r="T173" s="106"/>
      <c r="U173" s="104"/>
    </row>
    <row r="174" spans="1:21" ht="45" customHeight="1">
      <c r="A174" s="104" t="str">
        <f>Table1[[#This Row],[Lead]]&amp;"/"&amp;Table1[[#This Row],[Implementing Partner]]</f>
        <v>/</v>
      </c>
      <c r="B174" s="104" t="str">
        <f>Table1[[#This Row],['#activity +type]]&amp;"/ "&amp; Table1[[#This Row],['#activity +description]]</f>
        <v xml:space="preserve">/ </v>
      </c>
      <c r="C174" s="105" t="str">
        <f>Table1[[#This Row],[District]] &amp;"/ " &amp; Table1[[#This Row],[Posto]] &amp;"/ " &amp; Table1[[#This Row],[Bairro_Localidade]] &amp;"/ " &amp; Table1[[#This Row],[Local]]</f>
        <v xml:space="preserve">/ / / </v>
      </c>
      <c r="D174" s="105" t="str">
        <f>Table1[[#This Row],['#loc +type]]&amp;"/ " &amp; Table1[[#This Row],[Beneficiary type]]&amp; CHAR(10) &amp; "People targeted : " &amp;Table1[[#This Row],[Targeted]] &amp; CHAR(10) &amp; "People Reached: " &amp; Table1[[#This Row],[Reached]]</f>
        <v xml:space="preserve">/ 
People targeted : 
People Reached: </v>
      </c>
      <c r="E174" s="105" t="e">
        <f>"Started: " &amp; TEXT(Table1[[#This Row],[Data de início]], "DD/MM/YYYY") &amp; CHAR(10) &amp;"Est. End: " &amp; TEXT(Table1[[#This Row],[Data final]], "DD/MM/YYYY")&amp; CHAR(10) &amp;"Status: "&amp;Table1[[#This Row],[Status]]</f>
        <v>#VALUE!</v>
      </c>
      <c r="F174" s="104"/>
      <c r="G174" s="104"/>
      <c r="H174" s="104"/>
      <c r="I174" s="104"/>
      <c r="J174" s="104"/>
      <c r="K174" s="104"/>
      <c r="L174" s="104"/>
      <c r="M174" s="104"/>
      <c r="N174" s="104"/>
      <c r="O174" s="104"/>
      <c r="P174" s="104"/>
      <c r="Q174" s="104"/>
      <c r="R174" s="104"/>
      <c r="S174" s="106"/>
      <c r="T174" s="106"/>
      <c r="U174" s="104"/>
    </row>
    <row r="175" spans="1:21" ht="45" customHeight="1">
      <c r="A175" s="104" t="str">
        <f>Table1[[#This Row],[Lead]]&amp;"/"&amp;Table1[[#This Row],[Implementing Partner]]</f>
        <v>/</v>
      </c>
      <c r="B175" s="104" t="str">
        <f>Table1[[#This Row],['#activity +type]]&amp;"/ "&amp; Table1[[#This Row],['#activity +description]]</f>
        <v xml:space="preserve">/ </v>
      </c>
      <c r="C175" s="105" t="str">
        <f>Table1[[#This Row],[District]] &amp;"/ " &amp; Table1[[#This Row],[Posto]] &amp;"/ " &amp; Table1[[#This Row],[Bairro_Localidade]] &amp;"/ " &amp; Table1[[#This Row],[Local]]</f>
        <v xml:space="preserve">/ / / </v>
      </c>
      <c r="D175" s="105" t="str">
        <f>Table1[[#This Row],['#loc +type]]&amp;"/ " &amp; Table1[[#This Row],[Beneficiary type]]&amp; CHAR(10) &amp; "People targeted : " &amp;Table1[[#This Row],[Targeted]] &amp; CHAR(10) &amp; "People Reached: " &amp; Table1[[#This Row],[Reached]]</f>
        <v xml:space="preserve">/ 
People targeted : 
People Reached: </v>
      </c>
      <c r="E175" s="105" t="e">
        <f>"Started: " &amp; TEXT(Table1[[#This Row],[Data de início]], "DD/MM/YYYY") &amp; CHAR(10) &amp;"Est. End: " &amp; TEXT(Table1[[#This Row],[Data final]], "DD/MM/YYYY")&amp; CHAR(10) &amp;"Status: "&amp;Table1[[#This Row],[Status]]</f>
        <v>#VALUE!</v>
      </c>
      <c r="F175" s="104"/>
      <c r="G175" s="104"/>
      <c r="H175" s="104"/>
      <c r="I175" s="104"/>
      <c r="J175" s="104"/>
      <c r="K175" s="104"/>
      <c r="L175" s="104"/>
      <c r="M175" s="104"/>
      <c r="N175" s="104"/>
      <c r="O175" s="104"/>
      <c r="P175" s="104"/>
      <c r="Q175" s="104"/>
      <c r="R175" s="104"/>
      <c r="S175" s="106"/>
      <c r="T175" s="106"/>
      <c r="U175" s="104"/>
    </row>
    <row r="176" spans="1:21" ht="45" customHeight="1">
      <c r="A176" s="104" t="str">
        <f>Table1[[#This Row],[Lead]]&amp;"/"&amp;Table1[[#This Row],[Implementing Partner]]</f>
        <v>/</v>
      </c>
      <c r="B176" s="104" t="str">
        <f>Table1[[#This Row],['#activity +type]]&amp;"/ "&amp; Table1[[#This Row],['#activity +description]]</f>
        <v xml:space="preserve">/ </v>
      </c>
      <c r="C176" s="105" t="str">
        <f>Table1[[#This Row],[District]] &amp;"/ " &amp; Table1[[#This Row],[Posto]] &amp;"/ " &amp; Table1[[#This Row],[Bairro_Localidade]] &amp;"/ " &amp; Table1[[#This Row],[Local]]</f>
        <v xml:space="preserve">/ / / </v>
      </c>
      <c r="D176" s="105" t="str">
        <f>Table1[[#This Row],['#loc +type]]&amp;"/ " &amp; Table1[[#This Row],[Beneficiary type]]&amp; CHAR(10) &amp; "People targeted : " &amp;Table1[[#This Row],[Targeted]] &amp; CHAR(10) &amp; "People Reached: " &amp; Table1[[#This Row],[Reached]]</f>
        <v xml:space="preserve">/ 
People targeted : 
People Reached: </v>
      </c>
      <c r="E176" s="105" t="e">
        <f>"Started: " &amp; TEXT(Table1[[#This Row],[Data de início]], "DD/MM/YYYY") &amp; CHAR(10) &amp;"Est. End: " &amp; TEXT(Table1[[#This Row],[Data final]], "DD/MM/YYYY")&amp; CHAR(10) &amp;"Status: "&amp;Table1[[#This Row],[Status]]</f>
        <v>#VALUE!</v>
      </c>
      <c r="F176" s="104"/>
      <c r="G176" s="104"/>
      <c r="H176" s="104"/>
      <c r="I176" s="104"/>
      <c r="J176" s="104"/>
      <c r="K176" s="104"/>
      <c r="L176" s="104"/>
      <c r="M176" s="104"/>
      <c r="N176" s="104"/>
      <c r="O176" s="104"/>
      <c r="P176" s="104"/>
      <c r="Q176" s="104"/>
      <c r="R176" s="104"/>
      <c r="S176" s="106"/>
      <c r="T176" s="106"/>
      <c r="U176" s="104"/>
    </row>
    <row r="177" spans="1:21" ht="45" customHeight="1">
      <c r="A177" s="104" t="str">
        <f>Table1[[#This Row],[Lead]]&amp;"/"&amp;Table1[[#This Row],[Implementing Partner]]</f>
        <v>/</v>
      </c>
      <c r="B177" s="104" t="str">
        <f>Table1[[#This Row],['#activity +type]]&amp;"/ "&amp; Table1[[#This Row],['#activity +description]]</f>
        <v xml:space="preserve">/ </v>
      </c>
      <c r="C177" s="105" t="str">
        <f>Table1[[#This Row],[District]] &amp;"/ " &amp; Table1[[#This Row],[Posto]] &amp;"/ " &amp; Table1[[#This Row],[Bairro_Localidade]] &amp;"/ " &amp; Table1[[#This Row],[Local]]</f>
        <v xml:space="preserve">/ / / </v>
      </c>
      <c r="D177" s="105" t="str">
        <f>Table1[[#This Row],['#loc +type]]&amp;"/ " &amp; Table1[[#This Row],[Beneficiary type]]&amp; CHAR(10) &amp; "People targeted : " &amp;Table1[[#This Row],[Targeted]] &amp; CHAR(10) &amp; "People Reached: " &amp; Table1[[#This Row],[Reached]]</f>
        <v xml:space="preserve">/ 
People targeted : 
People Reached: </v>
      </c>
      <c r="E177" s="105" t="e">
        <f>"Started: " &amp; TEXT(Table1[[#This Row],[Data de início]], "DD/MM/YYYY") &amp; CHAR(10) &amp;"Est. End: " &amp; TEXT(Table1[[#This Row],[Data final]], "DD/MM/YYYY")&amp; CHAR(10) &amp;"Status: "&amp;Table1[[#This Row],[Status]]</f>
        <v>#VALUE!</v>
      </c>
      <c r="F177" s="104"/>
      <c r="G177" s="104"/>
      <c r="H177" s="104"/>
      <c r="I177" s="104"/>
      <c r="J177" s="104"/>
      <c r="K177" s="104"/>
      <c r="L177" s="104"/>
      <c r="M177" s="104"/>
      <c r="N177" s="104"/>
      <c r="O177" s="104"/>
      <c r="P177" s="104"/>
      <c r="Q177" s="104"/>
      <c r="R177" s="104"/>
      <c r="S177" s="106"/>
      <c r="T177" s="106"/>
      <c r="U177" s="104"/>
    </row>
    <row r="178" spans="1:21" ht="45" customHeight="1">
      <c r="A178" s="104" t="str">
        <f>Table1[[#This Row],[Lead]]&amp;"/"&amp;Table1[[#This Row],[Implementing Partner]]</f>
        <v>/</v>
      </c>
      <c r="B178" s="104" t="str">
        <f>Table1[[#This Row],['#activity +type]]&amp;"/ "&amp; Table1[[#This Row],['#activity +description]]</f>
        <v xml:space="preserve">/ </v>
      </c>
      <c r="C178" s="105" t="str">
        <f>Table1[[#This Row],[District]] &amp;"/ " &amp; Table1[[#This Row],[Posto]] &amp;"/ " &amp; Table1[[#This Row],[Bairro_Localidade]] &amp;"/ " &amp; Table1[[#This Row],[Local]]</f>
        <v xml:space="preserve">/ / / </v>
      </c>
      <c r="D178" s="105" t="str">
        <f>Table1[[#This Row],['#loc +type]]&amp;"/ " &amp; Table1[[#This Row],[Beneficiary type]]&amp; CHAR(10) &amp; "People targeted : " &amp;Table1[[#This Row],[Targeted]] &amp; CHAR(10) &amp; "People Reached: " &amp; Table1[[#This Row],[Reached]]</f>
        <v xml:space="preserve">/ 
People targeted : 
People Reached: </v>
      </c>
      <c r="E178" s="105" t="e">
        <f>"Started: " &amp; TEXT(Table1[[#This Row],[Data de início]], "DD/MM/YYYY") &amp; CHAR(10) &amp;"Est. End: " &amp; TEXT(Table1[[#This Row],[Data final]], "DD/MM/YYYY")&amp; CHAR(10) &amp;"Status: "&amp;Table1[[#This Row],[Status]]</f>
        <v>#VALUE!</v>
      </c>
      <c r="F178" s="104"/>
      <c r="G178" s="104"/>
      <c r="H178" s="104"/>
      <c r="I178" s="104"/>
      <c r="J178" s="104"/>
      <c r="K178" s="104"/>
      <c r="L178" s="104"/>
      <c r="M178" s="104"/>
      <c r="N178" s="104"/>
      <c r="O178" s="104"/>
      <c r="P178" s="104"/>
      <c r="Q178" s="104"/>
      <c r="R178" s="104"/>
      <c r="S178" s="106"/>
      <c r="T178" s="106"/>
      <c r="U178" s="104"/>
    </row>
    <row r="179" spans="1:21" ht="45" customHeight="1">
      <c r="A179" s="104" t="str">
        <f>Table1[[#This Row],[Lead]]&amp;"/"&amp;Table1[[#This Row],[Implementing Partner]]</f>
        <v>/</v>
      </c>
      <c r="B179" s="104" t="str">
        <f>Table1[[#This Row],['#activity +type]]&amp;"/ "&amp; Table1[[#This Row],['#activity +description]]</f>
        <v xml:space="preserve">/ </v>
      </c>
      <c r="C179" s="105" t="str">
        <f>Table1[[#This Row],[District]] &amp;"/ " &amp; Table1[[#This Row],[Posto]] &amp;"/ " &amp; Table1[[#This Row],[Bairro_Localidade]] &amp;"/ " &amp; Table1[[#This Row],[Local]]</f>
        <v xml:space="preserve">/ / / </v>
      </c>
      <c r="D179" s="105" t="str">
        <f>Table1[[#This Row],['#loc +type]]&amp;"/ " &amp; Table1[[#This Row],[Beneficiary type]]&amp; CHAR(10) &amp; "People targeted : " &amp;Table1[[#This Row],[Targeted]] &amp; CHAR(10) &amp; "People Reached: " &amp; Table1[[#This Row],[Reached]]</f>
        <v xml:space="preserve">/ 
People targeted : 
People Reached: </v>
      </c>
      <c r="E179" s="105" t="e">
        <f>"Started: " &amp; TEXT(Table1[[#This Row],[Data de início]], "DD/MM/YYYY") &amp; CHAR(10) &amp;"Est. End: " &amp; TEXT(Table1[[#This Row],[Data final]], "DD/MM/YYYY")&amp; CHAR(10) &amp;"Status: "&amp;Table1[[#This Row],[Status]]</f>
        <v>#VALUE!</v>
      </c>
      <c r="F179" s="104"/>
      <c r="G179" s="104"/>
      <c r="H179" s="104"/>
      <c r="I179" s="104"/>
      <c r="J179" s="104"/>
      <c r="K179" s="104"/>
      <c r="L179" s="104"/>
      <c r="M179" s="104"/>
      <c r="N179" s="104"/>
      <c r="O179" s="104"/>
      <c r="P179" s="104"/>
      <c r="Q179" s="104"/>
      <c r="R179" s="104"/>
      <c r="S179" s="106"/>
      <c r="T179" s="106"/>
      <c r="U179" s="104"/>
    </row>
    <row r="180" spans="1:21" ht="45" customHeight="1">
      <c r="A180" s="104" t="str">
        <f>Table1[[#This Row],[Lead]]&amp;"/"&amp;Table1[[#This Row],[Implementing Partner]]</f>
        <v>/</v>
      </c>
      <c r="B180" s="104" t="str">
        <f>Table1[[#This Row],['#activity +type]]&amp;"/ "&amp; Table1[[#This Row],['#activity +description]]</f>
        <v xml:space="preserve">/ </v>
      </c>
      <c r="C180" s="105" t="str">
        <f>Table1[[#This Row],[District]] &amp;"/ " &amp; Table1[[#This Row],[Posto]] &amp;"/ " &amp; Table1[[#This Row],[Bairro_Localidade]] &amp;"/ " &amp; Table1[[#This Row],[Local]]</f>
        <v xml:space="preserve">/ / / </v>
      </c>
      <c r="D180" s="105" t="str">
        <f>Table1[[#This Row],['#loc +type]]&amp;"/ " &amp; Table1[[#This Row],[Beneficiary type]]&amp; CHAR(10) &amp; "People targeted : " &amp;Table1[[#This Row],[Targeted]] &amp; CHAR(10) &amp; "People Reached: " &amp; Table1[[#This Row],[Reached]]</f>
        <v xml:space="preserve">/ 
People targeted : 
People Reached: </v>
      </c>
      <c r="E180" s="105" t="e">
        <f>"Started: " &amp; TEXT(Table1[[#This Row],[Data de início]], "DD/MM/YYYY") &amp; CHAR(10) &amp;"Est. End: " &amp; TEXT(Table1[[#This Row],[Data final]], "DD/MM/YYYY")&amp; CHAR(10) &amp;"Status: "&amp;Table1[[#This Row],[Status]]</f>
        <v>#VALUE!</v>
      </c>
      <c r="F180" s="104"/>
      <c r="G180" s="104"/>
      <c r="H180" s="104"/>
      <c r="I180" s="104"/>
      <c r="J180" s="104"/>
      <c r="K180" s="104"/>
      <c r="L180" s="104"/>
      <c r="M180" s="104"/>
      <c r="N180" s="104"/>
      <c r="O180" s="104"/>
      <c r="P180" s="104"/>
      <c r="Q180" s="104"/>
      <c r="R180" s="104"/>
      <c r="S180" s="106"/>
      <c r="T180" s="106"/>
      <c r="U180" s="104"/>
    </row>
    <row r="181" spans="1:21" ht="45" customHeight="1">
      <c r="A181" s="104" t="str">
        <f>Table1[[#This Row],[Lead]]&amp;"/"&amp;Table1[[#This Row],[Implementing Partner]]</f>
        <v>/</v>
      </c>
      <c r="B181" s="104" t="str">
        <f>Table1[[#This Row],['#activity +type]]&amp;"/ "&amp; Table1[[#This Row],['#activity +description]]</f>
        <v xml:space="preserve">/ </v>
      </c>
      <c r="C181" s="105" t="str">
        <f>Table1[[#This Row],[District]] &amp;"/ " &amp; Table1[[#This Row],[Posto]] &amp;"/ " &amp; Table1[[#This Row],[Bairro_Localidade]] &amp;"/ " &amp; Table1[[#This Row],[Local]]</f>
        <v xml:space="preserve">/ / / </v>
      </c>
      <c r="D181" s="105" t="str">
        <f>Table1[[#This Row],['#loc +type]]&amp;"/ " &amp; Table1[[#This Row],[Beneficiary type]]&amp; CHAR(10) &amp; "People targeted : " &amp;Table1[[#This Row],[Targeted]] &amp; CHAR(10) &amp; "People Reached: " &amp; Table1[[#This Row],[Reached]]</f>
        <v xml:space="preserve">/ 
People targeted : 
People Reached: </v>
      </c>
      <c r="E181" s="105" t="e">
        <f>"Started: " &amp; TEXT(Table1[[#This Row],[Data de início]], "DD/MM/YYYY") &amp; CHAR(10) &amp;"Est. End: " &amp; TEXT(Table1[[#This Row],[Data final]], "DD/MM/YYYY")&amp; CHAR(10) &amp;"Status: "&amp;Table1[[#This Row],[Status]]</f>
        <v>#VALUE!</v>
      </c>
      <c r="F181" s="104"/>
      <c r="G181" s="104"/>
      <c r="H181" s="104"/>
      <c r="I181" s="104"/>
      <c r="J181" s="104"/>
      <c r="K181" s="104"/>
      <c r="L181" s="104"/>
      <c r="M181" s="104"/>
      <c r="N181" s="104"/>
      <c r="O181" s="104"/>
      <c r="P181" s="104"/>
      <c r="Q181" s="104"/>
      <c r="R181" s="104"/>
      <c r="S181" s="106"/>
      <c r="T181" s="106"/>
      <c r="U181" s="104"/>
    </row>
    <row r="182" spans="1:21" ht="45" customHeight="1">
      <c r="A182" s="104" t="str">
        <f>Table1[[#This Row],[Lead]]&amp;"/"&amp;Table1[[#This Row],[Implementing Partner]]</f>
        <v>/</v>
      </c>
      <c r="B182" s="104" t="str">
        <f>Table1[[#This Row],['#activity +type]]&amp;"/ "&amp; Table1[[#This Row],['#activity +description]]</f>
        <v xml:space="preserve">/ </v>
      </c>
      <c r="C182" s="105" t="str">
        <f>Table1[[#This Row],[District]] &amp;"/ " &amp; Table1[[#This Row],[Posto]] &amp;"/ " &amp; Table1[[#This Row],[Bairro_Localidade]] &amp;"/ " &amp; Table1[[#This Row],[Local]]</f>
        <v xml:space="preserve">/ / / </v>
      </c>
      <c r="D182" s="105" t="str">
        <f>Table1[[#This Row],['#loc +type]]&amp;"/ " &amp; Table1[[#This Row],[Beneficiary type]]&amp; CHAR(10) &amp; "People targeted : " &amp;Table1[[#This Row],[Targeted]] &amp; CHAR(10) &amp; "People Reached: " &amp; Table1[[#This Row],[Reached]]</f>
        <v xml:space="preserve">/ 
People targeted : 
People Reached: </v>
      </c>
      <c r="E182" s="105" t="e">
        <f>"Started: " &amp; TEXT(Table1[[#This Row],[Data de início]], "DD/MM/YYYY") &amp; CHAR(10) &amp;"Est. End: " &amp; TEXT(Table1[[#This Row],[Data final]], "DD/MM/YYYY")&amp; CHAR(10) &amp;"Status: "&amp;Table1[[#This Row],[Status]]</f>
        <v>#VALUE!</v>
      </c>
      <c r="F182" s="104"/>
      <c r="G182" s="104"/>
      <c r="H182" s="104"/>
      <c r="I182" s="104"/>
      <c r="J182" s="104"/>
      <c r="K182" s="104"/>
      <c r="L182" s="104"/>
      <c r="M182" s="104"/>
      <c r="N182" s="104"/>
      <c r="O182" s="104"/>
      <c r="P182" s="104"/>
      <c r="Q182" s="104"/>
      <c r="R182" s="104"/>
      <c r="S182" s="106"/>
      <c r="T182" s="106"/>
      <c r="U182" s="104"/>
    </row>
    <row r="183" spans="1:21" ht="45" customHeight="1">
      <c r="A183" s="104" t="str">
        <f>Table1[[#This Row],[Lead]]&amp;"/"&amp;Table1[[#This Row],[Implementing Partner]]</f>
        <v>/</v>
      </c>
      <c r="B183" s="104" t="str">
        <f>Table1[[#This Row],['#activity +type]]&amp;"/ "&amp; Table1[[#This Row],['#activity +description]]</f>
        <v xml:space="preserve">/ </v>
      </c>
      <c r="C183" s="105" t="str">
        <f>Table1[[#This Row],[District]] &amp;"/ " &amp; Table1[[#This Row],[Posto]] &amp;"/ " &amp; Table1[[#This Row],[Bairro_Localidade]] &amp;"/ " &amp; Table1[[#This Row],[Local]]</f>
        <v xml:space="preserve">/ / / </v>
      </c>
      <c r="D183" s="105" t="str">
        <f>Table1[[#This Row],['#loc +type]]&amp;"/ " &amp; Table1[[#This Row],[Beneficiary type]]&amp; CHAR(10) &amp; "People targeted : " &amp;Table1[[#This Row],[Targeted]] &amp; CHAR(10) &amp; "People Reached: " &amp; Table1[[#This Row],[Reached]]</f>
        <v xml:space="preserve">/ 
People targeted : 
People Reached: </v>
      </c>
      <c r="E183" s="105" t="e">
        <f>"Started: " &amp; TEXT(Table1[[#This Row],[Data de início]], "DD/MM/YYYY") &amp; CHAR(10) &amp;"Est. End: " &amp; TEXT(Table1[[#This Row],[Data final]], "DD/MM/YYYY")&amp; CHAR(10) &amp;"Status: "&amp;Table1[[#This Row],[Status]]</f>
        <v>#VALUE!</v>
      </c>
      <c r="F183" s="104"/>
      <c r="G183" s="104"/>
      <c r="H183" s="104"/>
      <c r="I183" s="104"/>
      <c r="J183" s="104"/>
      <c r="K183" s="104"/>
      <c r="L183" s="104"/>
      <c r="M183" s="104"/>
      <c r="N183" s="104"/>
      <c r="O183" s="104"/>
      <c r="P183" s="104"/>
      <c r="Q183" s="104"/>
      <c r="R183" s="104"/>
      <c r="S183" s="106"/>
      <c r="T183" s="106"/>
      <c r="U183" s="104"/>
    </row>
    <row r="184" spans="1:21" ht="45" customHeight="1">
      <c r="A184" s="104" t="str">
        <f>Table1[[#This Row],[Lead]]&amp;"/"&amp;Table1[[#This Row],[Implementing Partner]]</f>
        <v>/</v>
      </c>
      <c r="B184" s="104" t="str">
        <f>Table1[[#This Row],['#activity +type]]&amp;"/ "&amp; Table1[[#This Row],['#activity +description]]</f>
        <v xml:space="preserve">/ </v>
      </c>
      <c r="C184" s="105" t="str">
        <f>Table1[[#This Row],[District]] &amp;"/ " &amp; Table1[[#This Row],[Posto]] &amp;"/ " &amp; Table1[[#This Row],[Bairro_Localidade]] &amp;"/ " &amp; Table1[[#This Row],[Local]]</f>
        <v xml:space="preserve">/ / / </v>
      </c>
      <c r="D184" s="105" t="str">
        <f>Table1[[#This Row],['#loc +type]]&amp;"/ " &amp; Table1[[#This Row],[Beneficiary type]]&amp; CHAR(10) &amp; "People targeted : " &amp;Table1[[#This Row],[Targeted]] &amp; CHAR(10) &amp; "People Reached: " &amp; Table1[[#This Row],[Reached]]</f>
        <v xml:space="preserve">/ 
People targeted : 
People Reached: </v>
      </c>
      <c r="E184" s="105" t="e">
        <f>"Started: " &amp; TEXT(Table1[[#This Row],[Data de início]], "DD/MM/YYYY") &amp; CHAR(10) &amp;"Est. End: " &amp; TEXT(Table1[[#This Row],[Data final]], "DD/MM/YYYY")&amp; CHAR(10) &amp;"Status: "&amp;Table1[[#This Row],[Status]]</f>
        <v>#VALUE!</v>
      </c>
      <c r="F184" s="104"/>
      <c r="G184" s="104"/>
      <c r="H184" s="104"/>
      <c r="I184" s="104"/>
      <c r="J184" s="104"/>
      <c r="K184" s="104"/>
      <c r="L184" s="104"/>
      <c r="M184" s="104"/>
      <c r="N184" s="104"/>
      <c r="O184" s="104"/>
      <c r="P184" s="104"/>
      <c r="Q184" s="104"/>
      <c r="R184" s="104"/>
      <c r="S184" s="106"/>
      <c r="T184" s="106"/>
      <c r="U184" s="104"/>
    </row>
    <row r="185" spans="1:21" ht="45" customHeight="1">
      <c r="A185" s="104" t="str">
        <f>Table1[[#This Row],[Lead]]&amp;"/"&amp;Table1[[#This Row],[Implementing Partner]]</f>
        <v>/</v>
      </c>
      <c r="B185" s="104" t="str">
        <f>Table1[[#This Row],['#activity +type]]&amp;"/ "&amp; Table1[[#This Row],['#activity +description]]</f>
        <v xml:space="preserve">/ </v>
      </c>
      <c r="C185" s="105" t="str">
        <f>Table1[[#This Row],[District]] &amp;"/ " &amp; Table1[[#This Row],[Posto]] &amp;"/ " &amp; Table1[[#This Row],[Bairro_Localidade]] &amp;"/ " &amp; Table1[[#This Row],[Local]]</f>
        <v xml:space="preserve">/ / / </v>
      </c>
      <c r="D185" s="105" t="str">
        <f>Table1[[#This Row],['#loc +type]]&amp;"/ " &amp; Table1[[#This Row],[Beneficiary type]]&amp; CHAR(10) &amp; "People targeted : " &amp;Table1[[#This Row],[Targeted]] &amp; CHAR(10) &amp; "People Reached: " &amp; Table1[[#This Row],[Reached]]</f>
        <v xml:space="preserve">/ 
People targeted : 
People Reached: </v>
      </c>
      <c r="E185" s="105" t="e">
        <f>"Started: " &amp; TEXT(Table1[[#This Row],[Data de início]], "DD/MM/YYYY") &amp; CHAR(10) &amp;"Est. End: " &amp; TEXT(Table1[[#This Row],[Data final]], "DD/MM/YYYY")&amp; CHAR(10) &amp;"Status: "&amp;Table1[[#This Row],[Status]]</f>
        <v>#VALUE!</v>
      </c>
      <c r="F185" s="104"/>
      <c r="G185" s="104"/>
      <c r="H185" s="104"/>
      <c r="I185" s="104"/>
      <c r="J185" s="104"/>
      <c r="K185" s="104"/>
      <c r="L185" s="104"/>
      <c r="M185" s="104"/>
      <c r="N185" s="104"/>
      <c r="O185" s="104"/>
      <c r="P185" s="104"/>
      <c r="Q185" s="104"/>
      <c r="R185" s="104"/>
      <c r="S185" s="106"/>
      <c r="T185" s="106"/>
      <c r="U185" s="104"/>
    </row>
    <row r="186" spans="1:21" ht="45" customHeight="1">
      <c r="A186" s="104" t="str">
        <f>Table1[[#This Row],[Lead]]&amp;"/"&amp;Table1[[#This Row],[Implementing Partner]]</f>
        <v>/</v>
      </c>
      <c r="B186" s="104" t="str">
        <f>Table1[[#This Row],['#activity +type]]&amp;"/ "&amp; Table1[[#This Row],['#activity +description]]</f>
        <v xml:space="preserve">/ </v>
      </c>
      <c r="C186" s="105" t="str">
        <f>Table1[[#This Row],[District]] &amp;"/ " &amp; Table1[[#This Row],[Posto]] &amp;"/ " &amp; Table1[[#This Row],[Bairro_Localidade]] &amp;"/ " &amp; Table1[[#This Row],[Local]]</f>
        <v xml:space="preserve">/ / / </v>
      </c>
      <c r="D186" s="105" t="str">
        <f>Table1[[#This Row],['#loc +type]]&amp;"/ " &amp; Table1[[#This Row],[Beneficiary type]]&amp; CHAR(10) &amp; "People targeted : " &amp;Table1[[#This Row],[Targeted]] &amp; CHAR(10) &amp; "People Reached: " &amp; Table1[[#This Row],[Reached]]</f>
        <v xml:space="preserve">/ 
People targeted : 
People Reached: </v>
      </c>
      <c r="E186" s="105" t="e">
        <f>"Started: " &amp; TEXT(Table1[[#This Row],[Data de início]], "DD/MM/YYYY") &amp; CHAR(10) &amp;"Est. End: " &amp; TEXT(Table1[[#This Row],[Data final]], "DD/MM/YYYY")&amp; CHAR(10) &amp;"Status: "&amp;Table1[[#This Row],[Status]]</f>
        <v>#VALUE!</v>
      </c>
      <c r="F186" s="104"/>
      <c r="G186" s="104"/>
      <c r="H186" s="104"/>
      <c r="I186" s="104"/>
      <c r="J186" s="104"/>
      <c r="K186" s="104"/>
      <c r="L186" s="104"/>
      <c r="M186" s="104"/>
      <c r="N186" s="104"/>
      <c r="O186" s="104"/>
      <c r="P186" s="104"/>
      <c r="Q186" s="104"/>
      <c r="R186" s="104"/>
      <c r="S186" s="106"/>
      <c r="T186" s="106"/>
      <c r="U186" s="104"/>
    </row>
    <row r="187" spans="1:21" ht="45" customHeight="1">
      <c r="A187" s="104" t="str">
        <f>Table1[[#This Row],[Lead]]&amp;"/"&amp;Table1[[#This Row],[Implementing Partner]]</f>
        <v>/</v>
      </c>
      <c r="B187" s="104" t="str">
        <f>Table1[[#This Row],['#activity +type]]&amp;"/ "&amp; Table1[[#This Row],['#activity +description]]</f>
        <v xml:space="preserve">/ </v>
      </c>
      <c r="C187" s="105" t="str">
        <f>Table1[[#This Row],[District]] &amp;"/ " &amp; Table1[[#This Row],[Posto]] &amp;"/ " &amp; Table1[[#This Row],[Bairro_Localidade]] &amp;"/ " &amp; Table1[[#This Row],[Local]]</f>
        <v xml:space="preserve">/ / / </v>
      </c>
      <c r="D187" s="105" t="str">
        <f>Table1[[#This Row],['#loc +type]]&amp;"/ " &amp; Table1[[#This Row],[Beneficiary type]]&amp; CHAR(10) &amp; "People targeted : " &amp;Table1[[#This Row],[Targeted]] &amp; CHAR(10) &amp; "People Reached: " &amp; Table1[[#This Row],[Reached]]</f>
        <v xml:space="preserve">/ 
People targeted : 
People Reached: </v>
      </c>
      <c r="E187" s="105" t="e">
        <f>"Started: " &amp; TEXT(Table1[[#This Row],[Data de início]], "DD/MM/YYYY") &amp; CHAR(10) &amp;"Est. End: " &amp; TEXT(Table1[[#This Row],[Data final]], "DD/MM/YYYY")&amp; CHAR(10) &amp;"Status: "&amp;Table1[[#This Row],[Status]]</f>
        <v>#VALUE!</v>
      </c>
      <c r="F187" s="104"/>
      <c r="G187" s="104"/>
      <c r="H187" s="104"/>
      <c r="I187" s="104"/>
      <c r="J187" s="104"/>
      <c r="K187" s="104"/>
      <c r="L187" s="104"/>
      <c r="M187" s="104"/>
      <c r="N187" s="104"/>
      <c r="O187" s="104"/>
      <c r="P187" s="104"/>
      <c r="Q187" s="104"/>
      <c r="R187" s="104"/>
      <c r="S187" s="106"/>
      <c r="T187" s="106"/>
      <c r="U187" s="104"/>
    </row>
    <row r="188" spans="1:21" ht="45" customHeight="1">
      <c r="A188" s="104" t="str">
        <f>Table1[[#This Row],[Lead]]&amp;"/"&amp;Table1[[#This Row],[Implementing Partner]]</f>
        <v>/</v>
      </c>
      <c r="B188" s="104" t="str">
        <f>Table1[[#This Row],['#activity +type]]&amp;"/ "&amp; Table1[[#This Row],['#activity +description]]</f>
        <v xml:space="preserve">/ </v>
      </c>
      <c r="C188" s="105" t="str">
        <f>Table1[[#This Row],[District]] &amp;"/ " &amp; Table1[[#This Row],[Posto]] &amp;"/ " &amp; Table1[[#This Row],[Bairro_Localidade]] &amp;"/ " &amp; Table1[[#This Row],[Local]]</f>
        <v xml:space="preserve">/ / / </v>
      </c>
      <c r="D188" s="105" t="str">
        <f>Table1[[#This Row],['#loc +type]]&amp;"/ " &amp; Table1[[#This Row],[Beneficiary type]]&amp; CHAR(10) &amp; "People targeted : " &amp;Table1[[#This Row],[Targeted]] &amp; CHAR(10) &amp; "People Reached: " &amp; Table1[[#This Row],[Reached]]</f>
        <v xml:space="preserve">/ 
People targeted : 
People Reached: </v>
      </c>
      <c r="E188" s="105" t="e">
        <f>"Started: " &amp; TEXT(Table1[[#This Row],[Data de início]], "DD/MM/YYYY") &amp; CHAR(10) &amp;"Est. End: " &amp; TEXT(Table1[[#This Row],[Data final]], "DD/MM/YYYY")&amp; CHAR(10) &amp;"Status: "&amp;Table1[[#This Row],[Status]]</f>
        <v>#VALUE!</v>
      </c>
      <c r="F188" s="104"/>
      <c r="G188" s="104"/>
      <c r="H188" s="104"/>
      <c r="I188" s="104"/>
      <c r="J188" s="104"/>
      <c r="K188" s="104"/>
      <c r="L188" s="104"/>
      <c r="M188" s="104"/>
      <c r="N188" s="104"/>
      <c r="O188" s="104"/>
      <c r="P188" s="104"/>
      <c r="Q188" s="104"/>
      <c r="R188" s="104"/>
      <c r="S188" s="106"/>
      <c r="T188" s="106"/>
      <c r="U188" s="104"/>
    </row>
    <row r="189" spans="1:21" ht="45" customHeight="1">
      <c r="A189" s="104" t="str">
        <f>Table1[[#This Row],[Lead]]&amp;"/"&amp;Table1[[#This Row],[Implementing Partner]]</f>
        <v>/</v>
      </c>
      <c r="B189" s="104" t="str">
        <f>Table1[[#This Row],['#activity +type]]&amp;"/ "&amp; Table1[[#This Row],['#activity +description]]</f>
        <v xml:space="preserve">/ </v>
      </c>
      <c r="C189" s="105" t="str">
        <f>Table1[[#This Row],[District]] &amp;"/ " &amp; Table1[[#This Row],[Posto]] &amp;"/ " &amp; Table1[[#This Row],[Bairro_Localidade]] &amp;"/ " &amp; Table1[[#This Row],[Local]]</f>
        <v xml:space="preserve">/ / / </v>
      </c>
      <c r="D189" s="105" t="str">
        <f>Table1[[#This Row],['#loc +type]]&amp;"/ " &amp; Table1[[#This Row],[Beneficiary type]]&amp; CHAR(10) &amp; "People targeted : " &amp;Table1[[#This Row],[Targeted]] &amp; CHAR(10) &amp; "People Reached: " &amp; Table1[[#This Row],[Reached]]</f>
        <v xml:space="preserve">/ 
People targeted : 
People Reached: </v>
      </c>
      <c r="E189" s="105" t="e">
        <f>"Started: " &amp; TEXT(Table1[[#This Row],[Data de início]], "DD/MM/YYYY") &amp; CHAR(10) &amp;"Est. End: " &amp; TEXT(Table1[[#This Row],[Data final]], "DD/MM/YYYY")&amp; CHAR(10) &amp;"Status: "&amp;Table1[[#This Row],[Status]]</f>
        <v>#VALUE!</v>
      </c>
      <c r="F189" s="104"/>
      <c r="G189" s="104"/>
      <c r="H189" s="104"/>
      <c r="I189" s="104"/>
      <c r="J189" s="104"/>
      <c r="K189" s="104"/>
      <c r="L189" s="104"/>
      <c r="M189" s="104"/>
      <c r="N189" s="104"/>
      <c r="O189" s="104"/>
      <c r="P189" s="104"/>
      <c r="Q189" s="104"/>
      <c r="R189" s="104"/>
      <c r="S189" s="106"/>
      <c r="T189" s="106"/>
      <c r="U189" s="104"/>
    </row>
    <row r="190" spans="1:21" ht="45" customHeight="1">
      <c r="A190" s="104" t="str">
        <f>Table1[[#This Row],[Lead]]&amp;"/"&amp;Table1[[#This Row],[Implementing Partner]]</f>
        <v>/</v>
      </c>
      <c r="B190" s="104" t="str">
        <f>Table1[[#This Row],['#activity +type]]&amp;"/ "&amp; Table1[[#This Row],['#activity +description]]</f>
        <v xml:space="preserve">/ </v>
      </c>
      <c r="C190" s="105" t="str">
        <f>Table1[[#This Row],[District]] &amp;"/ " &amp; Table1[[#This Row],[Posto]] &amp;"/ " &amp; Table1[[#This Row],[Bairro_Localidade]] &amp;"/ " &amp; Table1[[#This Row],[Local]]</f>
        <v xml:space="preserve">/ / / </v>
      </c>
      <c r="D190" s="105" t="str">
        <f>Table1[[#This Row],['#loc +type]]&amp;"/ " &amp; Table1[[#This Row],[Beneficiary type]]&amp; CHAR(10) &amp; "People targeted : " &amp;Table1[[#This Row],[Targeted]] &amp; CHAR(10) &amp; "People Reached: " &amp; Table1[[#This Row],[Reached]]</f>
        <v xml:space="preserve">/ 
People targeted : 
People Reached: </v>
      </c>
      <c r="E190" s="105" t="e">
        <f>"Started: " &amp; TEXT(Table1[[#This Row],[Data de início]], "DD/MM/YYYY") &amp; CHAR(10) &amp;"Est. End: " &amp; TEXT(Table1[[#This Row],[Data final]], "DD/MM/YYYY")&amp; CHAR(10) &amp;"Status: "&amp;Table1[[#This Row],[Status]]</f>
        <v>#VALUE!</v>
      </c>
      <c r="F190" s="104"/>
      <c r="G190" s="104"/>
      <c r="H190" s="104"/>
      <c r="I190" s="104"/>
      <c r="J190" s="104"/>
      <c r="K190" s="104"/>
      <c r="L190" s="104"/>
      <c r="M190" s="104"/>
      <c r="N190" s="104"/>
      <c r="O190" s="104"/>
      <c r="P190" s="104"/>
      <c r="Q190" s="104"/>
      <c r="R190" s="104"/>
      <c r="S190" s="106"/>
      <c r="T190" s="106"/>
      <c r="U190" s="104"/>
    </row>
    <row r="191" spans="1:21" ht="45" customHeight="1">
      <c r="A191" s="104" t="str">
        <f>Table1[[#This Row],[Lead]]&amp;"/"&amp;Table1[[#This Row],[Implementing Partner]]</f>
        <v>/</v>
      </c>
      <c r="B191" s="104" t="str">
        <f>Table1[[#This Row],['#activity +type]]&amp;"/ "&amp; Table1[[#This Row],['#activity +description]]</f>
        <v xml:space="preserve">/ </v>
      </c>
      <c r="C191" s="105" t="str">
        <f>Table1[[#This Row],[District]] &amp;"/ " &amp; Table1[[#This Row],[Posto]] &amp;"/ " &amp; Table1[[#This Row],[Bairro_Localidade]] &amp;"/ " &amp; Table1[[#This Row],[Local]]</f>
        <v xml:space="preserve">/ / / </v>
      </c>
      <c r="D191" s="105" t="str">
        <f>Table1[[#This Row],['#loc +type]]&amp;"/ " &amp; Table1[[#This Row],[Beneficiary type]]&amp; CHAR(10) &amp; "People targeted : " &amp;Table1[[#This Row],[Targeted]] &amp; CHAR(10) &amp; "People Reached: " &amp; Table1[[#This Row],[Reached]]</f>
        <v xml:space="preserve">/ 
People targeted : 
People Reached: </v>
      </c>
      <c r="E191" s="105" t="e">
        <f>"Started: " &amp; TEXT(Table1[[#This Row],[Data de início]], "DD/MM/YYYY") &amp; CHAR(10) &amp;"Est. End: " &amp; TEXT(Table1[[#This Row],[Data final]], "DD/MM/YYYY")&amp; CHAR(10) &amp;"Status: "&amp;Table1[[#This Row],[Status]]</f>
        <v>#VALUE!</v>
      </c>
      <c r="F191" s="104"/>
      <c r="G191" s="104"/>
      <c r="H191" s="104"/>
      <c r="I191" s="104"/>
      <c r="J191" s="104"/>
      <c r="K191" s="104"/>
      <c r="L191" s="104"/>
      <c r="M191" s="104"/>
      <c r="N191" s="104"/>
      <c r="O191" s="104"/>
      <c r="P191" s="104"/>
      <c r="Q191" s="104"/>
      <c r="R191" s="104"/>
      <c r="S191" s="106"/>
      <c r="T191" s="106"/>
      <c r="U191" s="104"/>
    </row>
    <row r="192" spans="1:21" ht="45" customHeight="1">
      <c r="A192" s="104" t="str">
        <f>Table1[[#This Row],[Lead]]&amp;"/"&amp;Table1[[#This Row],[Implementing Partner]]</f>
        <v>/</v>
      </c>
      <c r="B192" s="104" t="str">
        <f>Table1[[#This Row],['#activity +type]]&amp;"/ "&amp; Table1[[#This Row],['#activity +description]]</f>
        <v xml:space="preserve">/ </v>
      </c>
      <c r="C192" s="105" t="str">
        <f>Table1[[#This Row],[District]] &amp;"/ " &amp; Table1[[#This Row],[Posto]] &amp;"/ " &amp; Table1[[#This Row],[Bairro_Localidade]] &amp;"/ " &amp; Table1[[#This Row],[Local]]</f>
        <v xml:space="preserve">/ / / </v>
      </c>
      <c r="D192" s="105" t="str">
        <f>Table1[[#This Row],['#loc +type]]&amp;"/ " &amp; Table1[[#This Row],[Beneficiary type]]&amp; CHAR(10) &amp; "People targeted : " &amp;Table1[[#This Row],[Targeted]] &amp; CHAR(10) &amp; "People Reached: " &amp; Table1[[#This Row],[Reached]]</f>
        <v xml:space="preserve">/ 
People targeted : 
People Reached: </v>
      </c>
      <c r="E192" s="105" t="e">
        <f>"Started: " &amp; TEXT(Table1[[#This Row],[Data de início]], "DD/MM/YYYY") &amp; CHAR(10) &amp;"Est. End: " &amp; TEXT(Table1[[#This Row],[Data final]], "DD/MM/YYYY")&amp; CHAR(10) &amp;"Status: "&amp;Table1[[#This Row],[Status]]</f>
        <v>#VALUE!</v>
      </c>
      <c r="F192" s="104"/>
      <c r="G192" s="104"/>
      <c r="H192" s="104"/>
      <c r="I192" s="104"/>
      <c r="J192" s="104"/>
      <c r="K192" s="104"/>
      <c r="L192" s="104"/>
      <c r="M192" s="104"/>
      <c r="N192" s="104"/>
      <c r="O192" s="104"/>
      <c r="P192" s="104"/>
      <c r="Q192" s="104"/>
      <c r="R192" s="104"/>
      <c r="S192" s="106"/>
      <c r="T192" s="106"/>
      <c r="U192" s="104"/>
    </row>
    <row r="193" spans="1:21" ht="45" customHeight="1">
      <c r="A193" s="104" t="str">
        <f>Table1[[#This Row],[Lead]]&amp;"/"&amp;Table1[[#This Row],[Implementing Partner]]</f>
        <v>/</v>
      </c>
      <c r="B193" s="104" t="str">
        <f>Table1[[#This Row],['#activity +type]]&amp;"/ "&amp; Table1[[#This Row],['#activity +description]]</f>
        <v xml:space="preserve">/ </v>
      </c>
      <c r="C193" s="105" t="str">
        <f>Table1[[#This Row],[District]] &amp;"/ " &amp; Table1[[#This Row],[Posto]] &amp;"/ " &amp; Table1[[#This Row],[Bairro_Localidade]] &amp;"/ " &amp; Table1[[#This Row],[Local]]</f>
        <v xml:space="preserve">/ / / </v>
      </c>
      <c r="D193" s="105" t="str">
        <f>Table1[[#This Row],['#loc +type]]&amp;"/ " &amp; Table1[[#This Row],[Beneficiary type]]&amp; CHAR(10) &amp; "People targeted : " &amp;Table1[[#This Row],[Targeted]] &amp; CHAR(10) &amp; "People Reached: " &amp; Table1[[#This Row],[Reached]]</f>
        <v xml:space="preserve">/ 
People targeted : 
People Reached: </v>
      </c>
      <c r="E193" s="105" t="e">
        <f>"Started: " &amp; TEXT(Table1[[#This Row],[Data de início]], "DD/MM/YYYY") &amp; CHAR(10) &amp;"Est. End: " &amp; TEXT(Table1[[#This Row],[Data final]], "DD/MM/YYYY")&amp; CHAR(10) &amp;"Status: "&amp;Table1[[#This Row],[Status]]</f>
        <v>#VALUE!</v>
      </c>
      <c r="F193" s="104"/>
      <c r="G193" s="104"/>
      <c r="H193" s="104"/>
      <c r="I193" s="104"/>
      <c r="J193" s="104"/>
      <c r="K193" s="104"/>
      <c r="L193" s="104"/>
      <c r="M193" s="104"/>
      <c r="N193" s="104"/>
      <c r="O193" s="104"/>
      <c r="P193" s="104"/>
      <c r="Q193" s="104"/>
      <c r="R193" s="104"/>
      <c r="S193" s="106"/>
      <c r="T193" s="106"/>
      <c r="U193" s="104"/>
    </row>
    <row r="194" spans="1:21" ht="45" customHeight="1">
      <c r="A194" s="104" t="str">
        <f>Table1[[#This Row],[Lead]]&amp;"/"&amp;Table1[[#This Row],[Implementing Partner]]</f>
        <v>/</v>
      </c>
      <c r="B194" s="104" t="str">
        <f>Table1[[#This Row],['#activity +type]]&amp;"/ "&amp; Table1[[#This Row],['#activity +description]]</f>
        <v xml:space="preserve">/ </v>
      </c>
      <c r="C194" s="105" t="str">
        <f>Table1[[#This Row],[District]] &amp;"/ " &amp; Table1[[#This Row],[Posto]] &amp;"/ " &amp; Table1[[#This Row],[Bairro_Localidade]] &amp;"/ " &amp; Table1[[#This Row],[Local]]</f>
        <v xml:space="preserve">/ / / </v>
      </c>
      <c r="D194" s="105" t="str">
        <f>Table1[[#This Row],['#loc +type]]&amp;"/ " &amp; Table1[[#This Row],[Beneficiary type]]&amp; CHAR(10) &amp; "People targeted : " &amp;Table1[[#This Row],[Targeted]] &amp; CHAR(10) &amp; "People Reached: " &amp; Table1[[#This Row],[Reached]]</f>
        <v xml:space="preserve">/ 
People targeted : 
People Reached: </v>
      </c>
      <c r="E194" s="105" t="e">
        <f>"Started: " &amp; TEXT(Table1[[#This Row],[Data de início]], "DD/MM/YYYY") &amp; CHAR(10) &amp;"Est. End: " &amp; TEXT(Table1[[#This Row],[Data final]], "DD/MM/YYYY")&amp; CHAR(10) &amp;"Status: "&amp;Table1[[#This Row],[Status]]</f>
        <v>#VALUE!</v>
      </c>
      <c r="F194" s="104"/>
      <c r="G194" s="104"/>
      <c r="H194" s="104"/>
      <c r="I194" s="104"/>
      <c r="J194" s="104"/>
      <c r="K194" s="104"/>
      <c r="L194" s="104"/>
      <c r="M194" s="104"/>
      <c r="N194" s="104"/>
      <c r="O194" s="104"/>
      <c r="P194" s="104"/>
      <c r="Q194" s="104"/>
      <c r="R194" s="104"/>
      <c r="S194" s="106"/>
      <c r="T194" s="106"/>
      <c r="U194" s="104"/>
    </row>
    <row r="195" spans="1:21" ht="45" customHeight="1">
      <c r="A195" s="104" t="str">
        <f>Table1[[#This Row],[Lead]]&amp;"/"&amp;Table1[[#This Row],[Implementing Partner]]</f>
        <v>/</v>
      </c>
      <c r="B195" s="104" t="str">
        <f>Table1[[#This Row],['#activity +type]]&amp;"/ "&amp; Table1[[#This Row],['#activity +description]]</f>
        <v xml:space="preserve">/ </v>
      </c>
      <c r="C195" s="105" t="str">
        <f>Table1[[#This Row],[District]] &amp;"/ " &amp; Table1[[#This Row],[Posto]] &amp;"/ " &amp; Table1[[#This Row],[Bairro_Localidade]] &amp;"/ " &amp; Table1[[#This Row],[Local]]</f>
        <v xml:space="preserve">/ / / </v>
      </c>
      <c r="D195" s="105" t="str">
        <f>Table1[[#This Row],['#loc +type]]&amp;"/ " &amp; Table1[[#This Row],[Beneficiary type]]&amp; CHAR(10) &amp; "People targeted : " &amp;Table1[[#This Row],[Targeted]] &amp; CHAR(10) &amp; "People Reached: " &amp; Table1[[#This Row],[Reached]]</f>
        <v xml:space="preserve">/ 
People targeted : 
People Reached: </v>
      </c>
      <c r="E195" s="105" t="e">
        <f>"Started: " &amp; TEXT(Table1[[#This Row],[Data de início]], "DD/MM/YYYY") &amp; CHAR(10) &amp;"Est. End: " &amp; TEXT(Table1[[#This Row],[Data final]], "DD/MM/YYYY")&amp; CHAR(10) &amp;"Status: "&amp;Table1[[#This Row],[Status]]</f>
        <v>#VALUE!</v>
      </c>
      <c r="F195" s="104"/>
      <c r="G195" s="104"/>
      <c r="H195" s="104"/>
      <c r="I195" s="104"/>
      <c r="J195" s="104"/>
      <c r="K195" s="104"/>
      <c r="L195" s="104"/>
      <c r="M195" s="104"/>
      <c r="N195" s="104"/>
      <c r="O195" s="104"/>
      <c r="P195" s="104"/>
      <c r="Q195" s="104"/>
      <c r="R195" s="104"/>
      <c r="S195" s="106"/>
      <c r="T195" s="106"/>
      <c r="U195" s="104"/>
    </row>
    <row r="196" spans="1:21" ht="45" customHeight="1">
      <c r="A196" s="104" t="str">
        <f>Table1[[#This Row],[Lead]]&amp;"/"&amp;Table1[[#This Row],[Implementing Partner]]</f>
        <v>/</v>
      </c>
      <c r="B196" s="104" t="str">
        <f>Table1[[#This Row],['#activity +type]]&amp;"/ "&amp; Table1[[#This Row],['#activity +description]]</f>
        <v xml:space="preserve">/ </v>
      </c>
      <c r="C196" s="105" t="str">
        <f>Table1[[#This Row],[District]] &amp;"/ " &amp; Table1[[#This Row],[Posto]] &amp;"/ " &amp; Table1[[#This Row],[Bairro_Localidade]] &amp;"/ " &amp; Table1[[#This Row],[Local]]</f>
        <v xml:space="preserve">/ / / </v>
      </c>
      <c r="D196" s="105" t="str">
        <f>Table1[[#This Row],['#loc +type]]&amp;"/ " &amp; Table1[[#This Row],[Beneficiary type]]&amp; CHAR(10) &amp; "People targeted : " &amp;Table1[[#This Row],[Targeted]] &amp; CHAR(10) &amp; "People Reached: " &amp; Table1[[#This Row],[Reached]]</f>
        <v xml:space="preserve">/ 
People targeted : 
People Reached: </v>
      </c>
      <c r="E196" s="105" t="e">
        <f>"Started: " &amp; TEXT(Table1[[#This Row],[Data de início]], "DD/MM/YYYY") &amp; CHAR(10) &amp;"Est. End: " &amp; TEXT(Table1[[#This Row],[Data final]], "DD/MM/YYYY")&amp; CHAR(10) &amp;"Status: "&amp;Table1[[#This Row],[Status]]</f>
        <v>#VALUE!</v>
      </c>
      <c r="F196" s="104"/>
      <c r="G196" s="104"/>
      <c r="H196" s="104"/>
      <c r="I196" s="104"/>
      <c r="J196" s="104"/>
      <c r="K196" s="104"/>
      <c r="L196" s="104"/>
      <c r="M196" s="104"/>
      <c r="N196" s="104"/>
      <c r="O196" s="104"/>
      <c r="P196" s="104"/>
      <c r="Q196" s="104"/>
      <c r="R196" s="104"/>
      <c r="S196" s="106"/>
      <c r="T196" s="106"/>
      <c r="U196" s="104"/>
    </row>
    <row r="197" spans="1:21" ht="45" customHeight="1">
      <c r="A197" s="104" t="str">
        <f>Table1[[#This Row],[Lead]]&amp;"/"&amp;Table1[[#This Row],[Implementing Partner]]</f>
        <v>/</v>
      </c>
      <c r="B197" s="104" t="str">
        <f>Table1[[#This Row],['#activity +type]]&amp;"/ "&amp; Table1[[#This Row],['#activity +description]]</f>
        <v xml:space="preserve">/ </v>
      </c>
      <c r="C197" s="105" t="str">
        <f>Table1[[#This Row],[District]] &amp;"/ " &amp; Table1[[#This Row],[Posto]] &amp;"/ " &amp; Table1[[#This Row],[Bairro_Localidade]] &amp;"/ " &amp; Table1[[#This Row],[Local]]</f>
        <v xml:space="preserve">/ / / </v>
      </c>
      <c r="D197" s="105" t="str">
        <f>Table1[[#This Row],['#loc +type]]&amp;"/ " &amp; Table1[[#This Row],[Beneficiary type]]&amp; CHAR(10) &amp; "People targeted : " &amp;Table1[[#This Row],[Targeted]] &amp; CHAR(10) &amp; "People Reached: " &amp; Table1[[#This Row],[Reached]]</f>
        <v xml:space="preserve">/ 
People targeted : 
People Reached: </v>
      </c>
      <c r="E197" s="105" t="e">
        <f>"Started: " &amp; TEXT(Table1[[#This Row],[Data de início]], "DD/MM/YYYY") &amp; CHAR(10) &amp;"Est. End: " &amp; TEXT(Table1[[#This Row],[Data final]], "DD/MM/YYYY")&amp; CHAR(10) &amp;"Status: "&amp;Table1[[#This Row],[Status]]</f>
        <v>#VALUE!</v>
      </c>
      <c r="F197" s="104"/>
      <c r="G197" s="104"/>
      <c r="H197" s="104"/>
      <c r="I197" s="104"/>
      <c r="J197" s="104"/>
      <c r="K197" s="104"/>
      <c r="L197" s="104"/>
      <c r="M197" s="104"/>
      <c r="N197" s="104"/>
      <c r="O197" s="104"/>
      <c r="P197" s="104"/>
      <c r="Q197" s="104"/>
      <c r="R197" s="104"/>
      <c r="S197" s="106"/>
      <c r="T197" s="106"/>
      <c r="U197" s="104"/>
    </row>
    <row r="198" spans="1:21" ht="45" customHeight="1">
      <c r="A198" s="104" t="str">
        <f>Table1[[#This Row],[Lead]]&amp;"/"&amp;Table1[[#This Row],[Implementing Partner]]</f>
        <v>/</v>
      </c>
      <c r="B198" s="104" t="str">
        <f>Table1[[#This Row],['#activity +type]]&amp;"/ "&amp; Table1[[#This Row],['#activity +description]]</f>
        <v xml:space="preserve">/ </v>
      </c>
      <c r="C198" s="105" t="str">
        <f>Table1[[#This Row],[District]] &amp;"/ " &amp; Table1[[#This Row],[Posto]] &amp;"/ " &amp; Table1[[#This Row],[Bairro_Localidade]] &amp;"/ " &amp; Table1[[#This Row],[Local]]</f>
        <v xml:space="preserve">/ / / </v>
      </c>
      <c r="D198" s="105" t="str">
        <f>Table1[[#This Row],['#loc +type]]&amp;"/ " &amp; Table1[[#This Row],[Beneficiary type]]&amp; CHAR(10) &amp; "People targeted : " &amp;Table1[[#This Row],[Targeted]] &amp; CHAR(10) &amp; "People Reached: " &amp; Table1[[#This Row],[Reached]]</f>
        <v xml:space="preserve">/ 
People targeted : 
People Reached: </v>
      </c>
      <c r="E198" s="105" t="e">
        <f>"Started: " &amp; TEXT(Table1[[#This Row],[Data de início]], "DD/MM/YYYY") &amp; CHAR(10) &amp;"Est. End: " &amp; TEXT(Table1[[#This Row],[Data final]], "DD/MM/YYYY")&amp; CHAR(10) &amp;"Status: "&amp;Table1[[#This Row],[Status]]</f>
        <v>#VALUE!</v>
      </c>
      <c r="F198" s="104"/>
      <c r="G198" s="104"/>
      <c r="H198" s="104"/>
      <c r="I198" s="104"/>
      <c r="J198" s="104"/>
      <c r="K198" s="104"/>
      <c r="L198" s="104"/>
      <c r="M198" s="104"/>
      <c r="N198" s="104"/>
      <c r="O198" s="104"/>
      <c r="P198" s="104"/>
      <c r="Q198" s="104"/>
      <c r="R198" s="104"/>
      <c r="S198" s="106"/>
      <c r="T198" s="106"/>
      <c r="U198" s="104"/>
    </row>
    <row r="199" spans="1:21" ht="45" customHeight="1">
      <c r="A199" s="104" t="str">
        <f>Table1[[#This Row],[Lead]]&amp;"/"&amp;Table1[[#This Row],[Implementing Partner]]</f>
        <v>/</v>
      </c>
      <c r="B199" s="104" t="str">
        <f>Table1[[#This Row],['#activity +type]]&amp;"/ "&amp; Table1[[#This Row],['#activity +description]]</f>
        <v xml:space="preserve">/ </v>
      </c>
      <c r="C199" s="105" t="str">
        <f>Table1[[#This Row],[District]] &amp;"/ " &amp; Table1[[#This Row],[Posto]] &amp;"/ " &amp; Table1[[#This Row],[Bairro_Localidade]] &amp;"/ " &amp; Table1[[#This Row],[Local]]</f>
        <v xml:space="preserve">/ / / </v>
      </c>
      <c r="D199" s="105" t="str">
        <f>Table1[[#This Row],['#loc +type]]&amp;"/ " &amp; Table1[[#This Row],[Beneficiary type]]&amp; CHAR(10) &amp; "People targeted : " &amp;Table1[[#This Row],[Targeted]] &amp; CHAR(10) &amp; "People Reached: " &amp; Table1[[#This Row],[Reached]]</f>
        <v xml:space="preserve">/ 
People targeted : 
People Reached: </v>
      </c>
      <c r="E199" s="105" t="e">
        <f>"Started: " &amp; TEXT(Table1[[#This Row],[Data de início]], "DD/MM/YYYY") &amp; CHAR(10) &amp;"Est. End: " &amp; TEXT(Table1[[#This Row],[Data final]], "DD/MM/YYYY")&amp; CHAR(10) &amp;"Status: "&amp;Table1[[#This Row],[Status]]</f>
        <v>#VALUE!</v>
      </c>
      <c r="F199" s="104"/>
      <c r="G199" s="104"/>
      <c r="H199" s="104"/>
      <c r="I199" s="104"/>
      <c r="J199" s="104"/>
      <c r="K199" s="104"/>
      <c r="L199" s="104"/>
      <c r="M199" s="104"/>
      <c r="N199" s="104"/>
      <c r="O199" s="104"/>
      <c r="P199" s="104"/>
      <c r="Q199" s="104"/>
      <c r="R199" s="104"/>
      <c r="S199" s="106"/>
      <c r="T199" s="106"/>
      <c r="U199" s="104"/>
    </row>
    <row r="200" spans="1:21" ht="45" customHeight="1">
      <c r="A200" s="104" t="str">
        <f>Table1[[#This Row],[Lead]]&amp;"/"&amp;Table1[[#This Row],[Implementing Partner]]</f>
        <v>/</v>
      </c>
      <c r="B200" s="104" t="str">
        <f>Table1[[#This Row],['#activity +type]]&amp;"/ "&amp; Table1[[#This Row],['#activity +description]]</f>
        <v xml:space="preserve">/ </v>
      </c>
      <c r="C200" s="105" t="str">
        <f>Table1[[#This Row],[District]] &amp;"/ " &amp; Table1[[#This Row],[Posto]] &amp;"/ " &amp; Table1[[#This Row],[Bairro_Localidade]] &amp;"/ " &amp; Table1[[#This Row],[Local]]</f>
        <v xml:space="preserve">/ / / </v>
      </c>
      <c r="D200" s="105" t="str">
        <f>Table1[[#This Row],['#loc +type]]&amp;"/ " &amp; Table1[[#This Row],[Beneficiary type]]&amp; CHAR(10) &amp; "People targeted : " &amp;Table1[[#This Row],[Targeted]] &amp; CHAR(10) &amp; "People Reached: " &amp; Table1[[#This Row],[Reached]]</f>
        <v xml:space="preserve">/ 
People targeted : 
People Reached: </v>
      </c>
      <c r="E200" s="105" t="e">
        <f>"Started: " &amp; TEXT(Table1[[#This Row],[Data de início]], "DD/MM/YYYY") &amp; CHAR(10) &amp;"Est. End: " &amp; TEXT(Table1[[#This Row],[Data final]], "DD/MM/YYYY")&amp; CHAR(10) &amp;"Status: "&amp;Table1[[#This Row],[Status]]</f>
        <v>#VALUE!</v>
      </c>
      <c r="F200" s="104"/>
      <c r="G200" s="104"/>
      <c r="H200" s="104"/>
      <c r="I200" s="104"/>
      <c r="J200" s="104"/>
      <c r="K200" s="104"/>
      <c r="L200" s="104"/>
      <c r="M200" s="104"/>
      <c r="N200" s="104"/>
      <c r="O200" s="104"/>
      <c r="P200" s="104"/>
      <c r="Q200" s="104"/>
      <c r="R200" s="104"/>
      <c r="S200" s="106"/>
      <c r="T200" s="106"/>
      <c r="U200" s="104"/>
    </row>
    <row r="201" spans="1:21" ht="43.5">
      <c r="A201" s="104" t="str">
        <f>Table1[[#This Row],[Lead]]&amp;"/"&amp;Table1[[#This Row],[Implementing Partner]]</f>
        <v>/</v>
      </c>
      <c r="B201" s="104" t="str">
        <f>Table1[[#This Row],['#activity +type]]&amp;"/ "&amp; Table1[[#This Row],['#activity +description]]</f>
        <v xml:space="preserve">/ </v>
      </c>
      <c r="C201" s="105" t="str">
        <f>Table1[[#This Row],[District]] &amp;"/ " &amp; Table1[[#This Row],[Posto]] &amp;"/ " &amp; Table1[[#This Row],[Bairro_Localidade]] &amp;"/ " &amp; Table1[[#This Row],[Local]]</f>
        <v xml:space="preserve">/ / / </v>
      </c>
      <c r="D201" s="105" t="str">
        <f>Table1[[#This Row],['#loc +type]]&amp;"/ " &amp; Table1[[#This Row],[Beneficiary type]]&amp; CHAR(10) &amp; "People targeted : " &amp;Table1[[#This Row],[Targeted]] &amp; CHAR(10) &amp; "People Reached: " &amp; Table1[[#This Row],[Reached]]</f>
        <v xml:space="preserve">/ 
People targeted : 
People Reached: </v>
      </c>
      <c r="E201" s="105" t="e">
        <f>"Started: " &amp; TEXT(Table1[[#This Row],[Data de início]], "DD/MM/YYYY") &amp; CHAR(10) &amp;"Est. End: " &amp; TEXT(Table1[[#This Row],[Data final]], "DD/MM/YYYY")&amp; CHAR(10) &amp;"Status: "&amp;Table1[[#This Row],[Status]]</f>
        <v>#VALUE!</v>
      </c>
      <c r="F201" s="104"/>
      <c r="G201" s="104"/>
      <c r="H201" s="104"/>
      <c r="I201" s="104"/>
      <c r="J201" s="104"/>
      <c r="K201" s="104"/>
      <c r="L201" s="104"/>
      <c r="M201" s="104"/>
      <c r="N201" s="104"/>
      <c r="O201" s="104"/>
      <c r="P201" s="104"/>
      <c r="Q201" s="104"/>
      <c r="R201" s="104"/>
      <c r="S201" s="106"/>
      <c r="T201" s="106"/>
      <c r="U201" s="104"/>
    </row>
    <row r="202" spans="1:21" ht="43.5">
      <c r="A202" s="104" t="str">
        <f>Table1[[#This Row],[Lead]]&amp;"/"&amp;Table1[[#This Row],[Implementing Partner]]</f>
        <v>/</v>
      </c>
      <c r="B202" s="104" t="str">
        <f>Table1[[#This Row],['#activity +type]]&amp;"/ "&amp; Table1[[#This Row],['#activity +description]]</f>
        <v xml:space="preserve">/ </v>
      </c>
      <c r="C202" s="105" t="str">
        <f>Table1[[#This Row],[District]] &amp;"/ " &amp; Table1[[#This Row],[Posto]] &amp;"/ " &amp; Table1[[#This Row],[Bairro_Localidade]] &amp;"/ " &amp; Table1[[#This Row],[Local]]</f>
        <v xml:space="preserve">/ / / </v>
      </c>
      <c r="D202" s="105" t="str">
        <f>Table1[[#This Row],['#loc +type]]&amp;"/ " &amp; Table1[[#This Row],[Beneficiary type]]&amp; CHAR(10) &amp; "People targeted : " &amp;Table1[[#This Row],[Targeted]] &amp; CHAR(10) &amp; "People Reached: " &amp; Table1[[#This Row],[Reached]]</f>
        <v xml:space="preserve">/ 
People targeted : 
People Reached: </v>
      </c>
      <c r="E202" s="105" t="e">
        <f>"Started: " &amp; TEXT(Table1[[#This Row],[Data de início]], "DD/MM/YYYY") &amp; CHAR(10) &amp;"Est. End: " &amp; TEXT(Table1[[#This Row],[Data final]], "DD/MM/YYYY")&amp; CHAR(10) &amp;"Status: "&amp;Table1[[#This Row],[Status]]</f>
        <v>#VALUE!</v>
      </c>
      <c r="F202" s="104"/>
      <c r="G202" s="104"/>
      <c r="H202" s="104"/>
      <c r="I202" s="104"/>
      <c r="J202" s="104"/>
      <c r="K202" s="104"/>
      <c r="L202" s="104"/>
      <c r="M202" s="104"/>
      <c r="N202" s="104"/>
      <c r="O202" s="104"/>
      <c r="P202" s="104"/>
      <c r="Q202" s="104"/>
      <c r="R202" s="104"/>
      <c r="S202" s="106"/>
      <c r="T202" s="106"/>
      <c r="U202" s="104"/>
    </row>
    <row r="203" spans="1:21" ht="43.5">
      <c r="A203" s="104" t="str">
        <f>Table1[[#This Row],[Lead]]&amp;"/"&amp;Table1[[#This Row],[Implementing Partner]]</f>
        <v>/</v>
      </c>
      <c r="B203" s="104" t="str">
        <f>Table1[[#This Row],['#activity +type]]&amp;"/ "&amp; Table1[[#This Row],['#activity +description]]</f>
        <v xml:space="preserve">/ </v>
      </c>
      <c r="C203" s="105" t="str">
        <f>Table1[[#This Row],[District]] &amp;"/ " &amp; Table1[[#This Row],[Posto]] &amp;"/ " &amp; Table1[[#This Row],[Bairro_Localidade]] &amp;"/ " &amp; Table1[[#This Row],[Local]]</f>
        <v xml:space="preserve">/ / / </v>
      </c>
      <c r="D203" s="105" t="str">
        <f>Table1[[#This Row],['#loc +type]]&amp;"/ " &amp; Table1[[#This Row],[Beneficiary type]]&amp; CHAR(10) &amp; "People targeted : " &amp;Table1[[#This Row],[Targeted]] &amp; CHAR(10) &amp; "People Reached: " &amp; Table1[[#This Row],[Reached]]</f>
        <v xml:space="preserve">/ 
People targeted : 
People Reached: </v>
      </c>
      <c r="E203" s="105" t="e">
        <f>"Started: " &amp; TEXT(Table1[[#This Row],[Data de início]], "DD/MM/YYYY") &amp; CHAR(10) &amp;"Est. End: " &amp; TEXT(Table1[[#This Row],[Data final]], "DD/MM/YYYY")&amp; CHAR(10) &amp;"Status: "&amp;Table1[[#This Row],[Status]]</f>
        <v>#VALUE!</v>
      </c>
      <c r="F203" s="104"/>
      <c r="G203" s="104"/>
      <c r="H203" s="104"/>
      <c r="I203" s="104"/>
      <c r="J203" s="104"/>
      <c r="K203" s="104"/>
      <c r="L203" s="104"/>
      <c r="M203" s="104"/>
      <c r="N203" s="104"/>
      <c r="O203" s="104"/>
      <c r="P203" s="104"/>
      <c r="Q203" s="104"/>
      <c r="R203" s="104"/>
      <c r="S203" s="106"/>
      <c r="T203" s="106"/>
      <c r="U203" s="104"/>
    </row>
    <row r="204" spans="1:21" ht="43.5">
      <c r="A204" s="104" t="str">
        <f>Table1[[#This Row],[Lead]]&amp;"/"&amp;Table1[[#This Row],[Implementing Partner]]</f>
        <v>/</v>
      </c>
      <c r="B204" s="104" t="str">
        <f>Table1[[#This Row],['#activity +type]]&amp;"/ "&amp; Table1[[#This Row],['#activity +description]]</f>
        <v xml:space="preserve">/ </v>
      </c>
      <c r="C204" s="105" t="str">
        <f>Table1[[#This Row],[District]] &amp;"/ " &amp; Table1[[#This Row],[Posto]] &amp;"/ " &amp; Table1[[#This Row],[Bairro_Localidade]] &amp;"/ " &amp; Table1[[#This Row],[Local]]</f>
        <v xml:space="preserve">/ / / </v>
      </c>
      <c r="D204" s="105" t="str">
        <f>Table1[[#This Row],['#loc +type]]&amp;"/ " &amp; Table1[[#This Row],[Beneficiary type]]&amp; CHAR(10) &amp; "People targeted : " &amp;Table1[[#This Row],[Targeted]] &amp; CHAR(10) &amp; "People Reached: " &amp; Table1[[#This Row],[Reached]]</f>
        <v xml:space="preserve">/ 
People targeted : 
People Reached: </v>
      </c>
      <c r="E204" s="105" t="e">
        <f>"Started: " &amp; TEXT(Table1[[#This Row],[Data de início]], "DD/MM/YYYY") &amp; CHAR(10) &amp;"Est. End: " &amp; TEXT(Table1[[#This Row],[Data final]], "DD/MM/YYYY")&amp; CHAR(10) &amp;"Status: "&amp;Table1[[#This Row],[Status]]</f>
        <v>#VALUE!</v>
      </c>
      <c r="F204" s="104"/>
      <c r="G204" s="104"/>
      <c r="H204" s="104"/>
      <c r="I204" s="104"/>
      <c r="J204" s="104"/>
      <c r="K204" s="104"/>
      <c r="L204" s="104"/>
      <c r="M204" s="104"/>
      <c r="N204" s="104"/>
      <c r="O204" s="104"/>
      <c r="P204" s="104"/>
      <c r="Q204" s="104"/>
      <c r="R204" s="104"/>
      <c r="S204" s="106"/>
      <c r="T204" s="106"/>
      <c r="U204" s="104"/>
    </row>
    <row r="205" spans="1:21" ht="43.5">
      <c r="A205" s="104" t="str">
        <f>Table1[[#This Row],[Lead]]&amp;"/"&amp;Table1[[#This Row],[Implementing Partner]]</f>
        <v>/</v>
      </c>
      <c r="B205" s="104" t="str">
        <f>Table1[[#This Row],['#activity +type]]&amp;"/ "&amp; Table1[[#This Row],['#activity +description]]</f>
        <v xml:space="preserve">/ </v>
      </c>
      <c r="C205" s="105" t="str">
        <f>Table1[[#This Row],[District]] &amp;"/ " &amp; Table1[[#This Row],[Posto]] &amp;"/ " &amp; Table1[[#This Row],[Bairro_Localidade]] &amp;"/ " &amp; Table1[[#This Row],[Local]]</f>
        <v xml:space="preserve">/ / / </v>
      </c>
      <c r="D205" s="105" t="str">
        <f>Table1[[#This Row],['#loc +type]]&amp;"/ " &amp; Table1[[#This Row],[Beneficiary type]]&amp; CHAR(10) &amp; "People targeted : " &amp;Table1[[#This Row],[Targeted]] &amp; CHAR(10) &amp; "People Reached: " &amp; Table1[[#This Row],[Reached]]</f>
        <v xml:space="preserve">/ 
People targeted : 
People Reached: </v>
      </c>
      <c r="E205" s="105" t="e">
        <f>"Started: " &amp; TEXT(Table1[[#This Row],[Data de início]], "DD/MM/YYYY") &amp; CHAR(10) &amp;"Est. End: " &amp; TEXT(Table1[[#This Row],[Data final]], "DD/MM/YYYY")&amp; CHAR(10) &amp;"Status: "&amp;Table1[[#This Row],[Status]]</f>
        <v>#VALUE!</v>
      </c>
      <c r="F205" s="104"/>
      <c r="G205" s="104"/>
      <c r="H205" s="104"/>
      <c r="I205" s="104"/>
      <c r="J205" s="104"/>
      <c r="K205" s="104"/>
      <c r="L205" s="104"/>
      <c r="M205" s="104"/>
      <c r="N205" s="104"/>
      <c r="O205" s="104"/>
      <c r="P205" s="104"/>
      <c r="Q205" s="104"/>
      <c r="R205" s="104"/>
      <c r="S205" s="106"/>
      <c r="T205" s="106"/>
      <c r="U205" s="104"/>
    </row>
    <row r="206" spans="1:21" ht="43.5">
      <c r="A206" s="104" t="str">
        <f>Table1[[#This Row],[Lead]]&amp;"/"&amp;Table1[[#This Row],[Implementing Partner]]</f>
        <v>/</v>
      </c>
      <c r="B206" s="104" t="str">
        <f>Table1[[#This Row],['#activity +type]]&amp;"/ "&amp; Table1[[#This Row],['#activity +description]]</f>
        <v xml:space="preserve">/ </v>
      </c>
      <c r="C206" s="105" t="str">
        <f>Table1[[#This Row],[District]] &amp;"/ " &amp; Table1[[#This Row],[Posto]] &amp;"/ " &amp; Table1[[#This Row],[Bairro_Localidade]] &amp;"/ " &amp; Table1[[#This Row],[Local]]</f>
        <v xml:space="preserve">/ / / </v>
      </c>
      <c r="D206" s="105" t="str">
        <f>Table1[[#This Row],['#loc +type]]&amp;"/ " &amp; Table1[[#This Row],[Beneficiary type]]&amp; CHAR(10) &amp; "People targeted : " &amp;Table1[[#This Row],[Targeted]] &amp; CHAR(10) &amp; "People Reached: " &amp; Table1[[#This Row],[Reached]]</f>
        <v xml:space="preserve">/ 
People targeted : 
People Reached: </v>
      </c>
      <c r="E206" s="105" t="e">
        <f>"Started: " &amp; TEXT(Table1[[#This Row],[Data de início]], "DD/MM/YYYY") &amp; CHAR(10) &amp;"Est. End: " &amp; TEXT(Table1[[#This Row],[Data final]], "DD/MM/YYYY")&amp; CHAR(10) &amp;"Status: "&amp;Table1[[#This Row],[Status]]</f>
        <v>#VALUE!</v>
      </c>
      <c r="F206" s="104"/>
      <c r="G206" s="104"/>
      <c r="H206" s="104"/>
      <c r="I206" s="104"/>
      <c r="J206" s="104"/>
      <c r="K206" s="104"/>
      <c r="L206" s="104"/>
      <c r="M206" s="104"/>
      <c r="N206" s="104"/>
      <c r="O206" s="104"/>
      <c r="P206" s="104"/>
      <c r="Q206" s="104"/>
      <c r="R206" s="104"/>
      <c r="S206" s="106"/>
      <c r="T206" s="106"/>
      <c r="U206" s="104"/>
    </row>
    <row r="207" spans="1:21" ht="43.5">
      <c r="A207" s="104" t="str">
        <f>Table1[[#This Row],[Lead]]&amp;"/"&amp;Table1[[#This Row],[Implementing Partner]]</f>
        <v>/</v>
      </c>
      <c r="B207" s="104" t="str">
        <f>Table1[[#This Row],['#activity +type]]&amp;"/ "&amp; Table1[[#This Row],['#activity +description]]</f>
        <v xml:space="preserve">/ </v>
      </c>
      <c r="C207" s="105" t="str">
        <f>Table1[[#This Row],[District]] &amp;"/ " &amp; Table1[[#This Row],[Posto]] &amp;"/ " &amp; Table1[[#This Row],[Bairro_Localidade]] &amp;"/ " &amp; Table1[[#This Row],[Local]]</f>
        <v xml:space="preserve">/ / / </v>
      </c>
      <c r="D207" s="105" t="str">
        <f>Table1[[#This Row],['#loc +type]]&amp;"/ " &amp; Table1[[#This Row],[Beneficiary type]]&amp; CHAR(10) &amp; "People targeted : " &amp;Table1[[#This Row],[Targeted]] &amp; CHAR(10) &amp; "People Reached: " &amp; Table1[[#This Row],[Reached]]</f>
        <v xml:space="preserve">/ 
People targeted : 
People Reached: </v>
      </c>
      <c r="E207" s="105" t="e">
        <f>"Started: " &amp; TEXT(Table1[[#This Row],[Data de início]], "DD/MM/YYYY") &amp; CHAR(10) &amp;"Est. End: " &amp; TEXT(Table1[[#This Row],[Data final]], "DD/MM/YYYY")&amp; CHAR(10) &amp;"Status: "&amp;Table1[[#This Row],[Status]]</f>
        <v>#VALUE!</v>
      </c>
      <c r="F207" s="104"/>
      <c r="G207" s="104"/>
      <c r="H207" s="104"/>
      <c r="I207" s="104"/>
      <c r="J207" s="104"/>
      <c r="K207" s="104"/>
      <c r="L207" s="104"/>
      <c r="M207" s="104"/>
      <c r="N207" s="104"/>
      <c r="O207" s="104"/>
      <c r="P207" s="104"/>
      <c r="Q207" s="104"/>
      <c r="R207" s="104"/>
      <c r="S207" s="106"/>
      <c r="T207" s="106"/>
      <c r="U207" s="104"/>
    </row>
    <row r="208" spans="1:21" ht="43.5">
      <c r="A208" s="104" t="str">
        <f>Table1[[#This Row],[Lead]]&amp;"/"&amp;Table1[[#This Row],[Implementing Partner]]</f>
        <v>/</v>
      </c>
      <c r="B208" s="104" t="str">
        <f>Table1[[#This Row],['#activity +type]]&amp;"/ "&amp; Table1[[#This Row],['#activity +description]]</f>
        <v xml:space="preserve">/ </v>
      </c>
      <c r="C208" s="105" t="str">
        <f>Table1[[#This Row],[District]] &amp;"/ " &amp; Table1[[#This Row],[Posto]] &amp;"/ " &amp; Table1[[#This Row],[Bairro_Localidade]] &amp;"/ " &amp; Table1[[#This Row],[Local]]</f>
        <v xml:space="preserve">/ / / </v>
      </c>
      <c r="D208" s="105" t="str">
        <f>Table1[[#This Row],['#loc +type]]&amp;"/ " &amp; Table1[[#This Row],[Beneficiary type]]&amp; CHAR(10) &amp; "People targeted : " &amp;Table1[[#This Row],[Targeted]] &amp; CHAR(10) &amp; "People Reached: " &amp; Table1[[#This Row],[Reached]]</f>
        <v xml:space="preserve">/ 
People targeted : 
People Reached: </v>
      </c>
      <c r="E208" s="105" t="e">
        <f>"Started: " &amp; TEXT(Table1[[#This Row],[Data de início]], "DD/MM/YYYY") &amp; CHAR(10) &amp;"Est. End: " &amp; TEXT(Table1[[#This Row],[Data final]], "DD/MM/YYYY")&amp; CHAR(10) &amp;"Status: "&amp;Table1[[#This Row],[Status]]</f>
        <v>#VALUE!</v>
      </c>
      <c r="F208" s="104"/>
      <c r="G208" s="104"/>
      <c r="H208" s="104"/>
      <c r="I208" s="104"/>
      <c r="J208" s="104"/>
      <c r="K208" s="104"/>
      <c r="L208" s="104"/>
      <c r="M208" s="104"/>
      <c r="N208" s="104"/>
      <c r="O208" s="104"/>
      <c r="P208" s="104"/>
      <c r="Q208" s="104"/>
      <c r="R208" s="104"/>
      <c r="S208" s="106"/>
      <c r="T208" s="106"/>
      <c r="U208" s="104"/>
    </row>
    <row r="209" spans="1:21" ht="43.5">
      <c r="A209" s="104" t="str">
        <f>Table1[[#This Row],[Lead]]&amp;"/"&amp;Table1[[#This Row],[Implementing Partner]]</f>
        <v>/</v>
      </c>
      <c r="B209" s="104" t="str">
        <f>Table1[[#This Row],['#activity +type]]&amp;"/ "&amp; Table1[[#This Row],['#activity +description]]</f>
        <v xml:space="preserve">/ </v>
      </c>
      <c r="C209" s="105" t="str">
        <f>Table1[[#This Row],[District]] &amp;"/ " &amp; Table1[[#This Row],[Posto]] &amp;"/ " &amp; Table1[[#This Row],[Bairro_Localidade]] &amp;"/ " &amp; Table1[[#This Row],[Local]]</f>
        <v xml:space="preserve">/ / / </v>
      </c>
      <c r="D209" s="105" t="str">
        <f>Table1[[#This Row],['#loc +type]]&amp;"/ " &amp; Table1[[#This Row],[Beneficiary type]]&amp; CHAR(10) &amp; "People targeted : " &amp;Table1[[#This Row],[Targeted]] &amp; CHAR(10) &amp; "People Reached: " &amp; Table1[[#This Row],[Reached]]</f>
        <v xml:space="preserve">/ 
People targeted : 
People Reached: </v>
      </c>
      <c r="E209" s="105" t="e">
        <f>"Started: " &amp; TEXT(Table1[[#This Row],[Data de início]], "DD/MM/YYYY") &amp; CHAR(10) &amp;"Est. End: " &amp; TEXT(Table1[[#This Row],[Data final]], "DD/MM/YYYY")&amp; CHAR(10) &amp;"Status: "&amp;Table1[[#This Row],[Status]]</f>
        <v>#VALUE!</v>
      </c>
      <c r="F209" s="104"/>
      <c r="G209" s="104"/>
      <c r="H209" s="104"/>
      <c r="I209" s="104"/>
      <c r="J209" s="104"/>
      <c r="K209" s="104"/>
      <c r="L209" s="104"/>
      <c r="M209" s="104"/>
      <c r="N209" s="104"/>
      <c r="O209" s="104"/>
      <c r="P209" s="104"/>
      <c r="Q209" s="104"/>
      <c r="R209" s="104"/>
      <c r="S209" s="106"/>
      <c r="T209" s="106"/>
      <c r="U209" s="104"/>
    </row>
    <row r="210" spans="1:21" ht="43.5">
      <c r="A210" s="104" t="str">
        <f>Table1[[#This Row],[Lead]]&amp;"/"&amp;Table1[[#This Row],[Implementing Partner]]</f>
        <v>/</v>
      </c>
      <c r="B210" s="104" t="str">
        <f>Table1[[#This Row],['#activity +type]]&amp;"/ "&amp; Table1[[#This Row],['#activity +description]]</f>
        <v xml:space="preserve">/ </v>
      </c>
      <c r="C210" s="105" t="str">
        <f>Table1[[#This Row],[District]] &amp;"/ " &amp; Table1[[#This Row],[Posto]] &amp;"/ " &amp; Table1[[#This Row],[Bairro_Localidade]] &amp;"/ " &amp; Table1[[#This Row],[Local]]</f>
        <v xml:space="preserve">/ / / </v>
      </c>
      <c r="D210" s="105" t="str">
        <f>Table1[[#This Row],['#loc +type]]&amp;"/ " &amp; Table1[[#This Row],[Beneficiary type]]&amp; CHAR(10) &amp; "People targeted : " &amp;Table1[[#This Row],[Targeted]] &amp; CHAR(10) &amp; "People Reached: " &amp; Table1[[#This Row],[Reached]]</f>
        <v xml:space="preserve">/ 
People targeted : 
People Reached: </v>
      </c>
      <c r="E210" s="105" t="e">
        <f>"Started: " &amp; TEXT(Table1[[#This Row],[Data de início]], "DD/MM/YYYY") &amp; CHAR(10) &amp;"Est. End: " &amp; TEXT(Table1[[#This Row],[Data final]], "DD/MM/YYYY")&amp; CHAR(10) &amp;"Status: "&amp;Table1[[#This Row],[Status]]</f>
        <v>#VALUE!</v>
      </c>
      <c r="F210" s="104"/>
      <c r="G210" s="104"/>
      <c r="H210" s="104"/>
      <c r="I210" s="104"/>
      <c r="J210" s="104"/>
      <c r="K210" s="104"/>
      <c r="L210" s="104"/>
      <c r="M210" s="104"/>
      <c r="N210" s="104"/>
      <c r="O210" s="104"/>
      <c r="P210" s="104"/>
      <c r="Q210" s="104"/>
      <c r="R210" s="104"/>
      <c r="S210" s="106"/>
      <c r="T210" s="106"/>
      <c r="U210" s="104"/>
    </row>
    <row r="211" spans="1:21" ht="43.5">
      <c r="A211" s="104" t="str">
        <f>Table1[[#This Row],[Lead]]&amp;"/"&amp;Table1[[#This Row],[Implementing Partner]]</f>
        <v>/</v>
      </c>
      <c r="B211" s="104" t="str">
        <f>Table1[[#This Row],['#activity +type]]&amp;"/ "&amp; Table1[[#This Row],['#activity +description]]</f>
        <v xml:space="preserve">/ </v>
      </c>
      <c r="C211" s="105" t="str">
        <f>Table1[[#This Row],[District]] &amp;"/ " &amp; Table1[[#This Row],[Posto]] &amp;"/ " &amp; Table1[[#This Row],[Bairro_Localidade]] &amp;"/ " &amp; Table1[[#This Row],[Local]]</f>
        <v xml:space="preserve">/ / / </v>
      </c>
      <c r="D211" s="105" t="str">
        <f>Table1[[#This Row],['#loc +type]]&amp;"/ " &amp; Table1[[#This Row],[Beneficiary type]]&amp; CHAR(10) &amp; "People targeted : " &amp;Table1[[#This Row],[Targeted]] &amp; CHAR(10) &amp; "People Reached: " &amp; Table1[[#This Row],[Reached]]</f>
        <v xml:space="preserve">/ 
People targeted : 
People Reached: </v>
      </c>
      <c r="E211" s="105" t="e">
        <f>"Started: " &amp; TEXT(Table1[[#This Row],[Data de início]], "DD/MM/YYYY") &amp; CHAR(10) &amp;"Est. End: " &amp; TEXT(Table1[[#This Row],[Data final]], "DD/MM/YYYY")&amp; CHAR(10) &amp;"Status: "&amp;Table1[[#This Row],[Status]]</f>
        <v>#VALUE!</v>
      </c>
      <c r="F211" s="104"/>
      <c r="G211" s="104"/>
      <c r="H211" s="104"/>
      <c r="I211" s="104"/>
      <c r="J211" s="104"/>
      <c r="K211" s="104"/>
      <c r="L211" s="104"/>
      <c r="M211" s="104"/>
      <c r="N211" s="104"/>
      <c r="O211" s="104"/>
      <c r="P211" s="104"/>
      <c r="Q211" s="104"/>
      <c r="R211" s="104"/>
      <c r="S211" s="106"/>
      <c r="T211" s="106"/>
      <c r="U211" s="104"/>
    </row>
    <row r="212" spans="1:21" ht="43.5">
      <c r="A212" s="104" t="str">
        <f>Table1[[#This Row],[Lead]]&amp;"/"&amp;Table1[[#This Row],[Implementing Partner]]</f>
        <v>/</v>
      </c>
      <c r="B212" s="104" t="str">
        <f>Table1[[#This Row],['#activity +type]]&amp;"/ "&amp; Table1[[#This Row],['#activity +description]]</f>
        <v xml:space="preserve">/ </v>
      </c>
      <c r="C212" s="105" t="str">
        <f>Table1[[#This Row],[District]] &amp;"/ " &amp; Table1[[#This Row],[Posto]] &amp;"/ " &amp; Table1[[#This Row],[Bairro_Localidade]] &amp;"/ " &amp; Table1[[#This Row],[Local]]</f>
        <v xml:space="preserve">/ / / </v>
      </c>
      <c r="D212" s="105" t="str">
        <f>Table1[[#This Row],['#loc +type]]&amp;"/ " &amp; Table1[[#This Row],[Beneficiary type]]&amp; CHAR(10) &amp; "People targeted : " &amp;Table1[[#This Row],[Targeted]] &amp; CHAR(10) &amp; "People Reached: " &amp; Table1[[#This Row],[Reached]]</f>
        <v xml:space="preserve">/ 
People targeted : 
People Reached: </v>
      </c>
      <c r="E212" s="105" t="e">
        <f>"Started: " &amp; TEXT(Table1[[#This Row],[Data de início]], "DD/MM/YYYY") &amp; CHAR(10) &amp;"Est. End: " &amp; TEXT(Table1[[#This Row],[Data final]], "DD/MM/YYYY")&amp; CHAR(10) &amp;"Status: "&amp;Table1[[#This Row],[Status]]</f>
        <v>#VALUE!</v>
      </c>
      <c r="F212" s="104"/>
      <c r="G212" s="104"/>
      <c r="H212" s="104"/>
      <c r="I212" s="104"/>
      <c r="J212" s="104"/>
      <c r="K212" s="104"/>
      <c r="L212" s="104"/>
      <c r="M212" s="104"/>
      <c r="N212" s="104"/>
      <c r="O212" s="104"/>
      <c r="P212" s="104"/>
      <c r="Q212" s="104"/>
      <c r="R212" s="104"/>
      <c r="S212" s="106"/>
      <c r="T212" s="106"/>
      <c r="U212" s="104"/>
    </row>
    <row r="213" spans="1:21" ht="43.5">
      <c r="A213" s="104" t="str">
        <f>Table1[[#This Row],[Lead]]&amp;"/"&amp;Table1[[#This Row],[Implementing Partner]]</f>
        <v>/</v>
      </c>
      <c r="B213" s="104" t="str">
        <f>Table1[[#This Row],['#activity +type]]&amp;"/ "&amp; Table1[[#This Row],['#activity +description]]</f>
        <v xml:space="preserve">/ </v>
      </c>
      <c r="C213" s="105" t="str">
        <f>Table1[[#This Row],[District]] &amp;"/ " &amp; Table1[[#This Row],[Posto]] &amp;"/ " &amp; Table1[[#This Row],[Bairro_Localidade]] &amp;"/ " &amp; Table1[[#This Row],[Local]]</f>
        <v xml:space="preserve">/ / / </v>
      </c>
      <c r="D213" s="105" t="str">
        <f>Table1[[#This Row],['#loc +type]]&amp;"/ " &amp; Table1[[#This Row],[Beneficiary type]]&amp; CHAR(10) &amp; "People targeted : " &amp;Table1[[#This Row],[Targeted]] &amp; CHAR(10) &amp; "People Reached: " &amp; Table1[[#This Row],[Reached]]</f>
        <v xml:space="preserve">/ 
People targeted : 
People Reached: </v>
      </c>
      <c r="E213" s="105" t="e">
        <f>"Started: " &amp; TEXT(Table1[[#This Row],[Data de início]], "DD/MM/YYYY") &amp; CHAR(10) &amp;"Est. End: " &amp; TEXT(Table1[[#This Row],[Data final]], "DD/MM/YYYY")&amp; CHAR(10) &amp;"Status: "&amp;Table1[[#This Row],[Status]]</f>
        <v>#VALUE!</v>
      </c>
      <c r="F213" s="104"/>
      <c r="G213" s="104"/>
      <c r="H213" s="104"/>
      <c r="I213" s="104"/>
      <c r="J213" s="104"/>
      <c r="K213" s="104"/>
      <c r="L213" s="104"/>
      <c r="M213" s="104"/>
      <c r="N213" s="104"/>
      <c r="O213" s="104"/>
      <c r="P213" s="104"/>
      <c r="Q213" s="104"/>
      <c r="R213" s="104"/>
      <c r="S213" s="106"/>
      <c r="T213" s="106"/>
      <c r="U213" s="104"/>
    </row>
    <row r="214" spans="1:21" ht="43.5">
      <c r="A214" s="104" t="str">
        <f>Table1[[#This Row],[Lead]]&amp;"/"&amp;Table1[[#This Row],[Implementing Partner]]</f>
        <v>/</v>
      </c>
      <c r="B214" s="104" t="str">
        <f>Table1[[#This Row],['#activity +type]]&amp;"/ "&amp; Table1[[#This Row],['#activity +description]]</f>
        <v xml:space="preserve">/ </v>
      </c>
      <c r="C214" s="105" t="str">
        <f>Table1[[#This Row],[District]] &amp;"/ " &amp; Table1[[#This Row],[Posto]] &amp;"/ " &amp; Table1[[#This Row],[Bairro_Localidade]] &amp;"/ " &amp; Table1[[#This Row],[Local]]</f>
        <v xml:space="preserve">/ / / </v>
      </c>
      <c r="D214" s="105" t="str">
        <f>Table1[[#This Row],['#loc +type]]&amp;"/ " &amp; Table1[[#This Row],[Beneficiary type]]&amp; CHAR(10) &amp; "People targeted : " &amp;Table1[[#This Row],[Targeted]] &amp; CHAR(10) &amp; "People Reached: " &amp; Table1[[#This Row],[Reached]]</f>
        <v xml:space="preserve">/ 
People targeted : 
People Reached: </v>
      </c>
      <c r="E214" s="105" t="e">
        <f>"Started: " &amp; TEXT(Table1[[#This Row],[Data de início]], "DD/MM/YYYY") &amp; CHAR(10) &amp;"Est. End: " &amp; TEXT(Table1[[#This Row],[Data final]], "DD/MM/YYYY")&amp; CHAR(10) &amp;"Status: "&amp;Table1[[#This Row],[Status]]</f>
        <v>#VALUE!</v>
      </c>
      <c r="F214" s="104"/>
      <c r="G214" s="104"/>
      <c r="H214" s="104"/>
      <c r="I214" s="104"/>
      <c r="J214" s="104"/>
      <c r="K214" s="104"/>
      <c r="L214" s="104"/>
      <c r="M214" s="104"/>
      <c r="N214" s="104"/>
      <c r="O214" s="104"/>
      <c r="P214" s="104"/>
      <c r="Q214" s="104"/>
      <c r="R214" s="104"/>
      <c r="S214" s="106"/>
      <c r="T214" s="106"/>
      <c r="U214" s="104"/>
    </row>
    <row r="215" spans="1:21" ht="43.5">
      <c r="A215" s="104" t="str">
        <f>Table1[[#This Row],[Lead]]&amp;"/"&amp;Table1[[#This Row],[Implementing Partner]]</f>
        <v>/</v>
      </c>
      <c r="B215" s="104" t="str">
        <f>Table1[[#This Row],['#activity +type]]&amp;"/ "&amp; Table1[[#This Row],['#activity +description]]</f>
        <v xml:space="preserve">/ </v>
      </c>
      <c r="C215" s="105" t="str">
        <f>Table1[[#This Row],[District]] &amp;"/ " &amp; Table1[[#This Row],[Posto]] &amp;"/ " &amp; Table1[[#This Row],[Bairro_Localidade]] &amp;"/ " &amp; Table1[[#This Row],[Local]]</f>
        <v xml:space="preserve">/ / / </v>
      </c>
      <c r="D215" s="105" t="str">
        <f>Table1[[#This Row],['#loc +type]]&amp;"/ " &amp; Table1[[#This Row],[Beneficiary type]]&amp; CHAR(10) &amp; "People targeted : " &amp;Table1[[#This Row],[Targeted]] &amp; CHAR(10) &amp; "People Reached: " &amp; Table1[[#This Row],[Reached]]</f>
        <v xml:space="preserve">/ 
People targeted : 
People Reached: </v>
      </c>
      <c r="E215" s="105" t="e">
        <f>"Started: " &amp; TEXT(Table1[[#This Row],[Data de início]], "DD/MM/YYYY") &amp; CHAR(10) &amp;"Est. End: " &amp; TEXT(Table1[[#This Row],[Data final]], "DD/MM/YYYY")&amp; CHAR(10) &amp;"Status: "&amp;Table1[[#This Row],[Status]]</f>
        <v>#VALUE!</v>
      </c>
      <c r="F215" s="104"/>
      <c r="G215" s="104"/>
      <c r="H215" s="104"/>
      <c r="I215" s="104"/>
      <c r="J215" s="104"/>
      <c r="K215" s="104"/>
      <c r="L215" s="104"/>
      <c r="M215" s="104"/>
      <c r="N215" s="104"/>
      <c r="O215" s="104"/>
      <c r="P215" s="104"/>
      <c r="Q215" s="104"/>
      <c r="R215" s="104"/>
      <c r="S215" s="106"/>
      <c r="T215" s="106"/>
      <c r="U215" s="104"/>
    </row>
    <row r="216" spans="1:21" ht="43.5">
      <c r="A216" s="104" t="str">
        <f>Table1[[#This Row],[Lead]]&amp;"/"&amp;Table1[[#This Row],[Implementing Partner]]</f>
        <v>/</v>
      </c>
      <c r="B216" s="104" t="str">
        <f>Table1[[#This Row],['#activity +type]]&amp;"/ "&amp; Table1[[#This Row],['#activity +description]]</f>
        <v xml:space="preserve">/ </v>
      </c>
      <c r="C216" s="105" t="str">
        <f>Table1[[#This Row],[District]] &amp;"/ " &amp; Table1[[#This Row],[Posto]] &amp;"/ " &amp; Table1[[#This Row],[Bairro_Localidade]] &amp;"/ " &amp; Table1[[#This Row],[Local]]</f>
        <v xml:space="preserve">/ / / </v>
      </c>
      <c r="D216" s="105" t="str">
        <f>Table1[[#This Row],['#loc +type]]&amp;"/ " &amp; Table1[[#This Row],[Beneficiary type]]&amp; CHAR(10) &amp; "People targeted : " &amp;Table1[[#This Row],[Targeted]] &amp; CHAR(10) &amp; "People Reached: " &amp; Table1[[#This Row],[Reached]]</f>
        <v xml:space="preserve">/ 
People targeted : 
People Reached: </v>
      </c>
      <c r="E216" s="105" t="e">
        <f>"Started: " &amp; TEXT(Table1[[#This Row],[Data de início]], "DD/MM/YYYY") &amp; CHAR(10) &amp;"Est. End: " &amp; TEXT(Table1[[#This Row],[Data final]], "DD/MM/YYYY")&amp; CHAR(10) &amp;"Status: "&amp;Table1[[#This Row],[Status]]</f>
        <v>#VALUE!</v>
      </c>
      <c r="F216" s="104"/>
      <c r="G216" s="104"/>
      <c r="H216" s="104"/>
      <c r="I216" s="104"/>
      <c r="J216" s="104"/>
      <c r="K216" s="104"/>
      <c r="L216" s="104"/>
      <c r="M216" s="104"/>
      <c r="N216" s="104"/>
      <c r="O216" s="104"/>
      <c r="P216" s="104"/>
      <c r="Q216" s="104"/>
      <c r="R216" s="104"/>
      <c r="S216" s="106"/>
      <c r="T216" s="106"/>
      <c r="U216" s="104"/>
    </row>
    <row r="217" spans="1:21" ht="43.5">
      <c r="A217" s="104" t="str">
        <f>Table1[[#This Row],[Lead]]&amp;"/"&amp;Table1[[#This Row],[Implementing Partner]]</f>
        <v>/</v>
      </c>
      <c r="B217" s="104" t="str">
        <f>Table1[[#This Row],['#activity +type]]&amp;"/ "&amp; Table1[[#This Row],['#activity +description]]</f>
        <v xml:space="preserve">/ </v>
      </c>
      <c r="C217" s="105" t="str">
        <f>Table1[[#This Row],[District]] &amp;"/ " &amp; Table1[[#This Row],[Posto]] &amp;"/ " &amp; Table1[[#This Row],[Bairro_Localidade]] &amp;"/ " &amp; Table1[[#This Row],[Local]]</f>
        <v xml:space="preserve">/ / / </v>
      </c>
      <c r="D217" s="105" t="str">
        <f>Table1[[#This Row],['#loc +type]]&amp;"/ " &amp; Table1[[#This Row],[Beneficiary type]]&amp; CHAR(10) &amp; "People targeted : " &amp;Table1[[#This Row],[Targeted]] &amp; CHAR(10) &amp; "People Reached: " &amp; Table1[[#This Row],[Reached]]</f>
        <v xml:space="preserve">/ 
People targeted : 
People Reached: </v>
      </c>
      <c r="E217" s="105" t="e">
        <f>"Started: " &amp; TEXT(Table1[[#This Row],[Data de início]], "DD/MM/YYYY") &amp; CHAR(10) &amp;"Est. End: " &amp; TEXT(Table1[[#This Row],[Data final]], "DD/MM/YYYY")&amp; CHAR(10) &amp;"Status: "&amp;Table1[[#This Row],[Status]]</f>
        <v>#VALUE!</v>
      </c>
      <c r="F217" s="104"/>
      <c r="G217" s="104"/>
      <c r="H217" s="104"/>
      <c r="I217" s="104"/>
      <c r="J217" s="104"/>
      <c r="K217" s="104"/>
      <c r="L217" s="104"/>
      <c r="M217" s="104"/>
      <c r="N217" s="104"/>
      <c r="O217" s="104"/>
      <c r="P217" s="104"/>
      <c r="Q217" s="104"/>
      <c r="R217" s="104"/>
      <c r="S217" s="106"/>
      <c r="T217" s="106"/>
      <c r="U217" s="104"/>
    </row>
    <row r="218" spans="1:21" ht="43.5">
      <c r="A218" s="104" t="str">
        <f>Table1[[#This Row],[Lead]]&amp;"/"&amp;Table1[[#This Row],[Implementing Partner]]</f>
        <v>/</v>
      </c>
      <c r="B218" s="104" t="str">
        <f>Table1[[#This Row],['#activity +type]]&amp;"/ "&amp; Table1[[#This Row],['#activity +description]]</f>
        <v xml:space="preserve">/ </v>
      </c>
      <c r="C218" s="105" t="str">
        <f>Table1[[#This Row],[District]] &amp;"/ " &amp; Table1[[#This Row],[Posto]] &amp;"/ " &amp; Table1[[#This Row],[Bairro_Localidade]] &amp;"/ " &amp; Table1[[#This Row],[Local]]</f>
        <v xml:space="preserve">/ / / </v>
      </c>
      <c r="D218" s="105" t="str">
        <f>Table1[[#This Row],['#loc +type]]&amp;"/ " &amp; Table1[[#This Row],[Beneficiary type]]&amp; CHAR(10) &amp; "People targeted : " &amp;Table1[[#This Row],[Targeted]] &amp; CHAR(10) &amp; "People Reached: " &amp; Table1[[#This Row],[Reached]]</f>
        <v xml:space="preserve">/ 
People targeted : 
People Reached: </v>
      </c>
      <c r="E218" s="105" t="e">
        <f>"Started: " &amp; TEXT(Table1[[#This Row],[Data de início]], "DD/MM/YYYY") &amp; CHAR(10) &amp;"Est. End: " &amp; TEXT(Table1[[#This Row],[Data final]], "DD/MM/YYYY")&amp; CHAR(10) &amp;"Status: "&amp;Table1[[#This Row],[Status]]</f>
        <v>#VALUE!</v>
      </c>
      <c r="F218" s="104"/>
      <c r="G218" s="104"/>
      <c r="H218" s="104"/>
      <c r="I218" s="104"/>
      <c r="J218" s="104"/>
      <c r="K218" s="104"/>
      <c r="L218" s="104"/>
      <c r="M218" s="104"/>
      <c r="N218" s="104"/>
      <c r="O218" s="104"/>
      <c r="P218" s="104"/>
      <c r="Q218" s="104"/>
      <c r="R218" s="104"/>
      <c r="S218" s="106"/>
      <c r="T218" s="106"/>
      <c r="U218" s="104"/>
    </row>
    <row r="219" spans="1:21" ht="43.5">
      <c r="A219" s="104" t="str">
        <f>Table1[[#This Row],[Lead]]&amp;"/"&amp;Table1[[#This Row],[Implementing Partner]]</f>
        <v>/</v>
      </c>
      <c r="B219" s="104" t="str">
        <f>Table1[[#This Row],['#activity +type]]&amp;"/ "&amp; Table1[[#This Row],['#activity +description]]</f>
        <v xml:space="preserve">/ </v>
      </c>
      <c r="C219" s="105" t="str">
        <f>Table1[[#This Row],[District]] &amp;"/ " &amp; Table1[[#This Row],[Posto]] &amp;"/ " &amp; Table1[[#This Row],[Bairro_Localidade]] &amp;"/ " &amp; Table1[[#This Row],[Local]]</f>
        <v xml:space="preserve">/ / / </v>
      </c>
      <c r="D219" s="105" t="str">
        <f>Table1[[#This Row],['#loc +type]]&amp;"/ " &amp; Table1[[#This Row],[Beneficiary type]]&amp; CHAR(10) &amp; "People targeted : " &amp;Table1[[#This Row],[Targeted]] &amp; CHAR(10) &amp; "People Reached: " &amp; Table1[[#This Row],[Reached]]</f>
        <v xml:space="preserve">/ 
People targeted : 
People Reached: </v>
      </c>
      <c r="E219" s="105" t="e">
        <f>"Started: " &amp; TEXT(Table1[[#This Row],[Data de início]], "DD/MM/YYYY") &amp; CHAR(10) &amp;"Est. End: " &amp; TEXT(Table1[[#This Row],[Data final]], "DD/MM/YYYY")&amp; CHAR(10) &amp;"Status: "&amp;Table1[[#This Row],[Status]]</f>
        <v>#VALUE!</v>
      </c>
      <c r="F219" s="104"/>
      <c r="G219" s="104"/>
      <c r="H219" s="104"/>
      <c r="I219" s="104"/>
      <c r="J219" s="104"/>
      <c r="K219" s="104"/>
      <c r="L219" s="104"/>
      <c r="M219" s="104"/>
      <c r="N219" s="104"/>
      <c r="O219" s="104"/>
      <c r="P219" s="104"/>
      <c r="Q219" s="104"/>
      <c r="R219" s="104"/>
      <c r="S219" s="106"/>
      <c r="T219" s="106"/>
      <c r="U219" s="104"/>
    </row>
    <row r="220" spans="1:21" ht="43.5">
      <c r="A220" s="104" t="str">
        <f>Table1[[#This Row],[Lead]]&amp;"/"&amp;Table1[[#This Row],[Implementing Partner]]</f>
        <v>/</v>
      </c>
      <c r="B220" s="104" t="str">
        <f>Table1[[#This Row],['#activity +type]]&amp;"/ "&amp; Table1[[#This Row],['#activity +description]]</f>
        <v xml:space="preserve">/ </v>
      </c>
      <c r="C220" s="105" t="str">
        <f>Table1[[#This Row],[District]] &amp;"/ " &amp; Table1[[#This Row],[Posto]] &amp;"/ " &amp; Table1[[#This Row],[Bairro_Localidade]] &amp;"/ " &amp; Table1[[#This Row],[Local]]</f>
        <v xml:space="preserve">/ / / </v>
      </c>
      <c r="D220" s="105" t="str">
        <f>Table1[[#This Row],['#loc +type]]&amp;"/ " &amp; Table1[[#This Row],[Beneficiary type]]&amp; CHAR(10) &amp; "People targeted : " &amp;Table1[[#This Row],[Targeted]] &amp; CHAR(10) &amp; "People Reached: " &amp; Table1[[#This Row],[Reached]]</f>
        <v xml:space="preserve">/ 
People targeted : 
People Reached: </v>
      </c>
      <c r="E220" s="105" t="e">
        <f>"Started: " &amp; TEXT(Table1[[#This Row],[Data de início]], "DD/MM/YYYY") &amp; CHAR(10) &amp;"Est. End: " &amp; TEXT(Table1[[#This Row],[Data final]], "DD/MM/YYYY")&amp; CHAR(10) &amp;"Status: "&amp;Table1[[#This Row],[Status]]</f>
        <v>#VALUE!</v>
      </c>
      <c r="F220" s="104"/>
      <c r="G220" s="104"/>
      <c r="H220" s="104"/>
      <c r="I220" s="104"/>
      <c r="J220" s="104"/>
      <c r="K220" s="104"/>
      <c r="L220" s="104"/>
      <c r="M220" s="104"/>
      <c r="N220" s="104"/>
      <c r="O220" s="104"/>
      <c r="P220" s="104"/>
      <c r="Q220" s="104"/>
      <c r="R220" s="104"/>
      <c r="S220" s="106"/>
      <c r="T220" s="106"/>
      <c r="U220" s="104"/>
    </row>
    <row r="221" spans="1:21" ht="43.5">
      <c r="A221" s="104" t="str">
        <f>Table1[[#This Row],[Lead]]&amp;"/"&amp;Table1[[#This Row],[Implementing Partner]]</f>
        <v>/</v>
      </c>
      <c r="B221" s="104" t="str">
        <f>Table1[[#This Row],['#activity +type]]&amp;"/ "&amp; Table1[[#This Row],['#activity +description]]</f>
        <v xml:space="preserve">/ </v>
      </c>
      <c r="C221" s="105" t="str">
        <f>Table1[[#This Row],[District]] &amp;"/ " &amp; Table1[[#This Row],[Posto]] &amp;"/ " &amp; Table1[[#This Row],[Bairro_Localidade]] &amp;"/ " &amp; Table1[[#This Row],[Local]]</f>
        <v xml:space="preserve">/ / / </v>
      </c>
      <c r="D221" s="105" t="str">
        <f>Table1[[#This Row],['#loc +type]]&amp;"/ " &amp; Table1[[#This Row],[Beneficiary type]]&amp; CHAR(10) &amp; "People targeted : " &amp;Table1[[#This Row],[Targeted]] &amp; CHAR(10) &amp; "People Reached: " &amp; Table1[[#This Row],[Reached]]</f>
        <v xml:space="preserve">/ 
People targeted : 
People Reached: </v>
      </c>
      <c r="E221" s="105" t="e">
        <f>"Started: " &amp; TEXT(Table1[[#This Row],[Data de início]], "DD/MM/YYYY") &amp; CHAR(10) &amp;"Est. End: " &amp; TEXT(Table1[[#This Row],[Data final]], "DD/MM/YYYY")&amp; CHAR(10) &amp;"Status: "&amp;Table1[[#This Row],[Status]]</f>
        <v>#VALUE!</v>
      </c>
      <c r="F221" s="104"/>
      <c r="G221" s="104"/>
      <c r="H221" s="104"/>
      <c r="I221" s="104"/>
      <c r="J221" s="104"/>
      <c r="K221" s="104"/>
      <c r="L221" s="104"/>
      <c r="M221" s="104"/>
      <c r="N221" s="104"/>
      <c r="O221" s="104"/>
      <c r="P221" s="104"/>
      <c r="Q221" s="104"/>
      <c r="R221" s="104"/>
      <c r="S221" s="106"/>
      <c r="T221" s="106"/>
      <c r="U221" s="104"/>
    </row>
    <row r="222" spans="1:21" ht="43.5">
      <c r="A222" s="104" t="str">
        <f>Table1[[#This Row],[Lead]]&amp;"/"&amp;Table1[[#This Row],[Implementing Partner]]</f>
        <v>/</v>
      </c>
      <c r="B222" s="104" t="str">
        <f>Table1[[#This Row],['#activity +type]]&amp;"/ "&amp; Table1[[#This Row],['#activity +description]]</f>
        <v xml:space="preserve">/ </v>
      </c>
      <c r="C222" s="105" t="str">
        <f>Table1[[#This Row],[District]] &amp;"/ " &amp; Table1[[#This Row],[Posto]] &amp;"/ " &amp; Table1[[#This Row],[Bairro_Localidade]] &amp;"/ " &amp; Table1[[#This Row],[Local]]</f>
        <v xml:space="preserve">/ / / </v>
      </c>
      <c r="D222" s="105" t="str">
        <f>Table1[[#This Row],['#loc +type]]&amp;"/ " &amp; Table1[[#This Row],[Beneficiary type]]&amp; CHAR(10) &amp; "People targeted : " &amp;Table1[[#This Row],[Targeted]] &amp; CHAR(10) &amp; "People Reached: " &amp; Table1[[#This Row],[Reached]]</f>
        <v xml:space="preserve">/ 
People targeted : 
People Reached: </v>
      </c>
      <c r="E222" s="105" t="e">
        <f>"Started: " &amp; TEXT(Table1[[#This Row],[Data de início]], "DD/MM/YYYY") &amp; CHAR(10) &amp;"Est. End: " &amp; TEXT(Table1[[#This Row],[Data final]], "DD/MM/YYYY")&amp; CHAR(10) &amp;"Status: "&amp;Table1[[#This Row],[Status]]</f>
        <v>#VALUE!</v>
      </c>
      <c r="F222" s="104"/>
      <c r="G222" s="104"/>
      <c r="H222" s="104"/>
      <c r="I222" s="104"/>
      <c r="J222" s="104"/>
      <c r="K222" s="104"/>
      <c r="L222" s="104"/>
      <c r="M222" s="104"/>
      <c r="N222" s="104"/>
      <c r="O222" s="104"/>
      <c r="P222" s="104"/>
      <c r="Q222" s="104"/>
      <c r="R222" s="104"/>
      <c r="S222" s="106"/>
      <c r="T222" s="106"/>
      <c r="U222" s="104"/>
    </row>
    <row r="223" spans="1:21" ht="43.5">
      <c r="A223" s="104" t="str">
        <f>Table1[[#This Row],[Lead]]&amp;"/"&amp;Table1[[#This Row],[Implementing Partner]]</f>
        <v>/</v>
      </c>
      <c r="B223" s="104" t="str">
        <f>Table1[[#This Row],['#activity +type]]&amp;"/ "&amp; Table1[[#This Row],['#activity +description]]</f>
        <v xml:space="preserve">/ </v>
      </c>
      <c r="C223" s="105" t="str">
        <f>Table1[[#This Row],[District]] &amp;"/ " &amp; Table1[[#This Row],[Posto]] &amp;"/ " &amp; Table1[[#This Row],[Bairro_Localidade]] &amp;"/ " &amp; Table1[[#This Row],[Local]]</f>
        <v xml:space="preserve">/ / / </v>
      </c>
      <c r="D223" s="105" t="str">
        <f>Table1[[#This Row],['#loc +type]]&amp;"/ " &amp; Table1[[#This Row],[Beneficiary type]]&amp; CHAR(10) &amp; "People targeted : " &amp;Table1[[#This Row],[Targeted]] &amp; CHAR(10) &amp; "People Reached: " &amp; Table1[[#This Row],[Reached]]</f>
        <v xml:space="preserve">/ 
People targeted : 
People Reached: </v>
      </c>
      <c r="E223" s="105" t="e">
        <f>"Started: " &amp; TEXT(Table1[[#This Row],[Data de início]], "DD/MM/YYYY") &amp; CHAR(10) &amp;"Est. End: " &amp; TEXT(Table1[[#This Row],[Data final]], "DD/MM/YYYY")&amp; CHAR(10) &amp;"Status: "&amp;Table1[[#This Row],[Status]]</f>
        <v>#VALUE!</v>
      </c>
      <c r="F223" s="104"/>
      <c r="G223" s="104"/>
      <c r="H223" s="104"/>
      <c r="I223" s="104"/>
      <c r="J223" s="104"/>
      <c r="K223" s="104"/>
      <c r="L223" s="104"/>
      <c r="M223" s="104"/>
      <c r="N223" s="104"/>
      <c r="O223" s="104"/>
      <c r="P223" s="104"/>
      <c r="Q223" s="104"/>
      <c r="R223" s="104"/>
      <c r="S223" s="106"/>
      <c r="T223" s="106"/>
      <c r="U223" s="104"/>
    </row>
    <row r="224" spans="1:21" ht="43.5">
      <c r="A224" s="104" t="str">
        <f>Table1[[#This Row],[Lead]]&amp;"/"&amp;Table1[[#This Row],[Implementing Partner]]</f>
        <v>/</v>
      </c>
      <c r="B224" s="104" t="str">
        <f>Table1[[#This Row],['#activity +type]]&amp;"/ "&amp; Table1[[#This Row],['#activity +description]]</f>
        <v xml:space="preserve">/ </v>
      </c>
      <c r="C224" s="105" t="str">
        <f>Table1[[#This Row],[District]] &amp;"/ " &amp; Table1[[#This Row],[Posto]] &amp;"/ " &amp; Table1[[#This Row],[Bairro_Localidade]] &amp;"/ " &amp; Table1[[#This Row],[Local]]</f>
        <v xml:space="preserve">/ / / </v>
      </c>
      <c r="D224" s="105" t="str">
        <f>Table1[[#This Row],['#loc +type]]&amp;"/ " &amp; Table1[[#This Row],[Beneficiary type]]&amp; CHAR(10) &amp; "People targeted : " &amp;Table1[[#This Row],[Targeted]] &amp; CHAR(10) &amp; "People Reached: " &amp; Table1[[#This Row],[Reached]]</f>
        <v xml:space="preserve">/ 
People targeted : 
People Reached: </v>
      </c>
      <c r="E224" s="105" t="e">
        <f>"Started: " &amp; TEXT(Table1[[#This Row],[Data de início]], "DD/MM/YYYY") &amp; CHAR(10) &amp;"Est. End: " &amp; TEXT(Table1[[#This Row],[Data final]], "DD/MM/YYYY")&amp; CHAR(10) &amp;"Status: "&amp;Table1[[#This Row],[Status]]</f>
        <v>#VALUE!</v>
      </c>
      <c r="F224" s="104"/>
      <c r="G224" s="104"/>
      <c r="H224" s="104"/>
      <c r="I224" s="104"/>
      <c r="J224" s="104"/>
      <c r="K224" s="104"/>
      <c r="L224" s="104"/>
      <c r="M224" s="104"/>
      <c r="N224" s="104"/>
      <c r="O224" s="104"/>
      <c r="P224" s="104"/>
      <c r="Q224" s="104"/>
      <c r="R224" s="104"/>
      <c r="S224" s="106"/>
      <c r="T224" s="106"/>
      <c r="U224" s="104"/>
    </row>
    <row r="225" spans="1:21" ht="43.5">
      <c r="A225" s="104" t="str">
        <f>Table1[[#This Row],[Lead]]&amp;"/"&amp;Table1[[#This Row],[Implementing Partner]]</f>
        <v>/</v>
      </c>
      <c r="B225" s="104" t="str">
        <f>Table1[[#This Row],['#activity +type]]&amp;"/ "&amp; Table1[[#This Row],['#activity +description]]</f>
        <v xml:space="preserve">/ </v>
      </c>
      <c r="C225" s="105" t="str">
        <f>Table1[[#This Row],[District]] &amp;"/ " &amp; Table1[[#This Row],[Posto]] &amp;"/ " &amp; Table1[[#This Row],[Bairro_Localidade]] &amp;"/ " &amp; Table1[[#This Row],[Local]]</f>
        <v xml:space="preserve">/ / / </v>
      </c>
      <c r="D225" s="105" t="str">
        <f>Table1[[#This Row],['#loc +type]]&amp;"/ " &amp; Table1[[#This Row],[Beneficiary type]]&amp; CHAR(10) &amp; "People targeted : " &amp;Table1[[#This Row],[Targeted]] &amp; CHAR(10) &amp; "People Reached: " &amp; Table1[[#This Row],[Reached]]</f>
        <v xml:space="preserve">/ 
People targeted : 
People Reached: </v>
      </c>
      <c r="E225" s="105" t="e">
        <f>"Started: " &amp; TEXT(Table1[[#This Row],[Data de início]], "DD/MM/YYYY") &amp; CHAR(10) &amp;"Est. End: " &amp; TEXT(Table1[[#This Row],[Data final]], "DD/MM/YYYY")&amp; CHAR(10) &amp;"Status: "&amp;Table1[[#This Row],[Status]]</f>
        <v>#VALUE!</v>
      </c>
      <c r="F225" s="104"/>
      <c r="G225" s="104"/>
      <c r="H225" s="104"/>
      <c r="I225" s="104"/>
      <c r="J225" s="104"/>
      <c r="K225" s="104"/>
      <c r="L225" s="104"/>
      <c r="M225" s="104"/>
      <c r="N225" s="104"/>
      <c r="O225" s="104"/>
      <c r="P225" s="104"/>
      <c r="Q225" s="104"/>
      <c r="R225" s="104"/>
      <c r="S225" s="106"/>
      <c r="T225" s="106"/>
      <c r="U225" s="104"/>
    </row>
    <row r="226" spans="1:21" ht="43.5">
      <c r="A226" s="104" t="str">
        <f>Table1[[#This Row],[Lead]]&amp;"/"&amp;Table1[[#This Row],[Implementing Partner]]</f>
        <v>/</v>
      </c>
      <c r="B226" s="104" t="str">
        <f>Table1[[#This Row],['#activity +type]]&amp;"/ "&amp; Table1[[#This Row],['#activity +description]]</f>
        <v xml:space="preserve">/ </v>
      </c>
      <c r="C226" s="105" t="str">
        <f>Table1[[#This Row],[District]] &amp;"/ " &amp; Table1[[#This Row],[Posto]] &amp;"/ " &amp; Table1[[#This Row],[Bairro_Localidade]] &amp;"/ " &amp; Table1[[#This Row],[Local]]</f>
        <v xml:space="preserve">/ / / </v>
      </c>
      <c r="D226" s="105" t="str">
        <f>Table1[[#This Row],['#loc +type]]&amp;"/ " &amp; Table1[[#This Row],[Beneficiary type]]&amp; CHAR(10) &amp; "People targeted : " &amp;Table1[[#This Row],[Targeted]] &amp; CHAR(10) &amp; "People Reached: " &amp; Table1[[#This Row],[Reached]]</f>
        <v xml:space="preserve">/ 
People targeted : 
People Reached: </v>
      </c>
      <c r="E226" s="105" t="e">
        <f>"Started: " &amp; TEXT(Table1[[#This Row],[Data de início]], "DD/MM/YYYY") &amp; CHAR(10) &amp;"Est. End: " &amp; TEXT(Table1[[#This Row],[Data final]], "DD/MM/YYYY")&amp; CHAR(10) &amp;"Status: "&amp;Table1[[#This Row],[Status]]</f>
        <v>#VALUE!</v>
      </c>
      <c r="F226" s="104"/>
      <c r="G226" s="104"/>
      <c r="H226" s="104"/>
      <c r="I226" s="104"/>
      <c r="J226" s="104"/>
      <c r="K226" s="104"/>
      <c r="L226" s="104"/>
      <c r="M226" s="104"/>
      <c r="N226" s="104"/>
      <c r="O226" s="104"/>
      <c r="P226" s="104"/>
      <c r="Q226" s="104"/>
      <c r="R226" s="104"/>
      <c r="S226" s="106"/>
      <c r="T226" s="106"/>
      <c r="U226" s="104"/>
    </row>
    <row r="227" spans="1:21" ht="43.5">
      <c r="A227" s="104" t="str">
        <f>Table1[[#This Row],[Lead]]&amp;"/"&amp;Table1[[#This Row],[Implementing Partner]]</f>
        <v>/</v>
      </c>
      <c r="B227" s="104" t="str">
        <f>Table1[[#This Row],['#activity +type]]&amp;"/ "&amp; Table1[[#This Row],['#activity +description]]</f>
        <v xml:space="preserve">/ </v>
      </c>
      <c r="C227" s="105" t="str">
        <f>Table1[[#This Row],[District]] &amp;"/ " &amp; Table1[[#This Row],[Posto]] &amp;"/ " &amp; Table1[[#This Row],[Bairro_Localidade]] &amp;"/ " &amp; Table1[[#This Row],[Local]]</f>
        <v xml:space="preserve">/ / / </v>
      </c>
      <c r="D227" s="105" t="str">
        <f>Table1[[#This Row],['#loc +type]]&amp;"/ " &amp; Table1[[#This Row],[Beneficiary type]]&amp; CHAR(10) &amp; "People targeted : " &amp;Table1[[#This Row],[Targeted]] &amp; CHAR(10) &amp; "People Reached: " &amp; Table1[[#This Row],[Reached]]</f>
        <v xml:space="preserve">/ 
People targeted : 
People Reached: </v>
      </c>
      <c r="E227" s="105" t="e">
        <f>"Started: " &amp; TEXT(Table1[[#This Row],[Data de início]], "DD/MM/YYYY") &amp; CHAR(10) &amp;"Est. End: " &amp; TEXT(Table1[[#This Row],[Data final]], "DD/MM/YYYY")&amp; CHAR(10) &amp;"Status: "&amp;Table1[[#This Row],[Status]]</f>
        <v>#VALUE!</v>
      </c>
      <c r="F227" s="104"/>
      <c r="G227" s="104"/>
      <c r="H227" s="104"/>
      <c r="I227" s="104"/>
      <c r="J227" s="104"/>
      <c r="K227" s="104"/>
      <c r="L227" s="104"/>
      <c r="M227" s="104"/>
      <c r="N227" s="104"/>
      <c r="O227" s="104"/>
      <c r="P227" s="104"/>
      <c r="Q227" s="104"/>
      <c r="R227" s="104"/>
      <c r="S227" s="106"/>
      <c r="T227" s="106"/>
      <c r="U227" s="104"/>
    </row>
    <row r="228" spans="1:21" ht="43.5">
      <c r="A228" s="104" t="str">
        <f>Table1[[#This Row],[Lead]]&amp;"/"&amp;Table1[[#This Row],[Implementing Partner]]</f>
        <v>/</v>
      </c>
      <c r="B228" s="104" t="str">
        <f>Table1[[#This Row],['#activity +type]]&amp;"/ "&amp; Table1[[#This Row],['#activity +description]]</f>
        <v xml:space="preserve">/ </v>
      </c>
      <c r="C228" s="105" t="str">
        <f>Table1[[#This Row],[District]] &amp;"/ " &amp; Table1[[#This Row],[Posto]] &amp;"/ " &amp; Table1[[#This Row],[Bairro_Localidade]] &amp;"/ " &amp; Table1[[#This Row],[Local]]</f>
        <v xml:space="preserve">/ / / </v>
      </c>
      <c r="D228" s="105" t="str">
        <f>Table1[[#This Row],['#loc +type]]&amp;"/ " &amp; Table1[[#This Row],[Beneficiary type]]&amp; CHAR(10) &amp; "People targeted : " &amp;Table1[[#This Row],[Targeted]] &amp; CHAR(10) &amp; "People Reached: " &amp; Table1[[#This Row],[Reached]]</f>
        <v xml:space="preserve">/ 
People targeted : 
People Reached: </v>
      </c>
      <c r="E228" s="105" t="e">
        <f>"Started: " &amp; TEXT(Table1[[#This Row],[Data de início]], "DD/MM/YYYY") &amp; CHAR(10) &amp;"Est. End: " &amp; TEXT(Table1[[#This Row],[Data final]], "DD/MM/YYYY")&amp; CHAR(10) &amp;"Status: "&amp;Table1[[#This Row],[Status]]</f>
        <v>#VALUE!</v>
      </c>
      <c r="F228" s="104"/>
      <c r="G228" s="104"/>
      <c r="H228" s="104"/>
      <c r="I228" s="104"/>
      <c r="J228" s="104"/>
      <c r="K228" s="104"/>
      <c r="L228" s="104"/>
      <c r="M228" s="104"/>
      <c r="N228" s="104"/>
      <c r="O228" s="104"/>
      <c r="P228" s="104"/>
      <c r="Q228" s="104"/>
      <c r="R228" s="104"/>
      <c r="S228" s="106"/>
      <c r="T228" s="106"/>
      <c r="U228" s="104"/>
    </row>
    <row r="229" spans="1:21" ht="43.5">
      <c r="A229" s="104" t="str">
        <f>Table1[[#This Row],[Lead]]&amp;"/"&amp;Table1[[#This Row],[Implementing Partner]]</f>
        <v>/</v>
      </c>
      <c r="B229" s="104" t="str">
        <f>Table1[[#This Row],['#activity +type]]&amp;"/ "&amp; Table1[[#This Row],['#activity +description]]</f>
        <v xml:space="preserve">/ </v>
      </c>
      <c r="C229" s="105" t="str">
        <f>Table1[[#This Row],[District]] &amp;"/ " &amp; Table1[[#This Row],[Posto]] &amp;"/ " &amp; Table1[[#This Row],[Bairro_Localidade]] &amp;"/ " &amp; Table1[[#This Row],[Local]]</f>
        <v xml:space="preserve">/ / / </v>
      </c>
      <c r="D229" s="105" t="str">
        <f>Table1[[#This Row],['#loc +type]]&amp;"/ " &amp; Table1[[#This Row],[Beneficiary type]]&amp; CHAR(10) &amp; "People targeted : " &amp;Table1[[#This Row],[Targeted]] &amp; CHAR(10) &amp; "People Reached: " &amp; Table1[[#This Row],[Reached]]</f>
        <v xml:space="preserve">/ 
People targeted : 
People Reached: </v>
      </c>
      <c r="E229" s="105" t="e">
        <f>"Started: " &amp; TEXT(Table1[[#This Row],[Data de início]], "DD/MM/YYYY") &amp; CHAR(10) &amp;"Est. End: " &amp; TEXT(Table1[[#This Row],[Data final]], "DD/MM/YYYY")&amp; CHAR(10) &amp;"Status: "&amp;Table1[[#This Row],[Status]]</f>
        <v>#VALUE!</v>
      </c>
      <c r="F229" s="104"/>
      <c r="G229" s="104"/>
      <c r="H229" s="104"/>
      <c r="I229" s="104"/>
      <c r="J229" s="104"/>
      <c r="K229" s="104"/>
      <c r="L229" s="104"/>
      <c r="M229" s="104"/>
      <c r="N229" s="104"/>
      <c r="O229" s="104"/>
      <c r="P229" s="104"/>
      <c r="Q229" s="104"/>
      <c r="R229" s="104"/>
      <c r="S229" s="106"/>
      <c r="T229" s="106"/>
      <c r="U229" s="104"/>
    </row>
    <row r="230" spans="1:21" ht="43.5">
      <c r="A230" s="104" t="str">
        <f>Table1[[#This Row],[Lead]]&amp;"/"&amp;Table1[[#This Row],[Implementing Partner]]</f>
        <v>/</v>
      </c>
      <c r="B230" s="104" t="str">
        <f>Table1[[#This Row],['#activity +type]]&amp;"/ "&amp; Table1[[#This Row],['#activity +description]]</f>
        <v xml:space="preserve">/ </v>
      </c>
      <c r="C230" s="105" t="str">
        <f>Table1[[#This Row],[District]] &amp;"/ " &amp; Table1[[#This Row],[Posto]] &amp;"/ " &amp; Table1[[#This Row],[Bairro_Localidade]] &amp;"/ " &amp; Table1[[#This Row],[Local]]</f>
        <v xml:space="preserve">/ / / </v>
      </c>
      <c r="D230" s="105" t="str">
        <f>Table1[[#This Row],['#loc +type]]&amp;"/ " &amp; Table1[[#This Row],[Beneficiary type]]&amp; CHAR(10) &amp; "People targeted : " &amp;Table1[[#This Row],[Targeted]] &amp; CHAR(10) &amp; "People Reached: " &amp; Table1[[#This Row],[Reached]]</f>
        <v xml:space="preserve">/ 
People targeted : 
People Reached: </v>
      </c>
      <c r="E230" s="105" t="e">
        <f>"Started: " &amp; TEXT(Table1[[#This Row],[Data de início]], "DD/MM/YYYY") &amp; CHAR(10) &amp;"Est. End: " &amp; TEXT(Table1[[#This Row],[Data final]], "DD/MM/YYYY")&amp; CHAR(10) &amp;"Status: "&amp;Table1[[#This Row],[Status]]</f>
        <v>#VALUE!</v>
      </c>
      <c r="F230" s="104"/>
      <c r="G230" s="104"/>
      <c r="H230" s="104"/>
      <c r="I230" s="104"/>
      <c r="J230" s="104"/>
      <c r="K230" s="104"/>
      <c r="L230" s="104"/>
      <c r="M230" s="104"/>
      <c r="N230" s="104"/>
      <c r="O230" s="104"/>
      <c r="P230" s="104"/>
      <c r="Q230" s="104"/>
      <c r="R230" s="104"/>
      <c r="S230" s="106"/>
      <c r="T230" s="106"/>
      <c r="U230" s="104"/>
    </row>
    <row r="231" spans="1:21" ht="43.5">
      <c r="A231" s="104" t="str">
        <f>Table1[[#This Row],[Lead]]&amp;"/"&amp;Table1[[#This Row],[Implementing Partner]]</f>
        <v>/</v>
      </c>
      <c r="B231" s="104" t="str">
        <f>Table1[[#This Row],['#activity +type]]&amp;"/ "&amp; Table1[[#This Row],['#activity +description]]</f>
        <v xml:space="preserve">/ </v>
      </c>
      <c r="C231" s="105" t="str">
        <f>Table1[[#This Row],[District]] &amp;"/ " &amp; Table1[[#This Row],[Posto]] &amp;"/ " &amp; Table1[[#This Row],[Bairro_Localidade]] &amp;"/ " &amp; Table1[[#This Row],[Local]]</f>
        <v xml:space="preserve">/ / / </v>
      </c>
      <c r="D231" s="105" t="str">
        <f>Table1[[#This Row],['#loc +type]]&amp;"/ " &amp; Table1[[#This Row],[Beneficiary type]]&amp; CHAR(10) &amp; "People targeted : " &amp;Table1[[#This Row],[Targeted]] &amp; CHAR(10) &amp; "People Reached: " &amp; Table1[[#This Row],[Reached]]</f>
        <v xml:space="preserve">/ 
People targeted : 
People Reached: </v>
      </c>
      <c r="E231" s="105" t="e">
        <f>"Started: " &amp; TEXT(Table1[[#This Row],[Data de início]], "DD/MM/YYYY") &amp; CHAR(10) &amp;"Est. End: " &amp; TEXT(Table1[[#This Row],[Data final]], "DD/MM/YYYY")&amp; CHAR(10) &amp;"Status: "&amp;Table1[[#This Row],[Status]]</f>
        <v>#VALUE!</v>
      </c>
      <c r="F231" s="104"/>
      <c r="G231" s="104"/>
      <c r="H231" s="104"/>
      <c r="I231" s="104"/>
      <c r="J231" s="104"/>
      <c r="K231" s="104"/>
      <c r="L231" s="104"/>
      <c r="M231" s="104"/>
      <c r="N231" s="104"/>
      <c r="O231" s="104"/>
      <c r="P231" s="104"/>
      <c r="Q231" s="104"/>
      <c r="R231" s="104"/>
      <c r="S231" s="106"/>
      <c r="T231" s="106"/>
      <c r="U231" s="104"/>
    </row>
    <row r="232" spans="1:21" ht="43.5">
      <c r="A232" s="104" t="str">
        <f>Table1[[#This Row],[Lead]]&amp;"/"&amp;Table1[[#This Row],[Implementing Partner]]</f>
        <v>/</v>
      </c>
      <c r="B232" s="104" t="str">
        <f>Table1[[#This Row],['#activity +type]]&amp;"/ "&amp; Table1[[#This Row],['#activity +description]]</f>
        <v xml:space="preserve">/ </v>
      </c>
      <c r="C232" s="105" t="str">
        <f>Table1[[#This Row],[District]] &amp;"/ " &amp; Table1[[#This Row],[Posto]] &amp;"/ " &amp; Table1[[#This Row],[Bairro_Localidade]] &amp;"/ " &amp; Table1[[#This Row],[Local]]</f>
        <v xml:space="preserve">/ / / </v>
      </c>
      <c r="D232" s="105" t="str">
        <f>Table1[[#This Row],['#loc +type]]&amp;"/ " &amp; Table1[[#This Row],[Beneficiary type]]&amp; CHAR(10) &amp; "People targeted : " &amp;Table1[[#This Row],[Targeted]] &amp; CHAR(10) &amp; "People Reached: " &amp; Table1[[#This Row],[Reached]]</f>
        <v xml:space="preserve">/ 
People targeted : 
People Reached: </v>
      </c>
      <c r="E232" s="105" t="e">
        <f>"Started: " &amp; TEXT(Table1[[#This Row],[Data de início]], "DD/MM/YYYY") &amp; CHAR(10) &amp;"Est. End: " &amp; TEXT(Table1[[#This Row],[Data final]], "DD/MM/YYYY")&amp; CHAR(10) &amp;"Status: "&amp;Table1[[#This Row],[Status]]</f>
        <v>#VALUE!</v>
      </c>
      <c r="F232" s="104"/>
      <c r="G232" s="104"/>
      <c r="H232" s="104"/>
      <c r="I232" s="104"/>
      <c r="J232" s="104"/>
      <c r="K232" s="104"/>
      <c r="L232" s="104"/>
      <c r="M232" s="104"/>
      <c r="N232" s="104"/>
      <c r="O232" s="104"/>
      <c r="P232" s="104"/>
      <c r="Q232" s="104"/>
      <c r="R232" s="104"/>
      <c r="S232" s="106"/>
      <c r="T232" s="106"/>
      <c r="U232" s="104"/>
    </row>
    <row r="233" spans="1:21" ht="43.5">
      <c r="A233" s="104" t="str">
        <f>Table1[[#This Row],[Lead]]&amp;"/"&amp;Table1[[#This Row],[Implementing Partner]]</f>
        <v>/</v>
      </c>
      <c r="B233" s="104" t="str">
        <f>Table1[[#This Row],['#activity +type]]&amp;"/ "&amp; Table1[[#This Row],['#activity +description]]</f>
        <v xml:space="preserve">/ </v>
      </c>
      <c r="C233" s="105" t="str">
        <f>Table1[[#This Row],[District]] &amp;"/ " &amp; Table1[[#This Row],[Posto]] &amp;"/ " &amp; Table1[[#This Row],[Bairro_Localidade]] &amp;"/ " &amp; Table1[[#This Row],[Local]]</f>
        <v xml:space="preserve">/ / / </v>
      </c>
      <c r="D233" s="105" t="str">
        <f>Table1[[#This Row],['#loc +type]]&amp;"/ " &amp; Table1[[#This Row],[Beneficiary type]]&amp; CHAR(10) &amp; "People targeted : " &amp;Table1[[#This Row],[Targeted]] &amp; CHAR(10) &amp; "People Reached: " &amp; Table1[[#This Row],[Reached]]</f>
        <v xml:space="preserve">/ 
People targeted : 
People Reached: </v>
      </c>
      <c r="E233" s="105" t="e">
        <f>"Started: " &amp; TEXT(Table1[[#This Row],[Data de início]], "DD/MM/YYYY") &amp; CHAR(10) &amp;"Est. End: " &amp; TEXT(Table1[[#This Row],[Data final]], "DD/MM/YYYY")&amp; CHAR(10) &amp;"Status: "&amp;Table1[[#This Row],[Status]]</f>
        <v>#VALUE!</v>
      </c>
      <c r="F233" s="104"/>
      <c r="G233" s="104"/>
      <c r="H233" s="104"/>
      <c r="I233" s="104"/>
      <c r="J233" s="104"/>
      <c r="K233" s="104"/>
      <c r="L233" s="104"/>
      <c r="M233" s="104"/>
      <c r="N233" s="104"/>
      <c r="O233" s="104"/>
      <c r="P233" s="104"/>
      <c r="Q233" s="104"/>
      <c r="R233" s="104"/>
      <c r="S233" s="106"/>
      <c r="T233" s="106"/>
      <c r="U233" s="104"/>
    </row>
    <row r="234" spans="1:21" ht="43.5">
      <c r="A234" s="104" t="str">
        <f>Table1[[#This Row],[Lead]]&amp;"/"&amp;Table1[[#This Row],[Implementing Partner]]</f>
        <v>/</v>
      </c>
      <c r="B234" s="104" t="str">
        <f>Table1[[#This Row],['#activity +type]]&amp;"/ "&amp; Table1[[#This Row],['#activity +description]]</f>
        <v xml:space="preserve">/ </v>
      </c>
      <c r="C234" s="105" t="str">
        <f>Table1[[#This Row],[District]] &amp;"/ " &amp; Table1[[#This Row],[Posto]] &amp;"/ " &amp; Table1[[#This Row],[Bairro_Localidade]] &amp;"/ " &amp; Table1[[#This Row],[Local]]</f>
        <v xml:space="preserve">/ / / </v>
      </c>
      <c r="D234" s="105" t="str">
        <f>Table1[[#This Row],['#loc +type]]&amp;"/ " &amp; Table1[[#This Row],[Beneficiary type]]&amp; CHAR(10) &amp; "People targeted : " &amp;Table1[[#This Row],[Targeted]] &amp; CHAR(10) &amp; "People Reached: " &amp; Table1[[#This Row],[Reached]]</f>
        <v xml:space="preserve">/ 
People targeted : 
People Reached: </v>
      </c>
      <c r="E234" s="105" t="e">
        <f>"Started: " &amp; TEXT(Table1[[#This Row],[Data de início]], "DD/MM/YYYY") &amp; CHAR(10) &amp;"Est. End: " &amp; TEXT(Table1[[#This Row],[Data final]], "DD/MM/YYYY")&amp; CHAR(10) &amp;"Status: "&amp;Table1[[#This Row],[Status]]</f>
        <v>#VALUE!</v>
      </c>
      <c r="F234" s="104"/>
      <c r="G234" s="104"/>
      <c r="H234" s="104"/>
      <c r="I234" s="104"/>
      <c r="J234" s="104"/>
      <c r="K234" s="104"/>
      <c r="L234" s="104"/>
      <c r="M234" s="104"/>
      <c r="N234" s="104"/>
      <c r="O234" s="104"/>
      <c r="P234" s="104"/>
      <c r="Q234" s="104"/>
      <c r="R234" s="104"/>
      <c r="S234" s="106"/>
      <c r="T234" s="106"/>
      <c r="U234" s="104"/>
    </row>
    <row r="235" spans="1:21" ht="43.5">
      <c r="A235" s="104" t="str">
        <f>Table1[[#This Row],[Lead]]&amp;"/"&amp;Table1[[#This Row],[Implementing Partner]]</f>
        <v>/</v>
      </c>
      <c r="B235" s="104" t="str">
        <f>Table1[[#This Row],['#activity +type]]&amp;"/ "&amp; Table1[[#This Row],['#activity +description]]</f>
        <v xml:space="preserve">/ </v>
      </c>
      <c r="C235" s="105" t="str">
        <f>Table1[[#This Row],[District]] &amp;"/ " &amp; Table1[[#This Row],[Posto]] &amp;"/ " &amp; Table1[[#This Row],[Bairro_Localidade]] &amp;"/ " &amp; Table1[[#This Row],[Local]]</f>
        <v xml:space="preserve">/ / / </v>
      </c>
      <c r="D235" s="105" t="str">
        <f>Table1[[#This Row],['#loc +type]]&amp;"/ " &amp; Table1[[#This Row],[Beneficiary type]]&amp; CHAR(10) &amp; "People targeted : " &amp;Table1[[#This Row],[Targeted]] &amp; CHAR(10) &amp; "People Reached: " &amp; Table1[[#This Row],[Reached]]</f>
        <v xml:space="preserve">/ 
People targeted : 
People Reached: </v>
      </c>
      <c r="E235" s="105" t="e">
        <f>"Started: " &amp; TEXT(Table1[[#This Row],[Data de início]], "DD/MM/YYYY") &amp; CHAR(10) &amp;"Est. End: " &amp; TEXT(Table1[[#This Row],[Data final]], "DD/MM/YYYY")&amp; CHAR(10) &amp;"Status: "&amp;Table1[[#This Row],[Status]]</f>
        <v>#VALUE!</v>
      </c>
      <c r="F235" s="104"/>
      <c r="G235" s="104"/>
      <c r="H235" s="104"/>
      <c r="I235" s="104"/>
      <c r="J235" s="104"/>
      <c r="K235" s="104"/>
      <c r="L235" s="104"/>
      <c r="M235" s="104"/>
      <c r="N235" s="104"/>
      <c r="O235" s="104"/>
      <c r="P235" s="104"/>
      <c r="Q235" s="104"/>
      <c r="R235" s="104"/>
      <c r="S235" s="106"/>
      <c r="T235" s="106"/>
      <c r="U235" s="104"/>
    </row>
    <row r="236" spans="1:21" ht="43.5">
      <c r="A236" s="104" t="str">
        <f>Table1[[#This Row],[Lead]]&amp;"/"&amp;Table1[[#This Row],[Implementing Partner]]</f>
        <v>/</v>
      </c>
      <c r="B236" s="104" t="str">
        <f>Table1[[#This Row],['#activity +type]]&amp;"/ "&amp; Table1[[#This Row],['#activity +description]]</f>
        <v xml:space="preserve">/ </v>
      </c>
      <c r="C236" s="105" t="str">
        <f>Table1[[#This Row],[District]] &amp;"/ " &amp; Table1[[#This Row],[Posto]] &amp;"/ " &amp; Table1[[#This Row],[Bairro_Localidade]] &amp;"/ " &amp; Table1[[#This Row],[Local]]</f>
        <v xml:space="preserve">/ / / </v>
      </c>
      <c r="D236" s="105" t="str">
        <f>Table1[[#This Row],['#loc +type]]&amp;"/ " &amp; Table1[[#This Row],[Beneficiary type]]&amp; CHAR(10) &amp; "People targeted : " &amp;Table1[[#This Row],[Targeted]] &amp; CHAR(10) &amp; "People Reached: " &amp; Table1[[#This Row],[Reached]]</f>
        <v xml:space="preserve">/ 
People targeted : 
People Reached: </v>
      </c>
      <c r="E236" s="105" t="e">
        <f>"Started: " &amp; TEXT(Table1[[#This Row],[Data de início]], "DD/MM/YYYY") &amp; CHAR(10) &amp;"Est. End: " &amp; TEXT(Table1[[#This Row],[Data final]], "DD/MM/YYYY")&amp; CHAR(10) &amp;"Status: "&amp;Table1[[#This Row],[Status]]</f>
        <v>#VALUE!</v>
      </c>
      <c r="F236" s="104"/>
      <c r="G236" s="104"/>
      <c r="H236" s="104"/>
      <c r="I236" s="104"/>
      <c r="J236" s="104"/>
      <c r="K236" s="104"/>
      <c r="L236" s="104"/>
      <c r="M236" s="104"/>
      <c r="N236" s="104"/>
      <c r="O236" s="104"/>
      <c r="P236" s="104"/>
      <c r="Q236" s="104"/>
      <c r="R236" s="104"/>
      <c r="S236" s="106"/>
      <c r="T236" s="106"/>
      <c r="U236" s="104"/>
    </row>
    <row r="237" spans="1:21" ht="43.5">
      <c r="A237" s="104" t="str">
        <f>Table1[[#This Row],[Lead]]&amp;"/"&amp;Table1[[#This Row],[Implementing Partner]]</f>
        <v>/</v>
      </c>
      <c r="B237" s="104" t="str">
        <f>Table1[[#This Row],['#activity +type]]&amp;"/ "&amp; Table1[[#This Row],['#activity +description]]</f>
        <v xml:space="preserve">/ </v>
      </c>
      <c r="C237" s="105" t="str">
        <f>Table1[[#This Row],[District]] &amp;"/ " &amp; Table1[[#This Row],[Posto]] &amp;"/ " &amp; Table1[[#This Row],[Bairro_Localidade]] &amp;"/ " &amp; Table1[[#This Row],[Local]]</f>
        <v xml:space="preserve">/ / / </v>
      </c>
      <c r="D237" s="105" t="str">
        <f>Table1[[#This Row],['#loc +type]]&amp;"/ " &amp; Table1[[#This Row],[Beneficiary type]]&amp; CHAR(10) &amp; "People targeted : " &amp;Table1[[#This Row],[Targeted]] &amp; CHAR(10) &amp; "People Reached: " &amp; Table1[[#This Row],[Reached]]</f>
        <v xml:space="preserve">/ 
People targeted : 
People Reached: </v>
      </c>
      <c r="E237" s="105" t="e">
        <f>"Started: " &amp; TEXT(Table1[[#This Row],[Data de início]], "DD/MM/YYYY") &amp; CHAR(10) &amp;"Est. End: " &amp; TEXT(Table1[[#This Row],[Data final]], "DD/MM/YYYY")&amp; CHAR(10) &amp;"Status: "&amp;Table1[[#This Row],[Status]]</f>
        <v>#VALUE!</v>
      </c>
      <c r="F237" s="104"/>
      <c r="G237" s="104"/>
      <c r="H237" s="104"/>
      <c r="I237" s="104"/>
      <c r="J237" s="104"/>
      <c r="K237" s="104"/>
      <c r="L237" s="104"/>
      <c r="M237" s="104"/>
      <c r="N237" s="104"/>
      <c r="O237" s="104"/>
      <c r="P237" s="104"/>
      <c r="Q237" s="104"/>
      <c r="R237" s="104"/>
      <c r="S237" s="106"/>
      <c r="T237" s="106"/>
      <c r="U237" s="104"/>
    </row>
    <row r="238" spans="1:21" ht="43.5">
      <c r="A238" s="104" t="str">
        <f>Table1[[#This Row],[Lead]]&amp;"/"&amp;Table1[[#This Row],[Implementing Partner]]</f>
        <v>/</v>
      </c>
      <c r="B238" s="104" t="str">
        <f>Table1[[#This Row],['#activity +type]]&amp;"/ "&amp; Table1[[#This Row],['#activity +description]]</f>
        <v xml:space="preserve">/ </v>
      </c>
      <c r="C238" s="105" t="str">
        <f>Table1[[#This Row],[District]] &amp;"/ " &amp; Table1[[#This Row],[Posto]] &amp;"/ " &amp; Table1[[#This Row],[Bairro_Localidade]] &amp;"/ " &amp; Table1[[#This Row],[Local]]</f>
        <v xml:space="preserve">/ / / </v>
      </c>
      <c r="D238" s="105" t="str">
        <f>Table1[[#This Row],['#loc +type]]&amp;"/ " &amp; Table1[[#This Row],[Beneficiary type]]&amp; CHAR(10) &amp; "People targeted : " &amp;Table1[[#This Row],[Targeted]] &amp; CHAR(10) &amp; "People Reached: " &amp; Table1[[#This Row],[Reached]]</f>
        <v xml:space="preserve">/ 
People targeted : 
People Reached: </v>
      </c>
      <c r="E238" s="105" t="e">
        <f>"Started: " &amp; TEXT(Table1[[#This Row],[Data de início]], "DD/MM/YYYY") &amp; CHAR(10) &amp;"Est. End: " &amp; TEXT(Table1[[#This Row],[Data final]], "DD/MM/YYYY")&amp; CHAR(10) &amp;"Status: "&amp;Table1[[#This Row],[Status]]</f>
        <v>#VALUE!</v>
      </c>
      <c r="F238" s="104"/>
      <c r="G238" s="104"/>
      <c r="H238" s="104"/>
      <c r="I238" s="104"/>
      <c r="J238" s="104"/>
      <c r="K238" s="104"/>
      <c r="L238" s="104"/>
      <c r="M238" s="104"/>
      <c r="N238" s="104"/>
      <c r="O238" s="104"/>
      <c r="P238" s="104"/>
      <c r="Q238" s="104"/>
      <c r="R238" s="104"/>
      <c r="S238" s="106"/>
      <c r="T238" s="106"/>
      <c r="U238" s="104"/>
    </row>
    <row r="239" spans="1:21" ht="43.5">
      <c r="A239" s="104" t="str">
        <f>Table1[[#This Row],[Lead]]&amp;"/"&amp;Table1[[#This Row],[Implementing Partner]]</f>
        <v>/</v>
      </c>
      <c r="B239" s="104" t="str">
        <f>Table1[[#This Row],['#activity +type]]&amp;"/ "&amp; Table1[[#This Row],['#activity +description]]</f>
        <v xml:space="preserve">/ </v>
      </c>
      <c r="C239" s="105" t="str">
        <f>Table1[[#This Row],[District]] &amp;"/ " &amp; Table1[[#This Row],[Posto]] &amp;"/ " &amp; Table1[[#This Row],[Bairro_Localidade]] &amp;"/ " &amp; Table1[[#This Row],[Local]]</f>
        <v xml:space="preserve">/ / / </v>
      </c>
      <c r="D239" s="105" t="str">
        <f>Table1[[#This Row],['#loc +type]]&amp;"/ " &amp; Table1[[#This Row],[Beneficiary type]]&amp; CHAR(10) &amp; "People targeted : " &amp;Table1[[#This Row],[Targeted]] &amp; CHAR(10) &amp; "People Reached: " &amp; Table1[[#This Row],[Reached]]</f>
        <v xml:space="preserve">/ 
People targeted : 
People Reached: </v>
      </c>
      <c r="E239" s="105" t="e">
        <f>"Started: " &amp; TEXT(Table1[[#This Row],[Data de início]], "DD/MM/YYYY") &amp; CHAR(10) &amp;"Est. End: " &amp; TEXT(Table1[[#This Row],[Data final]], "DD/MM/YYYY")&amp; CHAR(10) &amp;"Status: "&amp;Table1[[#This Row],[Status]]</f>
        <v>#VALUE!</v>
      </c>
      <c r="F239" s="104"/>
      <c r="G239" s="104"/>
      <c r="H239" s="104"/>
      <c r="I239" s="104"/>
      <c r="J239" s="104"/>
      <c r="K239" s="104"/>
      <c r="L239" s="104"/>
      <c r="M239" s="104"/>
      <c r="N239" s="104"/>
      <c r="O239" s="104"/>
      <c r="P239" s="104"/>
      <c r="Q239" s="104"/>
      <c r="R239" s="104"/>
      <c r="S239" s="106"/>
      <c r="T239" s="106"/>
      <c r="U239" s="104"/>
    </row>
    <row r="240" spans="1:21" ht="43.5">
      <c r="A240" s="104" t="str">
        <f>Table1[[#This Row],[Lead]]&amp;"/"&amp;Table1[[#This Row],[Implementing Partner]]</f>
        <v>/</v>
      </c>
      <c r="B240" s="104" t="str">
        <f>Table1[[#This Row],['#activity +type]]&amp;"/ "&amp; Table1[[#This Row],['#activity +description]]</f>
        <v xml:space="preserve">/ </v>
      </c>
      <c r="C240" s="105" t="str">
        <f>Table1[[#This Row],[District]] &amp;"/ " &amp; Table1[[#This Row],[Posto]] &amp;"/ " &amp; Table1[[#This Row],[Bairro_Localidade]] &amp;"/ " &amp; Table1[[#This Row],[Local]]</f>
        <v xml:space="preserve">/ / / </v>
      </c>
      <c r="D240" s="105" t="str">
        <f>Table1[[#This Row],['#loc +type]]&amp;"/ " &amp; Table1[[#This Row],[Beneficiary type]]&amp; CHAR(10) &amp; "People targeted : " &amp;Table1[[#This Row],[Targeted]] &amp; CHAR(10) &amp; "People Reached: " &amp; Table1[[#This Row],[Reached]]</f>
        <v xml:space="preserve">/ 
People targeted : 
People Reached: </v>
      </c>
      <c r="E240" s="105" t="e">
        <f>"Started: " &amp; TEXT(Table1[[#This Row],[Data de início]], "DD/MM/YYYY") &amp; CHAR(10) &amp;"Est. End: " &amp; TEXT(Table1[[#This Row],[Data final]], "DD/MM/YYYY")&amp; CHAR(10) &amp;"Status: "&amp;Table1[[#This Row],[Status]]</f>
        <v>#VALUE!</v>
      </c>
      <c r="F240" s="104"/>
      <c r="G240" s="104"/>
      <c r="H240" s="104"/>
      <c r="I240" s="104"/>
      <c r="J240" s="104"/>
      <c r="K240" s="104"/>
      <c r="L240" s="104"/>
      <c r="M240" s="104"/>
      <c r="N240" s="104"/>
      <c r="O240" s="104"/>
      <c r="P240" s="104"/>
      <c r="Q240" s="104"/>
      <c r="R240" s="104"/>
      <c r="S240" s="106"/>
      <c r="T240" s="106"/>
      <c r="U240" s="104"/>
    </row>
    <row r="241" spans="1:21" ht="43.5">
      <c r="A241" s="104" t="str">
        <f>Table1[[#This Row],[Lead]]&amp;"/"&amp;Table1[[#This Row],[Implementing Partner]]</f>
        <v>/</v>
      </c>
      <c r="B241" s="104" t="str">
        <f>Table1[[#This Row],['#activity +type]]&amp;"/ "&amp; Table1[[#This Row],['#activity +description]]</f>
        <v xml:space="preserve">/ </v>
      </c>
      <c r="C241" s="105" t="str">
        <f>Table1[[#This Row],[District]] &amp;"/ " &amp; Table1[[#This Row],[Posto]] &amp;"/ " &amp; Table1[[#This Row],[Bairro_Localidade]] &amp;"/ " &amp; Table1[[#This Row],[Local]]</f>
        <v xml:space="preserve">/ / / </v>
      </c>
      <c r="D241" s="105" t="str">
        <f>Table1[[#This Row],['#loc +type]]&amp;"/ " &amp; Table1[[#This Row],[Beneficiary type]]&amp; CHAR(10) &amp; "People targeted : " &amp;Table1[[#This Row],[Targeted]] &amp; CHAR(10) &amp; "People Reached: " &amp; Table1[[#This Row],[Reached]]</f>
        <v xml:space="preserve">/ 
People targeted : 
People Reached: </v>
      </c>
      <c r="E241" s="105" t="e">
        <f>"Started: " &amp; TEXT(Table1[[#This Row],[Data de início]], "DD/MM/YYYY") &amp; CHAR(10) &amp;"Est. End: " &amp; TEXT(Table1[[#This Row],[Data final]], "DD/MM/YYYY")&amp; CHAR(10) &amp;"Status: "&amp;Table1[[#This Row],[Status]]</f>
        <v>#VALUE!</v>
      </c>
      <c r="F241" s="104"/>
      <c r="G241" s="104"/>
      <c r="H241" s="104"/>
      <c r="I241" s="104"/>
      <c r="J241" s="104"/>
      <c r="K241" s="104"/>
      <c r="L241" s="104"/>
      <c r="M241" s="104"/>
      <c r="N241" s="104"/>
      <c r="O241" s="104"/>
      <c r="P241" s="104"/>
      <c r="Q241" s="104"/>
      <c r="R241" s="104"/>
      <c r="S241" s="106"/>
      <c r="T241" s="106"/>
      <c r="U241" s="104"/>
    </row>
    <row r="242" spans="1:21" ht="43.5">
      <c r="A242" s="104" t="str">
        <f>Table1[[#This Row],[Lead]]&amp;"/"&amp;Table1[[#This Row],[Implementing Partner]]</f>
        <v>/</v>
      </c>
      <c r="B242" s="104" t="str">
        <f>Table1[[#This Row],['#activity +type]]&amp;"/ "&amp; Table1[[#This Row],['#activity +description]]</f>
        <v xml:space="preserve">/ </v>
      </c>
      <c r="C242" s="105" t="str">
        <f>Table1[[#This Row],[District]] &amp;"/ " &amp; Table1[[#This Row],[Posto]] &amp;"/ " &amp; Table1[[#This Row],[Bairro_Localidade]] &amp;"/ " &amp; Table1[[#This Row],[Local]]</f>
        <v xml:space="preserve">/ / / </v>
      </c>
      <c r="D242" s="105" t="str">
        <f>Table1[[#This Row],['#loc +type]]&amp;"/ " &amp; Table1[[#This Row],[Beneficiary type]]&amp; CHAR(10) &amp; "People targeted : " &amp;Table1[[#This Row],[Targeted]] &amp; CHAR(10) &amp; "People Reached: " &amp; Table1[[#This Row],[Reached]]</f>
        <v xml:space="preserve">/ 
People targeted : 
People Reached: </v>
      </c>
      <c r="E242" s="105" t="e">
        <f>"Started: " &amp; TEXT(Table1[[#This Row],[Data de início]], "DD/MM/YYYY") &amp; CHAR(10) &amp;"Est. End: " &amp; TEXT(Table1[[#This Row],[Data final]], "DD/MM/YYYY")&amp; CHAR(10) &amp;"Status: "&amp;Table1[[#This Row],[Status]]</f>
        <v>#VALUE!</v>
      </c>
      <c r="F242" s="104"/>
      <c r="G242" s="104"/>
      <c r="H242" s="104"/>
      <c r="I242" s="104"/>
      <c r="J242" s="104"/>
      <c r="K242" s="104"/>
      <c r="L242" s="104"/>
      <c r="M242" s="104"/>
      <c r="N242" s="104"/>
      <c r="O242" s="104"/>
      <c r="P242" s="104"/>
      <c r="Q242" s="104"/>
      <c r="R242" s="104"/>
      <c r="S242" s="106"/>
      <c r="T242" s="106"/>
      <c r="U242" s="104"/>
    </row>
    <row r="243" spans="1:21" ht="43.5">
      <c r="A243" s="104" t="str">
        <f>Table1[[#This Row],[Lead]]&amp;"/"&amp;Table1[[#This Row],[Implementing Partner]]</f>
        <v>/</v>
      </c>
      <c r="B243" s="104" t="str">
        <f>Table1[[#This Row],['#activity +type]]&amp;"/ "&amp; Table1[[#This Row],['#activity +description]]</f>
        <v xml:space="preserve">/ </v>
      </c>
      <c r="C243" s="105" t="str">
        <f>Table1[[#This Row],[District]] &amp;"/ " &amp; Table1[[#This Row],[Posto]] &amp;"/ " &amp; Table1[[#This Row],[Bairro_Localidade]] &amp;"/ " &amp; Table1[[#This Row],[Local]]</f>
        <v xml:space="preserve">/ / / </v>
      </c>
      <c r="D243" s="105" t="str">
        <f>Table1[[#This Row],['#loc +type]]&amp;"/ " &amp; Table1[[#This Row],[Beneficiary type]]&amp; CHAR(10) &amp; "People targeted : " &amp;Table1[[#This Row],[Targeted]] &amp; CHAR(10) &amp; "People Reached: " &amp; Table1[[#This Row],[Reached]]</f>
        <v xml:space="preserve">/ 
People targeted : 
People Reached: </v>
      </c>
      <c r="E243" s="105" t="e">
        <f>"Started: " &amp; TEXT(Table1[[#This Row],[Data de início]], "DD/MM/YYYY") &amp; CHAR(10) &amp;"Est. End: " &amp; TEXT(Table1[[#This Row],[Data final]], "DD/MM/YYYY")&amp; CHAR(10) &amp;"Status: "&amp;Table1[[#This Row],[Status]]</f>
        <v>#VALUE!</v>
      </c>
      <c r="F243" s="104"/>
      <c r="G243" s="104"/>
      <c r="H243" s="104"/>
      <c r="I243" s="104"/>
      <c r="J243" s="104"/>
      <c r="K243" s="104"/>
      <c r="L243" s="104"/>
      <c r="M243" s="104"/>
      <c r="N243" s="104"/>
      <c r="O243" s="104"/>
      <c r="P243" s="104"/>
      <c r="Q243" s="104"/>
      <c r="R243" s="104"/>
      <c r="S243" s="106"/>
      <c r="T243" s="106"/>
      <c r="U243" s="104"/>
    </row>
    <row r="244" spans="1:21" ht="43.5">
      <c r="A244" s="104" t="str">
        <f>Table1[[#This Row],[Lead]]&amp;"/"&amp;Table1[[#This Row],[Implementing Partner]]</f>
        <v>/</v>
      </c>
      <c r="B244" s="104" t="str">
        <f>Table1[[#This Row],['#activity +type]]&amp;"/ "&amp; Table1[[#This Row],['#activity +description]]</f>
        <v xml:space="preserve">/ </v>
      </c>
      <c r="C244" s="105" t="str">
        <f>Table1[[#This Row],[District]] &amp;"/ " &amp; Table1[[#This Row],[Posto]] &amp;"/ " &amp; Table1[[#This Row],[Bairro_Localidade]] &amp;"/ " &amp; Table1[[#This Row],[Local]]</f>
        <v xml:space="preserve">/ / / </v>
      </c>
      <c r="D244" s="105" t="str">
        <f>Table1[[#This Row],['#loc +type]]&amp;"/ " &amp; Table1[[#This Row],[Beneficiary type]]&amp; CHAR(10) &amp; "People targeted : " &amp;Table1[[#This Row],[Targeted]] &amp; CHAR(10) &amp; "People Reached: " &amp; Table1[[#This Row],[Reached]]</f>
        <v xml:space="preserve">/ 
People targeted : 
People Reached: </v>
      </c>
      <c r="E244" s="105" t="e">
        <f>"Started: " &amp; TEXT(Table1[[#This Row],[Data de início]], "DD/MM/YYYY") &amp; CHAR(10) &amp;"Est. End: " &amp; TEXT(Table1[[#This Row],[Data final]], "DD/MM/YYYY")&amp; CHAR(10) &amp;"Status: "&amp;Table1[[#This Row],[Status]]</f>
        <v>#VALUE!</v>
      </c>
      <c r="F244" s="104"/>
      <c r="G244" s="104"/>
      <c r="H244" s="104"/>
      <c r="I244" s="104"/>
      <c r="J244" s="104"/>
      <c r="K244" s="104"/>
      <c r="L244" s="104"/>
      <c r="M244" s="104"/>
      <c r="N244" s="104"/>
      <c r="O244" s="104"/>
      <c r="P244" s="104"/>
      <c r="Q244" s="104"/>
      <c r="R244" s="104"/>
      <c r="S244" s="106"/>
      <c r="T244" s="106"/>
      <c r="U244" s="104"/>
    </row>
    <row r="245" spans="1:21" ht="43.5">
      <c r="A245" s="104" t="str">
        <f>Table1[[#This Row],[Lead]]&amp;"/"&amp;Table1[[#This Row],[Implementing Partner]]</f>
        <v>/</v>
      </c>
      <c r="B245" s="104" t="str">
        <f>Table1[[#This Row],['#activity +type]]&amp;"/ "&amp; Table1[[#This Row],['#activity +description]]</f>
        <v xml:space="preserve">/ </v>
      </c>
      <c r="C245" s="105" t="str">
        <f>Table1[[#This Row],[District]] &amp;"/ " &amp; Table1[[#This Row],[Posto]] &amp;"/ " &amp; Table1[[#This Row],[Bairro_Localidade]] &amp;"/ " &amp; Table1[[#This Row],[Local]]</f>
        <v xml:space="preserve">/ / / </v>
      </c>
      <c r="D245" s="105" t="str">
        <f>Table1[[#This Row],['#loc +type]]&amp;"/ " &amp; Table1[[#This Row],[Beneficiary type]]&amp; CHAR(10) &amp; "People targeted : " &amp;Table1[[#This Row],[Targeted]] &amp; CHAR(10) &amp; "People Reached: " &amp; Table1[[#This Row],[Reached]]</f>
        <v xml:space="preserve">/ 
People targeted : 
People Reached: </v>
      </c>
      <c r="E245" s="105" t="e">
        <f>"Started: " &amp; TEXT(Table1[[#This Row],[Data de início]], "DD/MM/YYYY") &amp; CHAR(10) &amp;"Est. End: " &amp; TEXT(Table1[[#This Row],[Data final]], "DD/MM/YYYY")&amp; CHAR(10) &amp;"Status: "&amp;Table1[[#This Row],[Status]]</f>
        <v>#VALUE!</v>
      </c>
      <c r="F245" s="104"/>
      <c r="G245" s="104"/>
      <c r="H245" s="104"/>
      <c r="I245" s="104"/>
      <c r="J245" s="104"/>
      <c r="K245" s="104"/>
      <c r="L245" s="104"/>
      <c r="M245" s="104"/>
      <c r="N245" s="104"/>
      <c r="O245" s="104"/>
      <c r="P245" s="104"/>
      <c r="Q245" s="104"/>
      <c r="R245" s="104"/>
      <c r="S245" s="106"/>
      <c r="T245" s="106"/>
      <c r="U245" s="104"/>
    </row>
    <row r="246" spans="1:21" ht="43.5">
      <c r="A246" s="104" t="str">
        <f>Table1[[#This Row],[Lead]]&amp;"/"&amp;Table1[[#This Row],[Implementing Partner]]</f>
        <v>/</v>
      </c>
      <c r="B246" s="104" t="str">
        <f>Table1[[#This Row],['#activity +type]]&amp;"/ "&amp; Table1[[#This Row],['#activity +description]]</f>
        <v xml:space="preserve">/ </v>
      </c>
      <c r="C246" s="105" t="str">
        <f>Table1[[#This Row],[District]] &amp;"/ " &amp; Table1[[#This Row],[Posto]] &amp;"/ " &amp; Table1[[#This Row],[Bairro_Localidade]] &amp;"/ " &amp; Table1[[#This Row],[Local]]</f>
        <v xml:space="preserve">/ / / </v>
      </c>
      <c r="D246" s="105" t="str">
        <f>Table1[[#This Row],['#loc +type]]&amp;"/ " &amp; Table1[[#This Row],[Beneficiary type]]&amp; CHAR(10) &amp; "People targeted : " &amp;Table1[[#This Row],[Targeted]] &amp; CHAR(10) &amp; "People Reached: " &amp; Table1[[#This Row],[Reached]]</f>
        <v xml:space="preserve">/ 
People targeted : 
People Reached: </v>
      </c>
      <c r="E246" s="105" t="e">
        <f>"Started: " &amp; TEXT(Table1[[#This Row],[Data de início]], "DD/MM/YYYY") &amp; CHAR(10) &amp;"Est. End: " &amp; TEXT(Table1[[#This Row],[Data final]], "DD/MM/YYYY")&amp; CHAR(10) &amp;"Status: "&amp;Table1[[#This Row],[Status]]</f>
        <v>#VALUE!</v>
      </c>
      <c r="F246" s="104"/>
      <c r="G246" s="104"/>
      <c r="H246" s="104"/>
      <c r="I246" s="104"/>
      <c r="J246" s="104"/>
      <c r="K246" s="104"/>
      <c r="L246" s="104"/>
      <c r="M246" s="104"/>
      <c r="N246" s="104"/>
      <c r="O246" s="104"/>
      <c r="P246" s="104"/>
      <c r="Q246" s="104"/>
      <c r="R246" s="104"/>
      <c r="S246" s="106"/>
      <c r="T246" s="106"/>
      <c r="U246" s="104"/>
    </row>
    <row r="247" spans="1:21" ht="43.5">
      <c r="A247" s="104" t="str">
        <f>Table1[[#This Row],[Lead]]&amp;"/"&amp;Table1[[#This Row],[Implementing Partner]]</f>
        <v>/</v>
      </c>
      <c r="B247" s="104" t="str">
        <f>Table1[[#This Row],['#activity +type]]&amp;"/ "&amp; Table1[[#This Row],['#activity +description]]</f>
        <v xml:space="preserve">/ </v>
      </c>
      <c r="C247" s="105" t="str">
        <f>Table1[[#This Row],[District]] &amp;"/ " &amp; Table1[[#This Row],[Posto]] &amp;"/ " &amp; Table1[[#This Row],[Bairro_Localidade]] &amp;"/ " &amp; Table1[[#This Row],[Local]]</f>
        <v xml:space="preserve">/ / / </v>
      </c>
      <c r="D247" s="105" t="str">
        <f>Table1[[#This Row],['#loc +type]]&amp;"/ " &amp; Table1[[#This Row],[Beneficiary type]]&amp; CHAR(10) &amp; "People targeted : " &amp;Table1[[#This Row],[Targeted]] &amp; CHAR(10) &amp; "People Reached: " &amp; Table1[[#This Row],[Reached]]</f>
        <v xml:space="preserve">/ 
People targeted : 
People Reached: </v>
      </c>
      <c r="E247" s="105" t="e">
        <f>"Started: " &amp; TEXT(Table1[[#This Row],[Data de início]], "DD/MM/YYYY") &amp; CHAR(10) &amp;"Est. End: " &amp; TEXT(Table1[[#This Row],[Data final]], "DD/MM/YYYY")&amp; CHAR(10) &amp;"Status: "&amp;Table1[[#This Row],[Status]]</f>
        <v>#VALUE!</v>
      </c>
      <c r="F247" s="104"/>
      <c r="G247" s="104"/>
      <c r="H247" s="104"/>
      <c r="I247" s="104"/>
      <c r="J247" s="104"/>
      <c r="K247" s="104"/>
      <c r="L247" s="104"/>
      <c r="M247" s="104"/>
      <c r="N247" s="104"/>
      <c r="O247" s="104"/>
      <c r="P247" s="104"/>
      <c r="Q247" s="104"/>
      <c r="R247" s="104"/>
      <c r="S247" s="106"/>
      <c r="T247" s="106"/>
      <c r="U247" s="104"/>
    </row>
    <row r="248" spans="1:21" ht="43.5">
      <c r="A248" s="104" t="str">
        <f>Table1[[#This Row],[Lead]]&amp;"/"&amp;Table1[[#This Row],[Implementing Partner]]</f>
        <v>/</v>
      </c>
      <c r="B248" s="104" t="str">
        <f>Table1[[#This Row],['#activity +type]]&amp;"/ "&amp; Table1[[#This Row],['#activity +description]]</f>
        <v xml:space="preserve">/ </v>
      </c>
      <c r="C248" s="105" t="str">
        <f>Table1[[#This Row],[District]] &amp;"/ " &amp; Table1[[#This Row],[Posto]] &amp;"/ " &amp; Table1[[#This Row],[Bairro_Localidade]] &amp;"/ " &amp; Table1[[#This Row],[Local]]</f>
        <v xml:space="preserve">/ / / </v>
      </c>
      <c r="D248" s="105" t="str">
        <f>Table1[[#This Row],['#loc +type]]&amp;"/ " &amp; Table1[[#This Row],[Beneficiary type]]&amp; CHAR(10) &amp; "People targeted : " &amp;Table1[[#This Row],[Targeted]] &amp; CHAR(10) &amp; "People Reached: " &amp; Table1[[#This Row],[Reached]]</f>
        <v xml:space="preserve">/ 
People targeted : 
People Reached: </v>
      </c>
      <c r="E248" s="105" t="e">
        <f>"Started: " &amp; TEXT(Table1[[#This Row],[Data de início]], "DD/MM/YYYY") &amp; CHAR(10) &amp;"Est. End: " &amp; TEXT(Table1[[#This Row],[Data final]], "DD/MM/YYYY")&amp; CHAR(10) &amp;"Status: "&amp;Table1[[#This Row],[Status]]</f>
        <v>#VALUE!</v>
      </c>
      <c r="F248" s="104"/>
      <c r="G248" s="104"/>
      <c r="H248" s="104"/>
      <c r="I248" s="104"/>
      <c r="J248" s="104"/>
      <c r="K248" s="104"/>
      <c r="L248" s="104"/>
      <c r="M248" s="104"/>
      <c r="N248" s="104"/>
      <c r="O248" s="104"/>
      <c r="P248" s="104"/>
      <c r="Q248" s="104"/>
      <c r="R248" s="104"/>
      <c r="S248" s="106"/>
      <c r="T248" s="106"/>
      <c r="U248" s="104"/>
    </row>
    <row r="249" spans="1:21" ht="43.5">
      <c r="A249" s="104" t="str">
        <f>Table1[[#This Row],[Lead]]&amp;"/"&amp;Table1[[#This Row],[Implementing Partner]]</f>
        <v>/</v>
      </c>
      <c r="B249" s="104" t="str">
        <f>Table1[[#This Row],['#activity +type]]&amp;"/ "&amp; Table1[[#This Row],['#activity +description]]</f>
        <v xml:space="preserve">/ </v>
      </c>
      <c r="C249" s="105" t="str">
        <f>Table1[[#This Row],[District]] &amp;"/ " &amp; Table1[[#This Row],[Posto]] &amp;"/ " &amp; Table1[[#This Row],[Bairro_Localidade]] &amp;"/ " &amp; Table1[[#This Row],[Local]]</f>
        <v xml:space="preserve">/ / / </v>
      </c>
      <c r="D249" s="105" t="str">
        <f>Table1[[#This Row],['#loc +type]]&amp;"/ " &amp; Table1[[#This Row],[Beneficiary type]]&amp; CHAR(10) &amp; "People targeted : " &amp;Table1[[#This Row],[Targeted]] &amp; CHAR(10) &amp; "People Reached: " &amp; Table1[[#This Row],[Reached]]</f>
        <v xml:space="preserve">/ 
People targeted : 
People Reached: </v>
      </c>
      <c r="E249" s="105" t="e">
        <f>"Started: " &amp; TEXT(Table1[[#This Row],[Data de início]], "DD/MM/YYYY") &amp; CHAR(10) &amp;"Est. End: " &amp; TEXT(Table1[[#This Row],[Data final]], "DD/MM/YYYY")&amp; CHAR(10) &amp;"Status: "&amp;Table1[[#This Row],[Status]]</f>
        <v>#VALUE!</v>
      </c>
      <c r="F249" s="104"/>
      <c r="G249" s="104"/>
      <c r="H249" s="104"/>
      <c r="I249" s="104"/>
      <c r="J249" s="104"/>
      <c r="K249" s="104"/>
      <c r="L249" s="104"/>
      <c r="M249" s="104"/>
      <c r="N249" s="104"/>
      <c r="O249" s="104"/>
      <c r="P249" s="104"/>
      <c r="Q249" s="104"/>
      <c r="R249" s="104"/>
      <c r="S249" s="106"/>
      <c r="T249" s="106"/>
      <c r="U249" s="104"/>
    </row>
    <row r="250" spans="1:21" ht="43.5">
      <c r="A250" s="104" t="str">
        <f>Table1[[#This Row],[Lead]]&amp;"/"&amp;Table1[[#This Row],[Implementing Partner]]</f>
        <v>/</v>
      </c>
      <c r="B250" s="104" t="str">
        <f>Table1[[#This Row],['#activity +type]]&amp;"/ "&amp; Table1[[#This Row],['#activity +description]]</f>
        <v xml:space="preserve">/ </v>
      </c>
      <c r="C250" s="105" t="str">
        <f>Table1[[#This Row],[District]] &amp;"/ " &amp; Table1[[#This Row],[Posto]] &amp;"/ " &amp; Table1[[#This Row],[Bairro_Localidade]] &amp;"/ " &amp; Table1[[#This Row],[Local]]</f>
        <v xml:space="preserve">/ / / </v>
      </c>
      <c r="D250" s="105" t="str">
        <f>Table1[[#This Row],['#loc +type]]&amp;"/ " &amp; Table1[[#This Row],[Beneficiary type]]&amp; CHAR(10) &amp; "People targeted : " &amp;Table1[[#This Row],[Targeted]] &amp; CHAR(10) &amp; "People Reached: " &amp; Table1[[#This Row],[Reached]]</f>
        <v xml:space="preserve">/ 
People targeted : 
People Reached: </v>
      </c>
      <c r="E250" s="105" t="e">
        <f>"Started: " &amp; TEXT(Table1[[#This Row],[Data de início]], "DD/MM/YYYY") &amp; CHAR(10) &amp;"Est. End: " &amp; TEXT(Table1[[#This Row],[Data final]], "DD/MM/YYYY")&amp; CHAR(10) &amp;"Status: "&amp;Table1[[#This Row],[Status]]</f>
        <v>#VALUE!</v>
      </c>
      <c r="F250" s="104"/>
      <c r="G250" s="104"/>
      <c r="H250" s="104"/>
      <c r="I250" s="104"/>
      <c r="J250" s="104"/>
      <c r="K250" s="104"/>
      <c r="L250" s="104"/>
      <c r="M250" s="104"/>
      <c r="N250" s="104"/>
      <c r="O250" s="104"/>
      <c r="P250" s="104"/>
      <c r="Q250" s="104"/>
      <c r="R250" s="104"/>
      <c r="S250" s="106"/>
      <c r="T250" s="106"/>
      <c r="U250" s="104"/>
    </row>
    <row r="251" spans="1:21" ht="43.5">
      <c r="A251" s="104" t="str">
        <f>Table1[[#This Row],[Lead]]&amp;"/"&amp;Table1[[#This Row],[Implementing Partner]]</f>
        <v>/</v>
      </c>
      <c r="B251" s="104" t="str">
        <f>Table1[[#This Row],['#activity +type]]&amp;"/ "&amp; Table1[[#This Row],['#activity +description]]</f>
        <v xml:space="preserve">/ </v>
      </c>
      <c r="C251" s="105" t="str">
        <f>Table1[[#This Row],[District]] &amp;"/ " &amp; Table1[[#This Row],[Posto]] &amp;"/ " &amp; Table1[[#This Row],[Bairro_Localidade]] &amp;"/ " &amp; Table1[[#This Row],[Local]]</f>
        <v xml:space="preserve">/ / / </v>
      </c>
      <c r="D251" s="105" t="str">
        <f>Table1[[#This Row],['#loc +type]]&amp;"/ " &amp; Table1[[#This Row],[Beneficiary type]]&amp; CHAR(10) &amp; "People targeted : " &amp;Table1[[#This Row],[Targeted]] &amp; CHAR(10) &amp; "People Reached: " &amp; Table1[[#This Row],[Reached]]</f>
        <v xml:space="preserve">/ 
People targeted : 
People Reached: </v>
      </c>
      <c r="E251" s="105" t="e">
        <f>"Started: " &amp; TEXT(Table1[[#This Row],[Data de início]], "DD/MM/YYYY") &amp; CHAR(10) &amp;"Est. End: " &amp; TEXT(Table1[[#This Row],[Data final]], "DD/MM/YYYY")&amp; CHAR(10) &amp;"Status: "&amp;Table1[[#This Row],[Status]]</f>
        <v>#VALUE!</v>
      </c>
      <c r="F251" s="104"/>
      <c r="G251" s="104"/>
      <c r="H251" s="104"/>
      <c r="I251" s="104"/>
      <c r="J251" s="104"/>
      <c r="K251" s="104"/>
      <c r="L251" s="104"/>
      <c r="M251" s="104"/>
      <c r="N251" s="104"/>
      <c r="O251" s="104"/>
      <c r="P251" s="104"/>
      <c r="Q251" s="104"/>
      <c r="R251" s="104"/>
      <c r="S251" s="106"/>
      <c r="T251" s="106"/>
      <c r="U251" s="104"/>
    </row>
    <row r="252" spans="1:21" ht="43.5">
      <c r="A252" s="104" t="str">
        <f>Table1[[#This Row],[Lead]]&amp;"/"&amp;Table1[[#This Row],[Implementing Partner]]</f>
        <v>/</v>
      </c>
      <c r="B252" s="104" t="str">
        <f>Table1[[#This Row],['#activity +type]]&amp;"/ "&amp; Table1[[#This Row],['#activity +description]]</f>
        <v xml:space="preserve">/ </v>
      </c>
      <c r="C252" s="105" t="str">
        <f>Table1[[#This Row],[District]] &amp;"/ " &amp; Table1[[#This Row],[Posto]] &amp;"/ " &amp; Table1[[#This Row],[Bairro_Localidade]] &amp;"/ " &amp; Table1[[#This Row],[Local]]</f>
        <v xml:space="preserve">/ / / </v>
      </c>
      <c r="D252" s="105" t="str">
        <f>Table1[[#This Row],['#loc +type]]&amp;"/ " &amp; Table1[[#This Row],[Beneficiary type]]&amp; CHAR(10) &amp; "People targeted : " &amp;Table1[[#This Row],[Targeted]] &amp; CHAR(10) &amp; "People Reached: " &amp; Table1[[#This Row],[Reached]]</f>
        <v xml:space="preserve">/ 
People targeted : 
People Reached: </v>
      </c>
      <c r="E252" s="105" t="e">
        <f>"Started: " &amp; TEXT(Table1[[#This Row],[Data de início]], "DD/MM/YYYY") &amp; CHAR(10) &amp;"Est. End: " &amp; TEXT(Table1[[#This Row],[Data final]], "DD/MM/YYYY")&amp; CHAR(10) &amp;"Status: "&amp;Table1[[#This Row],[Status]]</f>
        <v>#VALUE!</v>
      </c>
      <c r="F252" s="104"/>
      <c r="G252" s="104"/>
      <c r="H252" s="104"/>
      <c r="I252" s="104"/>
      <c r="J252" s="104"/>
      <c r="K252" s="104"/>
      <c r="L252" s="104"/>
      <c r="M252" s="104"/>
      <c r="N252" s="104"/>
      <c r="O252" s="104"/>
      <c r="P252" s="104"/>
      <c r="Q252" s="104"/>
      <c r="R252" s="104"/>
      <c r="S252" s="106"/>
      <c r="T252" s="106"/>
      <c r="U252" s="104"/>
    </row>
    <row r="253" spans="1:21" ht="43.5">
      <c r="A253" s="104" t="str">
        <f>Table1[[#This Row],[Lead]]&amp;"/"&amp;Table1[[#This Row],[Implementing Partner]]</f>
        <v>/</v>
      </c>
      <c r="B253" s="104" t="str">
        <f>Table1[[#This Row],['#activity +type]]&amp;"/ "&amp; Table1[[#This Row],['#activity +description]]</f>
        <v xml:space="preserve">/ </v>
      </c>
      <c r="C253" s="105" t="str">
        <f>Table1[[#This Row],[District]] &amp;"/ " &amp; Table1[[#This Row],[Posto]] &amp;"/ " &amp; Table1[[#This Row],[Bairro_Localidade]] &amp;"/ " &amp; Table1[[#This Row],[Local]]</f>
        <v xml:space="preserve">/ / / </v>
      </c>
      <c r="D253" s="105" t="str">
        <f>Table1[[#This Row],['#loc +type]]&amp;"/ " &amp; Table1[[#This Row],[Beneficiary type]]&amp; CHAR(10) &amp; "People targeted : " &amp;Table1[[#This Row],[Targeted]] &amp; CHAR(10) &amp; "People Reached: " &amp; Table1[[#This Row],[Reached]]</f>
        <v xml:space="preserve">/ 
People targeted : 
People Reached: </v>
      </c>
      <c r="E253" s="105" t="e">
        <f>"Started: " &amp; TEXT(Table1[[#This Row],[Data de início]], "DD/MM/YYYY") &amp; CHAR(10) &amp;"Est. End: " &amp; TEXT(Table1[[#This Row],[Data final]], "DD/MM/YYYY")&amp; CHAR(10) &amp;"Status: "&amp;Table1[[#This Row],[Status]]</f>
        <v>#VALUE!</v>
      </c>
      <c r="F253" s="104"/>
      <c r="G253" s="104"/>
      <c r="H253" s="104"/>
      <c r="I253" s="104"/>
      <c r="J253" s="104"/>
      <c r="K253" s="104"/>
      <c r="L253" s="104"/>
      <c r="M253" s="104"/>
      <c r="N253" s="104"/>
      <c r="O253" s="104"/>
      <c r="P253" s="104"/>
      <c r="Q253" s="104"/>
      <c r="R253" s="104"/>
      <c r="S253" s="106"/>
      <c r="T253" s="106"/>
      <c r="U253" s="104"/>
    </row>
    <row r="254" spans="1:21" ht="43.5">
      <c r="A254" s="104" t="str">
        <f>Table1[[#This Row],[Lead]]&amp;"/"&amp;Table1[[#This Row],[Implementing Partner]]</f>
        <v>/</v>
      </c>
      <c r="B254" s="104" t="str">
        <f>Table1[[#This Row],['#activity +type]]&amp;"/ "&amp; Table1[[#This Row],['#activity +description]]</f>
        <v xml:space="preserve">/ </v>
      </c>
      <c r="C254" s="105" t="str">
        <f>Table1[[#This Row],[District]] &amp;"/ " &amp; Table1[[#This Row],[Posto]] &amp;"/ " &amp; Table1[[#This Row],[Bairro_Localidade]] &amp;"/ " &amp; Table1[[#This Row],[Local]]</f>
        <v xml:space="preserve">/ / / </v>
      </c>
      <c r="D254" s="105" t="str">
        <f>Table1[[#This Row],['#loc +type]]&amp;"/ " &amp; Table1[[#This Row],[Beneficiary type]]&amp; CHAR(10) &amp; "People targeted : " &amp;Table1[[#This Row],[Targeted]] &amp; CHAR(10) &amp; "People Reached: " &amp; Table1[[#This Row],[Reached]]</f>
        <v xml:space="preserve">/ 
People targeted : 
People Reached: </v>
      </c>
      <c r="E254" s="105" t="e">
        <f>"Started: " &amp; TEXT(Table1[[#This Row],[Data de início]], "DD/MM/YYYY") &amp; CHAR(10) &amp;"Est. End: " &amp; TEXT(Table1[[#This Row],[Data final]], "DD/MM/YYYY")&amp; CHAR(10) &amp;"Status: "&amp;Table1[[#This Row],[Status]]</f>
        <v>#VALUE!</v>
      </c>
      <c r="F254" s="104"/>
      <c r="G254" s="104"/>
      <c r="H254" s="104"/>
      <c r="I254" s="104"/>
      <c r="J254" s="104"/>
      <c r="K254" s="104"/>
      <c r="L254" s="104"/>
      <c r="M254" s="104"/>
      <c r="N254" s="104"/>
      <c r="O254" s="104"/>
      <c r="P254" s="104"/>
      <c r="Q254" s="104"/>
      <c r="R254" s="104"/>
      <c r="S254" s="106"/>
      <c r="T254" s="106"/>
      <c r="U254" s="104"/>
    </row>
    <row r="255" spans="1:21" ht="43.5">
      <c r="A255" s="104" t="str">
        <f>Table1[[#This Row],[Lead]]&amp;"/"&amp;Table1[[#This Row],[Implementing Partner]]</f>
        <v>/</v>
      </c>
      <c r="B255" s="104" t="str">
        <f>Table1[[#This Row],['#activity +type]]&amp;"/ "&amp; Table1[[#This Row],['#activity +description]]</f>
        <v xml:space="preserve">/ </v>
      </c>
      <c r="C255" s="105" t="str">
        <f>Table1[[#This Row],[District]] &amp;"/ " &amp; Table1[[#This Row],[Posto]] &amp;"/ " &amp; Table1[[#This Row],[Bairro_Localidade]] &amp;"/ " &amp; Table1[[#This Row],[Local]]</f>
        <v xml:space="preserve">/ / / </v>
      </c>
      <c r="D255" s="105" t="str">
        <f>Table1[[#This Row],['#loc +type]]&amp;"/ " &amp; Table1[[#This Row],[Beneficiary type]]&amp; CHAR(10) &amp; "People targeted : " &amp;Table1[[#This Row],[Targeted]] &amp; CHAR(10) &amp; "People Reached: " &amp; Table1[[#This Row],[Reached]]</f>
        <v xml:space="preserve">/ 
People targeted : 
People Reached: </v>
      </c>
      <c r="E255" s="105" t="e">
        <f>"Started: " &amp; TEXT(Table1[[#This Row],[Data de início]], "DD/MM/YYYY") &amp; CHAR(10) &amp;"Est. End: " &amp; TEXT(Table1[[#This Row],[Data final]], "DD/MM/YYYY")&amp; CHAR(10) &amp;"Status: "&amp;Table1[[#This Row],[Status]]</f>
        <v>#VALUE!</v>
      </c>
      <c r="F255" s="104"/>
      <c r="G255" s="104"/>
      <c r="H255" s="104"/>
      <c r="I255" s="104"/>
      <c r="J255" s="104"/>
      <c r="K255" s="104"/>
      <c r="L255" s="104"/>
      <c r="M255" s="104"/>
      <c r="N255" s="104"/>
      <c r="O255" s="104"/>
      <c r="P255" s="104"/>
      <c r="Q255" s="104"/>
      <c r="R255" s="104"/>
      <c r="S255" s="106"/>
      <c r="T255" s="106"/>
      <c r="U255" s="104"/>
    </row>
    <row r="256" spans="1:21" ht="43.5">
      <c r="A256" s="104" t="str">
        <f>Table1[[#This Row],[Lead]]&amp;"/"&amp;Table1[[#This Row],[Implementing Partner]]</f>
        <v>/</v>
      </c>
      <c r="B256" s="104" t="str">
        <f>Table1[[#This Row],['#activity +type]]&amp;"/ "&amp; Table1[[#This Row],['#activity +description]]</f>
        <v xml:space="preserve">/ </v>
      </c>
      <c r="C256" s="105" t="str">
        <f>Table1[[#This Row],[District]] &amp;"/ " &amp; Table1[[#This Row],[Posto]] &amp;"/ " &amp; Table1[[#This Row],[Bairro_Localidade]] &amp;"/ " &amp; Table1[[#This Row],[Local]]</f>
        <v xml:space="preserve">/ / / </v>
      </c>
      <c r="D256" s="105" t="str">
        <f>Table1[[#This Row],['#loc +type]]&amp;"/ " &amp; Table1[[#This Row],[Beneficiary type]]&amp; CHAR(10) &amp; "People targeted : " &amp;Table1[[#This Row],[Targeted]] &amp; CHAR(10) &amp; "People Reached: " &amp; Table1[[#This Row],[Reached]]</f>
        <v xml:space="preserve">/ 
People targeted : 
People Reached: </v>
      </c>
      <c r="E256" s="105" t="e">
        <f>"Started: " &amp; TEXT(Table1[[#This Row],[Data de início]], "DD/MM/YYYY") &amp; CHAR(10) &amp;"Est. End: " &amp; TEXT(Table1[[#This Row],[Data final]], "DD/MM/YYYY")&amp; CHAR(10) &amp;"Status: "&amp;Table1[[#This Row],[Status]]</f>
        <v>#VALUE!</v>
      </c>
      <c r="F256" s="104"/>
      <c r="G256" s="104"/>
      <c r="H256" s="104"/>
      <c r="I256" s="104"/>
      <c r="J256" s="104"/>
      <c r="K256" s="104"/>
      <c r="L256" s="104"/>
      <c r="M256" s="104"/>
      <c r="N256" s="104"/>
      <c r="O256" s="104"/>
      <c r="P256" s="104"/>
      <c r="Q256" s="104"/>
      <c r="R256" s="104"/>
      <c r="S256" s="106"/>
      <c r="T256" s="106"/>
      <c r="U256" s="104"/>
    </row>
    <row r="257" spans="1:21" ht="43.5">
      <c r="A257" s="104" t="str">
        <f>Table1[[#This Row],[Lead]]&amp;"/"&amp;Table1[[#This Row],[Implementing Partner]]</f>
        <v>/</v>
      </c>
      <c r="B257" s="104" t="str">
        <f>Table1[[#This Row],['#activity +type]]&amp;"/ "&amp; Table1[[#This Row],['#activity +description]]</f>
        <v xml:space="preserve">/ </v>
      </c>
      <c r="C257" s="105" t="str">
        <f>Table1[[#This Row],[District]] &amp;"/ " &amp; Table1[[#This Row],[Posto]] &amp;"/ " &amp; Table1[[#This Row],[Bairro_Localidade]] &amp;"/ " &amp; Table1[[#This Row],[Local]]</f>
        <v xml:space="preserve">/ / / </v>
      </c>
      <c r="D257" s="105" t="str">
        <f>Table1[[#This Row],['#loc +type]]&amp;"/ " &amp; Table1[[#This Row],[Beneficiary type]]&amp; CHAR(10) &amp; "People targeted : " &amp;Table1[[#This Row],[Targeted]] &amp; CHAR(10) &amp; "People Reached: " &amp; Table1[[#This Row],[Reached]]</f>
        <v xml:space="preserve">/ 
People targeted : 
People Reached: </v>
      </c>
      <c r="E257" s="105" t="e">
        <f>"Started: " &amp; TEXT(Table1[[#This Row],[Data de início]], "DD/MM/YYYY") &amp; CHAR(10) &amp;"Est. End: " &amp; TEXT(Table1[[#This Row],[Data final]], "DD/MM/YYYY")&amp; CHAR(10) &amp;"Status: "&amp;Table1[[#This Row],[Status]]</f>
        <v>#VALUE!</v>
      </c>
      <c r="F257" s="104"/>
      <c r="G257" s="104"/>
      <c r="H257" s="104"/>
      <c r="I257" s="104"/>
      <c r="J257" s="104"/>
      <c r="K257" s="104"/>
      <c r="L257" s="104"/>
      <c r="M257" s="104"/>
      <c r="N257" s="104"/>
      <c r="O257" s="104"/>
      <c r="P257" s="104"/>
      <c r="Q257" s="104"/>
      <c r="R257" s="104"/>
      <c r="S257" s="106"/>
      <c r="T257" s="106"/>
      <c r="U257" s="104"/>
    </row>
    <row r="258" spans="1:21" ht="43.5">
      <c r="A258" s="104" t="str">
        <f>Table1[[#This Row],[Lead]]&amp;"/"&amp;Table1[[#This Row],[Implementing Partner]]</f>
        <v>/</v>
      </c>
      <c r="B258" s="104" t="str">
        <f>Table1[[#This Row],['#activity +type]]&amp;"/ "&amp; Table1[[#This Row],['#activity +description]]</f>
        <v xml:space="preserve">/ </v>
      </c>
      <c r="C258" s="105" t="str">
        <f>Table1[[#This Row],[District]] &amp;"/ " &amp; Table1[[#This Row],[Posto]] &amp;"/ " &amp; Table1[[#This Row],[Bairro_Localidade]] &amp;"/ " &amp; Table1[[#This Row],[Local]]</f>
        <v xml:space="preserve">/ / / </v>
      </c>
      <c r="D258" s="105" t="str">
        <f>Table1[[#This Row],['#loc +type]]&amp;"/ " &amp; Table1[[#This Row],[Beneficiary type]]&amp; CHAR(10) &amp; "People targeted : " &amp;Table1[[#This Row],[Targeted]] &amp; CHAR(10) &amp; "People Reached: " &amp; Table1[[#This Row],[Reached]]</f>
        <v xml:space="preserve">/ 
People targeted : 
People Reached: </v>
      </c>
      <c r="E258" s="105" t="e">
        <f>"Started: " &amp; TEXT(Table1[[#This Row],[Data de início]], "DD/MM/YYYY") &amp; CHAR(10) &amp;"Est. End: " &amp; TEXT(Table1[[#This Row],[Data final]], "DD/MM/YYYY")&amp; CHAR(10) &amp;"Status: "&amp;Table1[[#This Row],[Status]]</f>
        <v>#VALUE!</v>
      </c>
      <c r="F258" s="104"/>
      <c r="G258" s="104"/>
      <c r="H258" s="104"/>
      <c r="I258" s="104"/>
      <c r="J258" s="104"/>
      <c r="K258" s="104"/>
      <c r="L258" s="104"/>
      <c r="M258" s="104"/>
      <c r="N258" s="104"/>
      <c r="O258" s="104"/>
      <c r="P258" s="104"/>
      <c r="Q258" s="104"/>
      <c r="R258" s="104"/>
      <c r="S258" s="106"/>
      <c r="T258" s="106"/>
      <c r="U258" s="104"/>
    </row>
    <row r="259" spans="1:21" ht="43.5">
      <c r="A259" s="104" t="str">
        <f>Table1[[#This Row],[Lead]]&amp;"/"&amp;Table1[[#This Row],[Implementing Partner]]</f>
        <v>/</v>
      </c>
      <c r="B259" s="104" t="str">
        <f>Table1[[#This Row],['#activity +type]]&amp;"/ "&amp; Table1[[#This Row],['#activity +description]]</f>
        <v xml:space="preserve">/ </v>
      </c>
      <c r="C259" s="105" t="str">
        <f>Table1[[#This Row],[District]] &amp;"/ " &amp; Table1[[#This Row],[Posto]] &amp;"/ " &amp; Table1[[#This Row],[Bairro_Localidade]] &amp;"/ " &amp; Table1[[#This Row],[Local]]</f>
        <v xml:space="preserve">/ / / </v>
      </c>
      <c r="D259" s="105" t="str">
        <f>Table1[[#This Row],['#loc +type]]&amp;"/ " &amp; Table1[[#This Row],[Beneficiary type]]&amp; CHAR(10) &amp; "People targeted : " &amp;Table1[[#This Row],[Targeted]] &amp; CHAR(10) &amp; "People Reached: " &amp; Table1[[#This Row],[Reached]]</f>
        <v xml:space="preserve">/ 
People targeted : 
People Reached: </v>
      </c>
      <c r="E259" s="105" t="e">
        <f>"Started: " &amp; TEXT(Table1[[#This Row],[Data de início]], "DD/MM/YYYY") &amp; CHAR(10) &amp;"Est. End: " &amp; TEXT(Table1[[#This Row],[Data final]], "DD/MM/YYYY")&amp; CHAR(10) &amp;"Status: "&amp;Table1[[#This Row],[Status]]</f>
        <v>#VALUE!</v>
      </c>
      <c r="F259" s="104"/>
      <c r="G259" s="104"/>
      <c r="H259" s="104"/>
      <c r="I259" s="104"/>
      <c r="J259" s="104"/>
      <c r="K259" s="104"/>
      <c r="L259" s="104"/>
      <c r="M259" s="104"/>
      <c r="N259" s="104"/>
      <c r="O259" s="104"/>
      <c r="P259" s="104"/>
      <c r="Q259" s="104"/>
      <c r="R259" s="104"/>
      <c r="S259" s="106"/>
      <c r="T259" s="106"/>
      <c r="U259" s="104"/>
    </row>
    <row r="260" spans="1:21" ht="43.5">
      <c r="A260" s="104" t="str">
        <f>Table1[[#This Row],[Lead]]&amp;"/"&amp;Table1[[#This Row],[Implementing Partner]]</f>
        <v>/</v>
      </c>
      <c r="B260" s="104" t="str">
        <f>Table1[[#This Row],['#activity +type]]&amp;"/ "&amp; Table1[[#This Row],['#activity +description]]</f>
        <v xml:space="preserve">/ </v>
      </c>
      <c r="C260" s="105" t="str">
        <f>Table1[[#This Row],[District]] &amp;"/ " &amp; Table1[[#This Row],[Posto]] &amp;"/ " &amp; Table1[[#This Row],[Bairro_Localidade]] &amp;"/ " &amp; Table1[[#This Row],[Local]]</f>
        <v xml:space="preserve">/ / / </v>
      </c>
      <c r="D260" s="105" t="str">
        <f>Table1[[#This Row],['#loc +type]]&amp;"/ " &amp; Table1[[#This Row],[Beneficiary type]]&amp; CHAR(10) &amp; "People targeted : " &amp;Table1[[#This Row],[Targeted]] &amp; CHAR(10) &amp; "People Reached: " &amp; Table1[[#This Row],[Reached]]</f>
        <v xml:space="preserve">/ 
People targeted : 
People Reached: </v>
      </c>
      <c r="E260" s="105" t="e">
        <f>"Started: " &amp; TEXT(Table1[[#This Row],[Data de início]], "DD/MM/YYYY") &amp; CHAR(10) &amp;"Est. End: " &amp; TEXT(Table1[[#This Row],[Data final]], "DD/MM/YYYY")&amp; CHAR(10) &amp;"Status: "&amp;Table1[[#This Row],[Status]]</f>
        <v>#VALUE!</v>
      </c>
      <c r="F260" s="104"/>
      <c r="G260" s="104"/>
      <c r="H260" s="104"/>
      <c r="I260" s="104"/>
      <c r="J260" s="104"/>
      <c r="K260" s="104"/>
      <c r="L260" s="104"/>
      <c r="M260" s="104"/>
      <c r="N260" s="104"/>
      <c r="O260" s="104"/>
      <c r="P260" s="104"/>
      <c r="Q260" s="104"/>
      <c r="R260" s="104"/>
      <c r="S260" s="106"/>
      <c r="T260" s="106"/>
      <c r="U260" s="104"/>
    </row>
    <row r="261" spans="1:21" ht="43.5">
      <c r="A261" s="104" t="str">
        <f>Table1[[#This Row],[Lead]]&amp;"/"&amp;Table1[[#This Row],[Implementing Partner]]</f>
        <v>/</v>
      </c>
      <c r="B261" s="104" t="str">
        <f>Table1[[#This Row],['#activity +type]]&amp;"/ "&amp; Table1[[#This Row],['#activity +description]]</f>
        <v xml:space="preserve">/ </v>
      </c>
      <c r="C261" s="105" t="str">
        <f>Table1[[#This Row],[District]] &amp;"/ " &amp; Table1[[#This Row],[Posto]] &amp;"/ " &amp; Table1[[#This Row],[Bairro_Localidade]] &amp;"/ " &amp; Table1[[#This Row],[Local]]</f>
        <v xml:space="preserve">/ / / </v>
      </c>
      <c r="D261" s="105" t="str">
        <f>Table1[[#This Row],['#loc +type]]&amp;"/ " &amp; Table1[[#This Row],[Beneficiary type]]&amp; CHAR(10) &amp; "People targeted : " &amp;Table1[[#This Row],[Targeted]] &amp; CHAR(10) &amp; "People Reached: " &amp; Table1[[#This Row],[Reached]]</f>
        <v xml:space="preserve">/ 
People targeted : 
People Reached: </v>
      </c>
      <c r="E261" s="105" t="e">
        <f>"Started: " &amp; TEXT(Table1[[#This Row],[Data de início]], "DD/MM/YYYY") &amp; CHAR(10) &amp;"Est. End: " &amp; TEXT(Table1[[#This Row],[Data final]], "DD/MM/YYYY")&amp; CHAR(10) &amp;"Status: "&amp;Table1[[#This Row],[Status]]</f>
        <v>#VALUE!</v>
      </c>
      <c r="F261" s="104"/>
      <c r="G261" s="104"/>
      <c r="H261" s="104"/>
      <c r="I261" s="104"/>
      <c r="J261" s="104"/>
      <c r="K261" s="104"/>
      <c r="L261" s="104"/>
      <c r="M261" s="104"/>
      <c r="N261" s="104"/>
      <c r="O261" s="104"/>
      <c r="P261" s="104"/>
      <c r="Q261" s="104"/>
      <c r="R261" s="104"/>
      <c r="S261" s="106"/>
      <c r="T261" s="106"/>
      <c r="U261" s="104"/>
    </row>
    <row r="262" spans="1:21" ht="43.5">
      <c r="A262" s="104" t="str">
        <f>Table1[[#This Row],[Lead]]&amp;"/"&amp;Table1[[#This Row],[Implementing Partner]]</f>
        <v>/</v>
      </c>
      <c r="B262" s="104" t="str">
        <f>Table1[[#This Row],['#activity +type]]&amp;"/ "&amp; Table1[[#This Row],['#activity +description]]</f>
        <v xml:space="preserve">/ </v>
      </c>
      <c r="C262" s="105" t="str">
        <f>Table1[[#This Row],[District]] &amp;"/ " &amp; Table1[[#This Row],[Posto]] &amp;"/ " &amp; Table1[[#This Row],[Bairro_Localidade]] &amp;"/ " &amp; Table1[[#This Row],[Local]]</f>
        <v xml:space="preserve">/ / / </v>
      </c>
      <c r="D262" s="105" t="str">
        <f>Table1[[#This Row],['#loc +type]]&amp;"/ " &amp; Table1[[#This Row],[Beneficiary type]]&amp; CHAR(10) &amp; "People targeted : " &amp;Table1[[#This Row],[Targeted]] &amp; CHAR(10) &amp; "People Reached: " &amp; Table1[[#This Row],[Reached]]</f>
        <v xml:space="preserve">/ 
People targeted : 
People Reached: </v>
      </c>
      <c r="E262" s="105" t="e">
        <f>"Started: " &amp; TEXT(Table1[[#This Row],[Data de início]], "DD/MM/YYYY") &amp; CHAR(10) &amp;"Est. End: " &amp; TEXT(Table1[[#This Row],[Data final]], "DD/MM/YYYY")&amp; CHAR(10) &amp;"Status: "&amp;Table1[[#This Row],[Status]]</f>
        <v>#VALUE!</v>
      </c>
      <c r="F262" s="104"/>
      <c r="G262" s="104"/>
      <c r="H262" s="104"/>
      <c r="I262" s="104"/>
      <c r="J262" s="104"/>
      <c r="K262" s="104"/>
      <c r="L262" s="104"/>
      <c r="M262" s="104"/>
      <c r="N262" s="104"/>
      <c r="O262" s="104"/>
      <c r="P262" s="104"/>
      <c r="Q262" s="104"/>
      <c r="R262" s="104"/>
      <c r="S262" s="106"/>
      <c r="T262" s="106"/>
      <c r="U262" s="104"/>
    </row>
    <row r="263" spans="1:21" ht="43.5">
      <c r="A263" s="104" t="str">
        <f>Table1[[#This Row],[Lead]]&amp;"/"&amp;Table1[[#This Row],[Implementing Partner]]</f>
        <v>/</v>
      </c>
      <c r="B263" s="104" t="str">
        <f>Table1[[#This Row],['#activity +type]]&amp;"/ "&amp; Table1[[#This Row],['#activity +description]]</f>
        <v xml:space="preserve">/ </v>
      </c>
      <c r="C263" s="105" t="str">
        <f>Table1[[#This Row],[District]] &amp;"/ " &amp; Table1[[#This Row],[Posto]] &amp;"/ " &amp; Table1[[#This Row],[Bairro_Localidade]] &amp;"/ " &amp; Table1[[#This Row],[Local]]</f>
        <v xml:space="preserve">/ / / </v>
      </c>
      <c r="D263" s="105" t="str">
        <f>Table1[[#This Row],['#loc +type]]&amp;"/ " &amp; Table1[[#This Row],[Beneficiary type]]&amp; CHAR(10) &amp; "People targeted : " &amp;Table1[[#This Row],[Targeted]] &amp; CHAR(10) &amp; "People Reached: " &amp; Table1[[#This Row],[Reached]]</f>
        <v xml:space="preserve">/ 
People targeted : 
People Reached: </v>
      </c>
      <c r="E263" s="105" t="e">
        <f>"Started: " &amp; TEXT(Table1[[#This Row],[Data de início]], "DD/MM/YYYY") &amp; CHAR(10) &amp;"Est. End: " &amp; TEXT(Table1[[#This Row],[Data final]], "DD/MM/YYYY")&amp; CHAR(10) &amp;"Status: "&amp;Table1[[#This Row],[Status]]</f>
        <v>#VALUE!</v>
      </c>
      <c r="F263" s="104"/>
      <c r="G263" s="104"/>
      <c r="H263" s="104"/>
      <c r="I263" s="104"/>
      <c r="J263" s="104"/>
      <c r="K263" s="104"/>
      <c r="L263" s="104"/>
      <c r="M263" s="104"/>
      <c r="N263" s="104"/>
      <c r="O263" s="104"/>
      <c r="P263" s="104"/>
      <c r="Q263" s="104"/>
      <c r="R263" s="104"/>
      <c r="S263" s="106"/>
      <c r="T263" s="106"/>
      <c r="U263" s="104"/>
    </row>
    <row r="264" spans="1:21" ht="43.5">
      <c r="A264" s="104" t="str">
        <f>Table1[[#This Row],[Lead]]&amp;"/"&amp;Table1[[#This Row],[Implementing Partner]]</f>
        <v>/</v>
      </c>
      <c r="B264" s="104" t="str">
        <f>Table1[[#This Row],['#activity +type]]&amp;"/ "&amp; Table1[[#This Row],['#activity +description]]</f>
        <v xml:space="preserve">/ </v>
      </c>
      <c r="C264" s="105" t="str">
        <f>Table1[[#This Row],[District]] &amp;"/ " &amp; Table1[[#This Row],[Posto]] &amp;"/ " &amp; Table1[[#This Row],[Bairro_Localidade]] &amp;"/ " &amp; Table1[[#This Row],[Local]]</f>
        <v xml:space="preserve">/ / / </v>
      </c>
      <c r="D264" s="105" t="str">
        <f>Table1[[#This Row],['#loc +type]]&amp;"/ " &amp; Table1[[#This Row],[Beneficiary type]]&amp; CHAR(10) &amp; "People targeted : " &amp;Table1[[#This Row],[Targeted]] &amp; CHAR(10) &amp; "People Reached: " &amp; Table1[[#This Row],[Reached]]</f>
        <v xml:space="preserve">/ 
People targeted : 
People Reached: </v>
      </c>
      <c r="E264" s="105" t="e">
        <f>"Started: " &amp; TEXT(Table1[[#This Row],[Data de início]], "DD/MM/YYYY") &amp; CHAR(10) &amp;"Est. End: " &amp; TEXT(Table1[[#This Row],[Data final]], "DD/MM/YYYY")&amp; CHAR(10) &amp;"Status: "&amp;Table1[[#This Row],[Status]]</f>
        <v>#VALUE!</v>
      </c>
      <c r="F264" s="104"/>
      <c r="G264" s="104"/>
      <c r="H264" s="104"/>
      <c r="I264" s="104"/>
      <c r="J264" s="104"/>
      <c r="K264" s="104"/>
      <c r="L264" s="104"/>
      <c r="M264" s="104"/>
      <c r="N264" s="104"/>
      <c r="O264" s="104"/>
      <c r="P264" s="104"/>
      <c r="Q264" s="104"/>
      <c r="R264" s="104"/>
      <c r="S264" s="106"/>
      <c r="T264" s="106"/>
      <c r="U264" s="104"/>
    </row>
    <row r="265" spans="1:21" ht="43.5">
      <c r="A265" s="104" t="str">
        <f>Table1[[#This Row],[Lead]]&amp;"/"&amp;Table1[[#This Row],[Implementing Partner]]</f>
        <v>/</v>
      </c>
      <c r="B265" s="104" t="str">
        <f>Table1[[#This Row],['#activity +type]]&amp;"/ "&amp; Table1[[#This Row],['#activity +description]]</f>
        <v xml:space="preserve">/ </v>
      </c>
      <c r="C265" s="105" t="str">
        <f>Table1[[#This Row],[District]] &amp;"/ " &amp; Table1[[#This Row],[Posto]] &amp;"/ " &amp; Table1[[#This Row],[Bairro_Localidade]] &amp;"/ " &amp; Table1[[#This Row],[Local]]</f>
        <v xml:space="preserve">/ / / </v>
      </c>
      <c r="D265" s="105" t="str">
        <f>Table1[[#This Row],['#loc +type]]&amp;"/ " &amp; Table1[[#This Row],[Beneficiary type]]&amp; CHAR(10) &amp; "People targeted : " &amp;Table1[[#This Row],[Targeted]] &amp; CHAR(10) &amp; "People Reached: " &amp; Table1[[#This Row],[Reached]]</f>
        <v xml:space="preserve">/ 
People targeted : 
People Reached: </v>
      </c>
      <c r="E265" s="105" t="e">
        <f>"Started: " &amp; TEXT(Table1[[#This Row],[Data de início]], "DD/MM/YYYY") &amp; CHAR(10) &amp;"Est. End: " &amp; TEXT(Table1[[#This Row],[Data final]], "DD/MM/YYYY")&amp; CHAR(10) &amp;"Status: "&amp;Table1[[#This Row],[Status]]</f>
        <v>#VALUE!</v>
      </c>
      <c r="F265" s="104"/>
      <c r="G265" s="104"/>
      <c r="H265" s="104"/>
      <c r="I265" s="104"/>
      <c r="J265" s="104"/>
      <c r="K265" s="104"/>
      <c r="L265" s="104"/>
      <c r="M265" s="104"/>
      <c r="N265" s="104"/>
      <c r="O265" s="104"/>
      <c r="P265" s="104"/>
      <c r="Q265" s="104"/>
      <c r="R265" s="104"/>
      <c r="S265" s="106"/>
      <c r="T265" s="106"/>
      <c r="U265" s="104"/>
    </row>
    <row r="266" spans="1:21" ht="43.5">
      <c r="A266" s="104" t="str">
        <f>Table1[[#This Row],[Lead]]&amp;"/"&amp;Table1[[#This Row],[Implementing Partner]]</f>
        <v>/</v>
      </c>
      <c r="B266" s="104" t="str">
        <f>Table1[[#This Row],['#activity +type]]&amp;"/ "&amp; Table1[[#This Row],['#activity +description]]</f>
        <v xml:space="preserve">/ </v>
      </c>
      <c r="C266" s="105" t="str">
        <f>Table1[[#This Row],[District]] &amp;"/ " &amp; Table1[[#This Row],[Posto]] &amp;"/ " &amp; Table1[[#This Row],[Bairro_Localidade]] &amp;"/ " &amp; Table1[[#This Row],[Local]]</f>
        <v xml:space="preserve">/ / / </v>
      </c>
      <c r="D266" s="105" t="str">
        <f>Table1[[#This Row],['#loc +type]]&amp;"/ " &amp; Table1[[#This Row],[Beneficiary type]]&amp; CHAR(10) &amp; "People targeted : " &amp;Table1[[#This Row],[Targeted]] &amp; CHAR(10) &amp; "People Reached: " &amp; Table1[[#This Row],[Reached]]</f>
        <v xml:space="preserve">/ 
People targeted : 
People Reached: </v>
      </c>
      <c r="E266" s="105" t="e">
        <f>"Started: " &amp; TEXT(Table1[[#This Row],[Data de início]], "DD/MM/YYYY") &amp; CHAR(10) &amp;"Est. End: " &amp; TEXT(Table1[[#This Row],[Data final]], "DD/MM/YYYY")&amp; CHAR(10) &amp;"Status: "&amp;Table1[[#This Row],[Status]]</f>
        <v>#VALUE!</v>
      </c>
      <c r="F266" s="104"/>
      <c r="G266" s="104"/>
      <c r="H266" s="104"/>
      <c r="I266" s="104"/>
      <c r="J266" s="104"/>
      <c r="K266" s="104"/>
      <c r="L266" s="104"/>
      <c r="M266" s="104"/>
      <c r="N266" s="104"/>
      <c r="O266" s="104"/>
      <c r="P266" s="104"/>
      <c r="Q266" s="104"/>
      <c r="R266" s="104"/>
      <c r="S266" s="106"/>
      <c r="T266" s="106"/>
      <c r="U266" s="104"/>
    </row>
    <row r="267" spans="1:21" ht="43.5">
      <c r="A267" s="104" t="str">
        <f>Table1[[#This Row],[Lead]]&amp;"/"&amp;Table1[[#This Row],[Implementing Partner]]</f>
        <v>/</v>
      </c>
      <c r="B267" s="104" t="str">
        <f>Table1[[#This Row],['#activity +type]]&amp;"/ "&amp; Table1[[#This Row],['#activity +description]]</f>
        <v xml:space="preserve">/ </v>
      </c>
      <c r="C267" s="105" t="str">
        <f>Table1[[#This Row],[District]] &amp;"/ " &amp; Table1[[#This Row],[Posto]] &amp;"/ " &amp; Table1[[#This Row],[Bairro_Localidade]] &amp;"/ " &amp; Table1[[#This Row],[Local]]</f>
        <v xml:space="preserve">/ / / </v>
      </c>
      <c r="D267" s="105" t="str">
        <f>Table1[[#This Row],['#loc +type]]&amp;"/ " &amp; Table1[[#This Row],[Beneficiary type]]&amp; CHAR(10) &amp; "People targeted : " &amp;Table1[[#This Row],[Targeted]] &amp; CHAR(10) &amp; "People Reached: " &amp; Table1[[#This Row],[Reached]]</f>
        <v xml:space="preserve">/ 
People targeted : 
People Reached: </v>
      </c>
      <c r="E267" s="105" t="e">
        <f>"Started: " &amp; TEXT(Table1[[#This Row],[Data de início]], "DD/MM/YYYY") &amp; CHAR(10) &amp;"Est. End: " &amp; TEXT(Table1[[#This Row],[Data final]], "DD/MM/YYYY")&amp; CHAR(10) &amp;"Status: "&amp;Table1[[#This Row],[Status]]</f>
        <v>#VALUE!</v>
      </c>
      <c r="F267" s="104"/>
      <c r="G267" s="104"/>
      <c r="H267" s="104"/>
      <c r="I267" s="104"/>
      <c r="J267" s="104"/>
      <c r="K267" s="104"/>
      <c r="L267" s="104"/>
      <c r="M267" s="104"/>
      <c r="N267" s="104"/>
      <c r="O267" s="104"/>
      <c r="P267" s="104"/>
      <c r="Q267" s="104"/>
      <c r="R267" s="104"/>
      <c r="S267" s="106"/>
      <c r="T267" s="106"/>
      <c r="U267" s="104"/>
    </row>
    <row r="268" spans="1:21" ht="43.5">
      <c r="A268" s="104" t="str">
        <f>Table1[[#This Row],[Lead]]&amp;"/"&amp;Table1[[#This Row],[Implementing Partner]]</f>
        <v>/</v>
      </c>
      <c r="B268" s="104" t="str">
        <f>Table1[[#This Row],['#activity +type]]&amp;"/ "&amp; Table1[[#This Row],['#activity +description]]</f>
        <v xml:space="preserve">/ </v>
      </c>
      <c r="C268" s="105" t="str">
        <f>Table1[[#This Row],[District]] &amp;"/ " &amp; Table1[[#This Row],[Posto]] &amp;"/ " &amp; Table1[[#This Row],[Bairro_Localidade]] &amp;"/ " &amp; Table1[[#This Row],[Local]]</f>
        <v xml:space="preserve">/ / / </v>
      </c>
      <c r="D268" s="105" t="str">
        <f>Table1[[#This Row],['#loc +type]]&amp;"/ " &amp; Table1[[#This Row],[Beneficiary type]]&amp; CHAR(10) &amp; "People targeted : " &amp;Table1[[#This Row],[Targeted]] &amp; CHAR(10) &amp; "People Reached: " &amp; Table1[[#This Row],[Reached]]</f>
        <v xml:space="preserve">/ 
People targeted : 
People Reached: </v>
      </c>
      <c r="E268" s="105" t="e">
        <f>"Started: " &amp; TEXT(Table1[[#This Row],[Data de início]], "DD/MM/YYYY") &amp; CHAR(10) &amp;"Est. End: " &amp; TEXT(Table1[[#This Row],[Data final]], "DD/MM/YYYY")&amp; CHAR(10) &amp;"Status: "&amp;Table1[[#This Row],[Status]]</f>
        <v>#VALUE!</v>
      </c>
      <c r="F268" s="104"/>
      <c r="G268" s="104"/>
      <c r="H268" s="104"/>
      <c r="I268" s="104"/>
      <c r="J268" s="104"/>
      <c r="K268" s="104"/>
      <c r="L268" s="104"/>
      <c r="M268" s="104"/>
      <c r="N268" s="104"/>
      <c r="O268" s="104"/>
      <c r="P268" s="104"/>
      <c r="Q268" s="104"/>
      <c r="R268" s="104"/>
      <c r="S268" s="106"/>
      <c r="T268" s="106"/>
      <c r="U268" s="104"/>
    </row>
    <row r="269" spans="1:21" ht="43.5">
      <c r="A269" s="104" t="str">
        <f>Table1[[#This Row],[Lead]]&amp;"/"&amp;Table1[[#This Row],[Implementing Partner]]</f>
        <v>/</v>
      </c>
      <c r="B269" s="104" t="str">
        <f>Table1[[#This Row],['#activity +type]]&amp;"/ "&amp; Table1[[#This Row],['#activity +description]]</f>
        <v xml:space="preserve">/ </v>
      </c>
      <c r="C269" s="105" t="str">
        <f>Table1[[#This Row],[District]] &amp;"/ " &amp; Table1[[#This Row],[Posto]] &amp;"/ " &amp; Table1[[#This Row],[Bairro_Localidade]] &amp;"/ " &amp; Table1[[#This Row],[Local]]</f>
        <v xml:space="preserve">/ / / </v>
      </c>
      <c r="D269" s="105" t="str">
        <f>Table1[[#This Row],['#loc +type]]&amp;"/ " &amp; Table1[[#This Row],[Beneficiary type]]&amp; CHAR(10) &amp; "People targeted : " &amp;Table1[[#This Row],[Targeted]] &amp; CHAR(10) &amp; "People Reached: " &amp; Table1[[#This Row],[Reached]]</f>
        <v xml:space="preserve">/ 
People targeted : 
People Reached: </v>
      </c>
      <c r="E269" s="105" t="e">
        <f>"Started: " &amp; TEXT(Table1[[#This Row],[Data de início]], "DD/MM/YYYY") &amp; CHAR(10) &amp;"Est. End: " &amp; TEXT(Table1[[#This Row],[Data final]], "DD/MM/YYYY")&amp; CHAR(10) &amp;"Status: "&amp;Table1[[#This Row],[Status]]</f>
        <v>#VALUE!</v>
      </c>
      <c r="F269" s="104"/>
      <c r="G269" s="104"/>
      <c r="H269" s="104"/>
      <c r="I269" s="104"/>
      <c r="J269" s="104"/>
      <c r="K269" s="104"/>
      <c r="L269" s="104"/>
      <c r="M269" s="104"/>
      <c r="N269" s="104"/>
      <c r="O269" s="104"/>
      <c r="P269" s="104"/>
      <c r="Q269" s="104"/>
      <c r="R269" s="104"/>
      <c r="S269" s="106"/>
      <c r="T269" s="106"/>
      <c r="U269" s="104"/>
    </row>
    <row r="270" spans="1:21" ht="43.5">
      <c r="A270" s="104" t="str">
        <f>Table1[[#This Row],[Lead]]&amp;"/"&amp;Table1[[#This Row],[Implementing Partner]]</f>
        <v>/</v>
      </c>
      <c r="B270" s="104" t="str">
        <f>Table1[[#This Row],['#activity +type]]&amp;"/ "&amp; Table1[[#This Row],['#activity +description]]</f>
        <v xml:space="preserve">/ </v>
      </c>
      <c r="C270" s="105" t="str">
        <f>Table1[[#This Row],[District]] &amp;"/ " &amp; Table1[[#This Row],[Posto]] &amp;"/ " &amp; Table1[[#This Row],[Bairro_Localidade]] &amp;"/ " &amp; Table1[[#This Row],[Local]]</f>
        <v xml:space="preserve">/ / / </v>
      </c>
      <c r="D270" s="105" t="str">
        <f>Table1[[#This Row],['#loc +type]]&amp;"/ " &amp; Table1[[#This Row],[Beneficiary type]]&amp; CHAR(10) &amp; "People targeted : " &amp;Table1[[#This Row],[Targeted]] &amp; CHAR(10) &amp; "People Reached: " &amp; Table1[[#This Row],[Reached]]</f>
        <v xml:space="preserve">/ 
People targeted : 
People Reached: </v>
      </c>
      <c r="E270" s="105" t="e">
        <f>"Started: " &amp; TEXT(Table1[[#This Row],[Data de início]], "DD/MM/YYYY") &amp; CHAR(10) &amp;"Est. End: " &amp; TEXT(Table1[[#This Row],[Data final]], "DD/MM/YYYY")&amp; CHAR(10) &amp;"Status: "&amp;Table1[[#This Row],[Status]]</f>
        <v>#VALUE!</v>
      </c>
      <c r="F270" s="104"/>
      <c r="G270" s="104"/>
      <c r="H270" s="104"/>
      <c r="I270" s="104"/>
      <c r="J270" s="104"/>
      <c r="K270" s="104"/>
      <c r="L270" s="104"/>
      <c r="M270" s="104"/>
      <c r="N270" s="104"/>
      <c r="O270" s="104"/>
      <c r="P270" s="104"/>
      <c r="Q270" s="104"/>
      <c r="R270" s="104"/>
      <c r="S270" s="106"/>
      <c r="T270" s="106"/>
      <c r="U270" s="104"/>
    </row>
    <row r="271" spans="1:21" ht="43.5">
      <c r="A271" s="104" t="str">
        <f>Table1[[#This Row],[Lead]]&amp;"/"&amp;Table1[[#This Row],[Implementing Partner]]</f>
        <v>/</v>
      </c>
      <c r="B271" s="104" t="str">
        <f>Table1[[#This Row],['#activity +type]]&amp;"/ "&amp; Table1[[#This Row],['#activity +description]]</f>
        <v xml:space="preserve">/ </v>
      </c>
      <c r="C271" s="105" t="str">
        <f>Table1[[#This Row],[District]] &amp;"/ " &amp; Table1[[#This Row],[Posto]] &amp;"/ " &amp; Table1[[#This Row],[Bairro_Localidade]] &amp;"/ " &amp; Table1[[#This Row],[Local]]</f>
        <v xml:space="preserve">/ / / </v>
      </c>
      <c r="D271" s="105" t="str">
        <f>Table1[[#This Row],['#loc +type]]&amp;"/ " &amp; Table1[[#This Row],[Beneficiary type]]&amp; CHAR(10) &amp; "People targeted : " &amp;Table1[[#This Row],[Targeted]] &amp; CHAR(10) &amp; "People Reached: " &amp; Table1[[#This Row],[Reached]]</f>
        <v xml:space="preserve">/ 
People targeted : 
People Reached: </v>
      </c>
      <c r="E271" s="105" t="e">
        <f>"Started: " &amp; TEXT(Table1[[#This Row],[Data de início]], "DD/MM/YYYY") &amp; CHAR(10) &amp;"Est. End: " &amp; TEXT(Table1[[#This Row],[Data final]], "DD/MM/YYYY")&amp; CHAR(10) &amp;"Status: "&amp;Table1[[#This Row],[Status]]</f>
        <v>#VALUE!</v>
      </c>
      <c r="F271" s="104"/>
      <c r="G271" s="104"/>
      <c r="H271" s="104"/>
      <c r="I271" s="104"/>
      <c r="J271" s="104"/>
      <c r="K271" s="104"/>
      <c r="L271" s="104"/>
      <c r="M271" s="104"/>
      <c r="N271" s="104"/>
      <c r="O271" s="104"/>
      <c r="P271" s="104"/>
      <c r="Q271" s="104"/>
      <c r="R271" s="104"/>
      <c r="S271" s="106"/>
      <c r="T271" s="106"/>
      <c r="U271" s="104"/>
    </row>
    <row r="272" spans="1:21" ht="43.5">
      <c r="A272" s="104" t="str">
        <f>Table1[[#This Row],[Lead]]&amp;"/"&amp;Table1[[#This Row],[Implementing Partner]]</f>
        <v>/</v>
      </c>
      <c r="B272" s="104" t="str">
        <f>Table1[[#This Row],['#activity +type]]&amp;"/ "&amp; Table1[[#This Row],['#activity +description]]</f>
        <v xml:space="preserve">/ </v>
      </c>
      <c r="C272" s="105" t="str">
        <f>Table1[[#This Row],[District]] &amp;"/ " &amp; Table1[[#This Row],[Posto]] &amp;"/ " &amp; Table1[[#This Row],[Bairro_Localidade]] &amp;"/ " &amp; Table1[[#This Row],[Local]]</f>
        <v xml:space="preserve">/ / / </v>
      </c>
      <c r="D272" s="105" t="str">
        <f>Table1[[#This Row],['#loc +type]]&amp;"/ " &amp; Table1[[#This Row],[Beneficiary type]]&amp; CHAR(10) &amp; "People targeted : " &amp;Table1[[#This Row],[Targeted]] &amp; CHAR(10) &amp; "People Reached: " &amp; Table1[[#This Row],[Reached]]</f>
        <v xml:space="preserve">/ 
People targeted : 
People Reached: </v>
      </c>
      <c r="E272" s="105" t="e">
        <f>"Started: " &amp; TEXT(Table1[[#This Row],[Data de início]], "DD/MM/YYYY") &amp; CHAR(10) &amp;"Est. End: " &amp; TEXT(Table1[[#This Row],[Data final]], "DD/MM/YYYY")&amp; CHAR(10) &amp;"Status: "&amp;Table1[[#This Row],[Status]]</f>
        <v>#VALUE!</v>
      </c>
      <c r="F272" s="104"/>
      <c r="G272" s="104"/>
      <c r="H272" s="104"/>
      <c r="I272" s="104"/>
      <c r="J272" s="104"/>
      <c r="K272" s="104"/>
      <c r="L272" s="104"/>
      <c r="M272" s="104"/>
      <c r="N272" s="104"/>
      <c r="O272" s="104"/>
      <c r="P272" s="104"/>
      <c r="Q272" s="104"/>
      <c r="R272" s="104"/>
      <c r="S272" s="106"/>
      <c r="T272" s="106"/>
      <c r="U272" s="104"/>
    </row>
    <row r="273" spans="1:21" ht="43.5">
      <c r="A273" s="104" t="str">
        <f>Table1[[#This Row],[Lead]]&amp;"/"&amp;Table1[[#This Row],[Implementing Partner]]</f>
        <v>/</v>
      </c>
      <c r="B273" s="104" t="str">
        <f>Table1[[#This Row],['#activity +type]]&amp;"/ "&amp; Table1[[#This Row],['#activity +description]]</f>
        <v xml:space="preserve">/ </v>
      </c>
      <c r="C273" s="105" t="str">
        <f>Table1[[#This Row],[District]] &amp;"/ " &amp; Table1[[#This Row],[Posto]] &amp;"/ " &amp; Table1[[#This Row],[Bairro_Localidade]] &amp;"/ " &amp; Table1[[#This Row],[Local]]</f>
        <v xml:space="preserve">/ / / </v>
      </c>
      <c r="D273" s="105" t="str">
        <f>Table1[[#This Row],['#loc +type]]&amp;"/ " &amp; Table1[[#This Row],[Beneficiary type]]&amp; CHAR(10) &amp; "People targeted : " &amp;Table1[[#This Row],[Targeted]] &amp; CHAR(10) &amp; "People Reached: " &amp; Table1[[#This Row],[Reached]]</f>
        <v xml:space="preserve">/ 
People targeted : 
People Reached: </v>
      </c>
      <c r="E273" s="105" t="e">
        <f>"Started: " &amp; TEXT(Table1[[#This Row],[Data de início]], "DD/MM/YYYY") &amp; CHAR(10) &amp;"Est. End: " &amp; TEXT(Table1[[#This Row],[Data final]], "DD/MM/YYYY")&amp; CHAR(10) &amp;"Status: "&amp;Table1[[#This Row],[Status]]</f>
        <v>#VALUE!</v>
      </c>
      <c r="F273" s="104"/>
      <c r="G273" s="104"/>
      <c r="H273" s="104"/>
      <c r="I273" s="104"/>
      <c r="J273" s="104"/>
      <c r="K273" s="104"/>
      <c r="L273" s="104"/>
      <c r="M273" s="104"/>
      <c r="N273" s="104"/>
      <c r="O273" s="104"/>
      <c r="P273" s="104"/>
      <c r="Q273" s="104"/>
      <c r="R273" s="104"/>
      <c r="S273" s="106"/>
      <c r="T273" s="106"/>
      <c r="U273" s="104"/>
    </row>
    <row r="274" spans="1:21" ht="43.5">
      <c r="A274" s="104" t="str">
        <f>Table1[[#This Row],[Lead]]&amp;"/"&amp;Table1[[#This Row],[Implementing Partner]]</f>
        <v>/</v>
      </c>
      <c r="B274" s="104" t="str">
        <f>Table1[[#This Row],['#activity +type]]&amp;"/ "&amp; Table1[[#This Row],['#activity +description]]</f>
        <v xml:space="preserve">/ </v>
      </c>
      <c r="C274" s="105" t="str">
        <f>Table1[[#This Row],[District]] &amp;"/ " &amp; Table1[[#This Row],[Posto]] &amp;"/ " &amp; Table1[[#This Row],[Bairro_Localidade]] &amp;"/ " &amp; Table1[[#This Row],[Local]]</f>
        <v xml:space="preserve">/ / / </v>
      </c>
      <c r="D274" s="105" t="str">
        <f>Table1[[#This Row],['#loc +type]]&amp;"/ " &amp; Table1[[#This Row],[Beneficiary type]]&amp; CHAR(10) &amp; "People targeted : " &amp;Table1[[#This Row],[Targeted]] &amp; CHAR(10) &amp; "People Reached: " &amp; Table1[[#This Row],[Reached]]</f>
        <v xml:space="preserve">/ 
People targeted : 
People Reached: </v>
      </c>
      <c r="E274" s="105" t="e">
        <f>"Started: " &amp; TEXT(Table1[[#This Row],[Data de início]], "DD/MM/YYYY") &amp; CHAR(10) &amp;"Est. End: " &amp; TEXT(Table1[[#This Row],[Data final]], "DD/MM/YYYY")&amp; CHAR(10) &amp;"Status: "&amp;Table1[[#This Row],[Status]]</f>
        <v>#VALUE!</v>
      </c>
      <c r="F274" s="104"/>
      <c r="G274" s="104"/>
      <c r="H274" s="104"/>
      <c r="I274" s="104"/>
      <c r="J274" s="104"/>
      <c r="K274" s="104"/>
      <c r="L274" s="104"/>
      <c r="M274" s="104"/>
      <c r="N274" s="104"/>
      <c r="O274" s="104"/>
      <c r="P274" s="104"/>
      <c r="Q274" s="104"/>
      <c r="R274" s="104"/>
      <c r="S274" s="106"/>
      <c r="T274" s="106"/>
      <c r="U274" s="104"/>
    </row>
    <row r="275" spans="1:21" ht="43.5">
      <c r="A275" s="104" t="str">
        <f>Table1[[#This Row],[Lead]]&amp;"/"&amp;Table1[[#This Row],[Implementing Partner]]</f>
        <v>/</v>
      </c>
      <c r="B275" s="104" t="str">
        <f>Table1[[#This Row],['#activity +type]]&amp;"/ "&amp; Table1[[#This Row],['#activity +description]]</f>
        <v xml:space="preserve">/ </v>
      </c>
      <c r="C275" s="105" t="str">
        <f>Table1[[#This Row],[District]] &amp;"/ " &amp; Table1[[#This Row],[Posto]] &amp;"/ " &amp; Table1[[#This Row],[Bairro_Localidade]] &amp;"/ " &amp; Table1[[#This Row],[Local]]</f>
        <v xml:space="preserve">/ / / </v>
      </c>
      <c r="D275" s="105" t="str">
        <f>Table1[[#This Row],['#loc +type]]&amp;"/ " &amp; Table1[[#This Row],[Beneficiary type]]&amp; CHAR(10) &amp; "People targeted : " &amp;Table1[[#This Row],[Targeted]] &amp; CHAR(10) &amp; "People Reached: " &amp; Table1[[#This Row],[Reached]]</f>
        <v xml:space="preserve">/ 
People targeted : 
People Reached: </v>
      </c>
      <c r="E275" s="105" t="e">
        <f>"Started: " &amp; TEXT(Table1[[#This Row],[Data de início]], "DD/MM/YYYY") &amp; CHAR(10) &amp;"Est. End: " &amp; TEXT(Table1[[#This Row],[Data final]], "DD/MM/YYYY")&amp; CHAR(10) &amp;"Status: "&amp;Table1[[#This Row],[Status]]</f>
        <v>#VALUE!</v>
      </c>
      <c r="F275" s="104"/>
      <c r="G275" s="104"/>
      <c r="H275" s="104"/>
      <c r="I275" s="104"/>
      <c r="J275" s="104"/>
      <c r="K275" s="104"/>
      <c r="L275" s="104"/>
      <c r="M275" s="104"/>
      <c r="N275" s="104"/>
      <c r="O275" s="104"/>
      <c r="P275" s="104"/>
      <c r="Q275" s="104"/>
      <c r="R275" s="104"/>
      <c r="S275" s="106"/>
      <c r="T275" s="106"/>
      <c r="U275" s="104"/>
    </row>
    <row r="276" spans="1:21" ht="43.5">
      <c r="A276" s="104" t="str">
        <f>Table1[[#This Row],[Lead]]&amp;"/"&amp;Table1[[#This Row],[Implementing Partner]]</f>
        <v>/</v>
      </c>
      <c r="B276" s="104" t="str">
        <f>Table1[[#This Row],['#activity +type]]&amp;"/ "&amp; Table1[[#This Row],['#activity +description]]</f>
        <v xml:space="preserve">/ </v>
      </c>
      <c r="C276" s="105" t="str">
        <f>Table1[[#This Row],[District]] &amp;"/ " &amp; Table1[[#This Row],[Posto]] &amp;"/ " &amp; Table1[[#This Row],[Bairro_Localidade]] &amp;"/ " &amp; Table1[[#This Row],[Local]]</f>
        <v xml:space="preserve">/ / / </v>
      </c>
      <c r="D276" s="105" t="str">
        <f>Table1[[#This Row],['#loc +type]]&amp;"/ " &amp; Table1[[#This Row],[Beneficiary type]]&amp; CHAR(10) &amp; "People targeted : " &amp;Table1[[#This Row],[Targeted]] &amp; CHAR(10) &amp; "People Reached: " &amp; Table1[[#This Row],[Reached]]</f>
        <v xml:space="preserve">/ 
People targeted : 
People Reached: </v>
      </c>
      <c r="E276" s="105" t="e">
        <f>"Started: " &amp; TEXT(Table1[[#This Row],[Data de início]], "DD/MM/YYYY") &amp; CHAR(10) &amp;"Est. End: " &amp; TEXT(Table1[[#This Row],[Data final]], "DD/MM/YYYY")&amp; CHAR(10) &amp;"Status: "&amp;Table1[[#This Row],[Status]]</f>
        <v>#VALUE!</v>
      </c>
      <c r="F276" s="104"/>
      <c r="G276" s="104"/>
      <c r="H276" s="104"/>
      <c r="I276" s="104"/>
      <c r="J276" s="104"/>
      <c r="K276" s="104"/>
      <c r="L276" s="104"/>
      <c r="M276" s="104"/>
      <c r="N276" s="104"/>
      <c r="O276" s="104"/>
      <c r="P276" s="104"/>
      <c r="Q276" s="104"/>
      <c r="R276" s="104"/>
      <c r="S276" s="106"/>
      <c r="T276" s="106"/>
      <c r="U276" s="104"/>
    </row>
    <row r="277" spans="1:21" ht="43.5">
      <c r="A277" s="104" t="str">
        <f>Table1[[#This Row],[Lead]]&amp;"/"&amp;Table1[[#This Row],[Implementing Partner]]</f>
        <v>/</v>
      </c>
      <c r="B277" s="104" t="str">
        <f>Table1[[#This Row],['#activity +type]]&amp;"/ "&amp; Table1[[#This Row],['#activity +description]]</f>
        <v xml:space="preserve">/ </v>
      </c>
      <c r="C277" s="105" t="str">
        <f>Table1[[#This Row],[District]] &amp;"/ " &amp; Table1[[#This Row],[Posto]] &amp;"/ " &amp; Table1[[#This Row],[Bairro_Localidade]] &amp;"/ " &amp; Table1[[#This Row],[Local]]</f>
        <v xml:space="preserve">/ / / </v>
      </c>
      <c r="D277" s="105" t="str">
        <f>Table1[[#This Row],['#loc +type]]&amp;"/ " &amp; Table1[[#This Row],[Beneficiary type]]&amp; CHAR(10) &amp; "People targeted : " &amp;Table1[[#This Row],[Targeted]] &amp; CHAR(10) &amp; "People Reached: " &amp; Table1[[#This Row],[Reached]]</f>
        <v xml:space="preserve">/ 
People targeted : 
People Reached: </v>
      </c>
      <c r="E277" s="105" t="e">
        <f>"Started: " &amp; TEXT(Table1[[#This Row],[Data de início]], "DD/MM/YYYY") &amp; CHAR(10) &amp;"Est. End: " &amp; TEXT(Table1[[#This Row],[Data final]], "DD/MM/YYYY")&amp; CHAR(10) &amp;"Status: "&amp;Table1[[#This Row],[Status]]</f>
        <v>#VALUE!</v>
      </c>
      <c r="F277" s="104"/>
      <c r="G277" s="104"/>
      <c r="H277" s="104"/>
      <c r="I277" s="104"/>
      <c r="J277" s="104"/>
      <c r="K277" s="104"/>
      <c r="L277" s="104"/>
      <c r="M277" s="104"/>
      <c r="N277" s="104"/>
      <c r="O277" s="104"/>
      <c r="P277" s="104"/>
      <c r="Q277" s="104"/>
      <c r="R277" s="104"/>
      <c r="S277" s="106"/>
      <c r="T277" s="106"/>
      <c r="U277" s="104"/>
    </row>
    <row r="278" spans="1:21" ht="43.5">
      <c r="A278" s="104" t="str">
        <f>Table1[[#This Row],[Lead]]&amp;"/"&amp;Table1[[#This Row],[Implementing Partner]]</f>
        <v>/</v>
      </c>
      <c r="B278" s="104" t="str">
        <f>Table1[[#This Row],['#activity +type]]&amp;"/ "&amp; Table1[[#This Row],['#activity +description]]</f>
        <v xml:space="preserve">/ </v>
      </c>
      <c r="C278" s="105" t="str">
        <f>Table1[[#This Row],[District]] &amp;"/ " &amp; Table1[[#This Row],[Posto]] &amp;"/ " &amp; Table1[[#This Row],[Bairro_Localidade]] &amp;"/ " &amp; Table1[[#This Row],[Local]]</f>
        <v xml:space="preserve">/ / / </v>
      </c>
      <c r="D278" s="105" t="str">
        <f>Table1[[#This Row],['#loc +type]]&amp;"/ " &amp; Table1[[#This Row],[Beneficiary type]]&amp; CHAR(10) &amp; "People targeted : " &amp;Table1[[#This Row],[Targeted]] &amp; CHAR(10) &amp; "People Reached: " &amp; Table1[[#This Row],[Reached]]</f>
        <v xml:space="preserve">/ 
People targeted : 
People Reached: </v>
      </c>
      <c r="E278" s="105" t="e">
        <f>"Started: " &amp; TEXT(Table1[[#This Row],[Data de início]], "DD/MM/YYYY") &amp; CHAR(10) &amp;"Est. End: " &amp; TEXT(Table1[[#This Row],[Data final]], "DD/MM/YYYY")&amp; CHAR(10) &amp;"Status: "&amp;Table1[[#This Row],[Status]]</f>
        <v>#VALUE!</v>
      </c>
      <c r="F278" s="104"/>
      <c r="G278" s="104"/>
      <c r="H278" s="104"/>
      <c r="I278" s="104"/>
      <c r="J278" s="104"/>
      <c r="K278" s="104"/>
      <c r="L278" s="104"/>
      <c r="M278" s="104"/>
      <c r="N278" s="104"/>
      <c r="O278" s="104"/>
      <c r="P278" s="104"/>
      <c r="Q278" s="104"/>
      <c r="R278" s="104"/>
      <c r="S278" s="106"/>
      <c r="T278" s="106"/>
      <c r="U278" s="104"/>
    </row>
    <row r="279" spans="1:21" ht="43.5">
      <c r="A279" s="104" t="str">
        <f>Table1[[#This Row],[Lead]]&amp;"/"&amp;Table1[[#This Row],[Implementing Partner]]</f>
        <v>/</v>
      </c>
      <c r="B279" s="104" t="str">
        <f>Table1[[#This Row],['#activity +type]]&amp;"/ "&amp; Table1[[#This Row],['#activity +description]]</f>
        <v xml:space="preserve">/ </v>
      </c>
      <c r="C279" s="105" t="str">
        <f>Table1[[#This Row],[District]] &amp;"/ " &amp; Table1[[#This Row],[Posto]] &amp;"/ " &amp; Table1[[#This Row],[Bairro_Localidade]] &amp;"/ " &amp; Table1[[#This Row],[Local]]</f>
        <v xml:space="preserve">/ / / </v>
      </c>
      <c r="D279" s="105" t="str">
        <f>Table1[[#This Row],['#loc +type]]&amp;"/ " &amp; Table1[[#This Row],[Beneficiary type]]&amp; CHAR(10) &amp; "People targeted : " &amp;Table1[[#This Row],[Targeted]] &amp; CHAR(10) &amp; "People Reached: " &amp; Table1[[#This Row],[Reached]]</f>
        <v xml:space="preserve">/ 
People targeted : 
People Reached: </v>
      </c>
      <c r="E279" s="105" t="e">
        <f>"Started: " &amp; TEXT(Table1[[#This Row],[Data de início]], "DD/MM/YYYY") &amp; CHAR(10) &amp;"Est. End: " &amp; TEXT(Table1[[#This Row],[Data final]], "DD/MM/YYYY")&amp; CHAR(10) &amp;"Status: "&amp;Table1[[#This Row],[Status]]</f>
        <v>#VALUE!</v>
      </c>
      <c r="F279" s="104"/>
      <c r="G279" s="104"/>
      <c r="H279" s="104"/>
      <c r="I279" s="104"/>
      <c r="J279" s="104"/>
      <c r="K279" s="104"/>
      <c r="L279" s="104"/>
      <c r="M279" s="104"/>
      <c r="N279" s="104"/>
      <c r="O279" s="104"/>
      <c r="P279" s="104"/>
      <c r="Q279" s="104"/>
      <c r="R279" s="104"/>
      <c r="S279" s="106"/>
      <c r="T279" s="106"/>
      <c r="U279" s="104"/>
    </row>
    <row r="280" spans="1:21" ht="43.5">
      <c r="A280" s="104" t="str">
        <f>Table1[[#This Row],[Lead]]&amp;"/"&amp;Table1[[#This Row],[Implementing Partner]]</f>
        <v>/</v>
      </c>
      <c r="B280" s="104" t="str">
        <f>Table1[[#This Row],['#activity +type]]&amp;"/ "&amp; Table1[[#This Row],['#activity +description]]</f>
        <v xml:space="preserve">/ </v>
      </c>
      <c r="C280" s="105" t="str">
        <f>Table1[[#This Row],[District]] &amp;"/ " &amp; Table1[[#This Row],[Posto]] &amp;"/ " &amp; Table1[[#This Row],[Bairro_Localidade]] &amp;"/ " &amp; Table1[[#This Row],[Local]]</f>
        <v xml:space="preserve">/ / / </v>
      </c>
      <c r="D280" s="105" t="str">
        <f>Table1[[#This Row],['#loc +type]]&amp;"/ " &amp; Table1[[#This Row],[Beneficiary type]]&amp; CHAR(10) &amp; "People targeted : " &amp;Table1[[#This Row],[Targeted]] &amp; CHAR(10) &amp; "People Reached: " &amp; Table1[[#This Row],[Reached]]</f>
        <v xml:space="preserve">/ 
People targeted : 
People Reached: </v>
      </c>
      <c r="E280" s="105" t="e">
        <f>"Started: " &amp; TEXT(Table1[[#This Row],[Data de início]], "DD/MM/YYYY") &amp; CHAR(10) &amp;"Est. End: " &amp; TEXT(Table1[[#This Row],[Data final]], "DD/MM/YYYY")&amp; CHAR(10) &amp;"Status: "&amp;Table1[[#This Row],[Status]]</f>
        <v>#VALUE!</v>
      </c>
      <c r="F280" s="104"/>
      <c r="G280" s="104"/>
      <c r="H280" s="104"/>
      <c r="I280" s="104"/>
      <c r="J280" s="104"/>
      <c r="K280" s="104"/>
      <c r="L280" s="104"/>
      <c r="M280" s="104"/>
      <c r="N280" s="104"/>
      <c r="O280" s="104"/>
      <c r="P280" s="104"/>
      <c r="Q280" s="104"/>
      <c r="R280" s="104"/>
      <c r="S280" s="106"/>
      <c r="T280" s="106"/>
      <c r="U280" s="104"/>
    </row>
    <row r="281" spans="1:21" ht="43.5">
      <c r="A281" s="104" t="str">
        <f>Table1[[#This Row],[Lead]]&amp;"/"&amp;Table1[[#This Row],[Implementing Partner]]</f>
        <v>/</v>
      </c>
      <c r="B281" s="104" t="str">
        <f>Table1[[#This Row],['#activity +type]]&amp;"/ "&amp; Table1[[#This Row],['#activity +description]]</f>
        <v xml:space="preserve">/ </v>
      </c>
      <c r="C281" s="105" t="str">
        <f>Table1[[#This Row],[District]] &amp;"/ " &amp; Table1[[#This Row],[Posto]] &amp;"/ " &amp; Table1[[#This Row],[Bairro_Localidade]] &amp;"/ " &amp; Table1[[#This Row],[Local]]</f>
        <v xml:space="preserve">/ / / </v>
      </c>
      <c r="D281" s="105" t="str">
        <f>Table1[[#This Row],['#loc +type]]&amp;"/ " &amp; Table1[[#This Row],[Beneficiary type]]&amp; CHAR(10) &amp; "People targeted : " &amp;Table1[[#This Row],[Targeted]] &amp; CHAR(10) &amp; "People Reached: " &amp; Table1[[#This Row],[Reached]]</f>
        <v xml:space="preserve">/ 
People targeted : 
People Reached: </v>
      </c>
      <c r="E281" s="105" t="e">
        <f>"Started: " &amp; TEXT(Table1[[#This Row],[Data de início]], "DD/MM/YYYY") &amp; CHAR(10) &amp;"Est. End: " &amp; TEXT(Table1[[#This Row],[Data final]], "DD/MM/YYYY")&amp; CHAR(10) &amp;"Status: "&amp;Table1[[#This Row],[Status]]</f>
        <v>#VALUE!</v>
      </c>
      <c r="F281" s="104"/>
      <c r="G281" s="104"/>
      <c r="H281" s="104"/>
      <c r="I281" s="104"/>
      <c r="J281" s="104"/>
      <c r="K281" s="104"/>
      <c r="L281" s="104"/>
      <c r="M281" s="104"/>
      <c r="N281" s="104"/>
      <c r="O281" s="104"/>
      <c r="P281" s="104"/>
      <c r="Q281" s="104"/>
      <c r="R281" s="104"/>
      <c r="S281" s="106"/>
      <c r="T281" s="106"/>
      <c r="U281" s="104"/>
    </row>
    <row r="282" spans="1:21" ht="43.5">
      <c r="A282" s="104" t="str">
        <f>Table1[[#This Row],[Lead]]&amp;"/"&amp;Table1[[#This Row],[Implementing Partner]]</f>
        <v>/</v>
      </c>
      <c r="B282" s="104" t="str">
        <f>Table1[[#This Row],['#activity +type]]&amp;"/ "&amp; Table1[[#This Row],['#activity +description]]</f>
        <v xml:space="preserve">/ </v>
      </c>
      <c r="C282" s="105" t="str">
        <f>Table1[[#This Row],[District]] &amp;"/ " &amp; Table1[[#This Row],[Posto]] &amp;"/ " &amp; Table1[[#This Row],[Bairro_Localidade]] &amp;"/ " &amp; Table1[[#This Row],[Local]]</f>
        <v xml:space="preserve">/ / / </v>
      </c>
      <c r="D282" s="105" t="str">
        <f>Table1[[#This Row],['#loc +type]]&amp;"/ " &amp; Table1[[#This Row],[Beneficiary type]]&amp; CHAR(10) &amp; "People targeted : " &amp;Table1[[#This Row],[Targeted]] &amp; CHAR(10) &amp; "People Reached: " &amp; Table1[[#This Row],[Reached]]</f>
        <v xml:space="preserve">/ 
People targeted : 
People Reached: </v>
      </c>
      <c r="E282" s="105" t="e">
        <f>"Started: " &amp; TEXT(Table1[[#This Row],[Data de início]], "DD/MM/YYYY") &amp; CHAR(10) &amp;"Est. End: " &amp; TEXT(Table1[[#This Row],[Data final]], "DD/MM/YYYY")&amp; CHAR(10) &amp;"Status: "&amp;Table1[[#This Row],[Status]]</f>
        <v>#VALUE!</v>
      </c>
      <c r="F282" s="104"/>
      <c r="G282" s="104"/>
      <c r="H282" s="104"/>
      <c r="I282" s="104"/>
      <c r="J282" s="104"/>
      <c r="K282" s="104"/>
      <c r="L282" s="104"/>
      <c r="M282" s="104"/>
      <c r="N282" s="104"/>
      <c r="O282" s="104"/>
      <c r="P282" s="104"/>
      <c r="Q282" s="104"/>
      <c r="R282" s="104"/>
      <c r="S282" s="106"/>
      <c r="T282" s="106"/>
      <c r="U282" s="104"/>
    </row>
    <row r="283" spans="1:21" ht="43.5">
      <c r="A283" s="104" t="str">
        <f>Table1[[#This Row],[Lead]]&amp;"/"&amp;Table1[[#This Row],[Implementing Partner]]</f>
        <v>/</v>
      </c>
      <c r="B283" s="104" t="str">
        <f>Table1[[#This Row],['#activity +type]]&amp;"/ "&amp; Table1[[#This Row],['#activity +description]]</f>
        <v xml:space="preserve">/ </v>
      </c>
      <c r="C283" s="105" t="str">
        <f>Table1[[#This Row],[District]] &amp;"/ " &amp; Table1[[#This Row],[Posto]] &amp;"/ " &amp; Table1[[#This Row],[Bairro_Localidade]] &amp;"/ " &amp; Table1[[#This Row],[Local]]</f>
        <v xml:space="preserve">/ / / </v>
      </c>
      <c r="D283" s="105" t="str">
        <f>Table1[[#This Row],['#loc +type]]&amp;"/ " &amp; Table1[[#This Row],[Beneficiary type]]&amp; CHAR(10) &amp; "People targeted : " &amp;Table1[[#This Row],[Targeted]] &amp; CHAR(10) &amp; "People Reached: " &amp; Table1[[#This Row],[Reached]]</f>
        <v xml:space="preserve">/ 
People targeted : 
People Reached: </v>
      </c>
      <c r="E283" s="105" t="e">
        <f>"Started: " &amp; TEXT(Table1[[#This Row],[Data de início]], "DD/MM/YYYY") &amp; CHAR(10) &amp;"Est. End: " &amp; TEXT(Table1[[#This Row],[Data final]], "DD/MM/YYYY")&amp; CHAR(10) &amp;"Status: "&amp;Table1[[#This Row],[Status]]</f>
        <v>#VALUE!</v>
      </c>
      <c r="F283" s="104"/>
      <c r="G283" s="104"/>
      <c r="H283" s="104"/>
      <c r="I283" s="104"/>
      <c r="J283" s="104"/>
      <c r="K283" s="104"/>
      <c r="L283" s="104"/>
      <c r="M283" s="104"/>
      <c r="N283" s="104"/>
      <c r="O283" s="104"/>
      <c r="P283" s="104"/>
      <c r="Q283" s="104"/>
      <c r="R283" s="104"/>
      <c r="S283" s="106"/>
      <c r="T283" s="106"/>
      <c r="U283" s="104"/>
    </row>
    <row r="284" spans="1:21" ht="43.5">
      <c r="A284" s="104" t="str">
        <f>Table1[[#This Row],[Lead]]&amp;"/"&amp;Table1[[#This Row],[Implementing Partner]]</f>
        <v>/</v>
      </c>
      <c r="B284" s="104" t="str">
        <f>Table1[[#This Row],['#activity +type]]&amp;"/ "&amp; Table1[[#This Row],['#activity +description]]</f>
        <v xml:space="preserve">/ </v>
      </c>
      <c r="C284" s="105" t="str">
        <f>Table1[[#This Row],[District]] &amp;"/ " &amp; Table1[[#This Row],[Posto]] &amp;"/ " &amp; Table1[[#This Row],[Bairro_Localidade]] &amp;"/ " &amp; Table1[[#This Row],[Local]]</f>
        <v xml:space="preserve">/ / / </v>
      </c>
      <c r="D284" s="105" t="str">
        <f>Table1[[#This Row],['#loc +type]]&amp;"/ " &amp; Table1[[#This Row],[Beneficiary type]]&amp; CHAR(10) &amp; "People targeted : " &amp;Table1[[#This Row],[Targeted]] &amp; CHAR(10) &amp; "People Reached: " &amp; Table1[[#This Row],[Reached]]</f>
        <v xml:space="preserve">/ 
People targeted : 
People Reached: </v>
      </c>
      <c r="E284" s="105" t="e">
        <f>"Started: " &amp; TEXT(Table1[[#This Row],[Data de início]], "DD/MM/YYYY") &amp; CHAR(10) &amp;"Est. End: " &amp; TEXT(Table1[[#This Row],[Data final]], "DD/MM/YYYY")&amp; CHAR(10) &amp;"Status: "&amp;Table1[[#This Row],[Status]]</f>
        <v>#VALUE!</v>
      </c>
      <c r="F284" s="104"/>
      <c r="G284" s="104"/>
      <c r="H284" s="104"/>
      <c r="I284" s="104"/>
      <c r="J284" s="104"/>
      <c r="K284" s="104"/>
      <c r="L284" s="104"/>
      <c r="M284" s="104"/>
      <c r="N284" s="104"/>
      <c r="O284" s="104"/>
      <c r="P284" s="104"/>
      <c r="Q284" s="104"/>
      <c r="R284" s="104"/>
      <c r="S284" s="106"/>
      <c r="T284" s="106"/>
      <c r="U284" s="104"/>
    </row>
    <row r="285" spans="1:21" ht="43.5">
      <c r="A285" s="104" t="str">
        <f>Table1[[#This Row],[Lead]]&amp;"/"&amp;Table1[[#This Row],[Implementing Partner]]</f>
        <v>/</v>
      </c>
      <c r="B285" s="104" t="str">
        <f>Table1[[#This Row],['#activity +type]]&amp;"/ "&amp; Table1[[#This Row],['#activity +description]]</f>
        <v xml:space="preserve">/ </v>
      </c>
      <c r="C285" s="105" t="str">
        <f>Table1[[#This Row],[District]] &amp;"/ " &amp; Table1[[#This Row],[Posto]] &amp;"/ " &amp; Table1[[#This Row],[Bairro_Localidade]] &amp;"/ " &amp; Table1[[#This Row],[Local]]</f>
        <v xml:space="preserve">/ / / </v>
      </c>
      <c r="D285" s="105" t="str">
        <f>Table1[[#This Row],['#loc +type]]&amp;"/ " &amp; Table1[[#This Row],[Beneficiary type]]&amp; CHAR(10) &amp; "People targeted : " &amp;Table1[[#This Row],[Targeted]] &amp; CHAR(10) &amp; "People Reached: " &amp; Table1[[#This Row],[Reached]]</f>
        <v xml:space="preserve">/ 
People targeted : 
People Reached: </v>
      </c>
      <c r="E285" s="105" t="e">
        <f>"Started: " &amp; TEXT(Table1[[#This Row],[Data de início]], "DD/MM/YYYY") &amp; CHAR(10) &amp;"Est. End: " &amp; TEXT(Table1[[#This Row],[Data final]], "DD/MM/YYYY")&amp; CHAR(10) &amp;"Status: "&amp;Table1[[#This Row],[Status]]</f>
        <v>#VALUE!</v>
      </c>
      <c r="F285" s="104"/>
      <c r="G285" s="104"/>
      <c r="H285" s="104"/>
      <c r="I285" s="104"/>
      <c r="J285" s="104"/>
      <c r="K285" s="104"/>
      <c r="L285" s="104"/>
      <c r="M285" s="104"/>
      <c r="N285" s="104"/>
      <c r="O285" s="104"/>
      <c r="P285" s="104"/>
      <c r="Q285" s="104"/>
      <c r="R285" s="104"/>
      <c r="S285" s="106"/>
      <c r="T285" s="106"/>
      <c r="U285" s="104"/>
    </row>
    <row r="286" spans="1:21" ht="43.5">
      <c r="A286" s="104" t="str">
        <f>Table1[[#This Row],[Lead]]&amp;"/"&amp;Table1[[#This Row],[Implementing Partner]]</f>
        <v>/</v>
      </c>
      <c r="B286" s="104" t="str">
        <f>Table1[[#This Row],['#activity +type]]&amp;"/ "&amp; Table1[[#This Row],['#activity +description]]</f>
        <v xml:space="preserve">/ </v>
      </c>
      <c r="C286" s="105" t="str">
        <f>Table1[[#This Row],[District]] &amp;"/ " &amp; Table1[[#This Row],[Posto]] &amp;"/ " &amp; Table1[[#This Row],[Bairro_Localidade]] &amp;"/ " &amp; Table1[[#This Row],[Local]]</f>
        <v xml:space="preserve">/ / / </v>
      </c>
      <c r="D286" s="105" t="str">
        <f>Table1[[#This Row],['#loc +type]]&amp;"/ " &amp; Table1[[#This Row],[Beneficiary type]]&amp; CHAR(10) &amp; "People targeted : " &amp;Table1[[#This Row],[Targeted]] &amp; CHAR(10) &amp; "People Reached: " &amp; Table1[[#This Row],[Reached]]</f>
        <v xml:space="preserve">/ 
People targeted : 
People Reached: </v>
      </c>
      <c r="E286" s="105" t="e">
        <f>"Started: " &amp; TEXT(Table1[[#This Row],[Data de início]], "DD/MM/YYYY") &amp; CHAR(10) &amp;"Est. End: " &amp; TEXT(Table1[[#This Row],[Data final]], "DD/MM/YYYY")&amp; CHAR(10) &amp;"Status: "&amp;Table1[[#This Row],[Status]]</f>
        <v>#VALUE!</v>
      </c>
      <c r="F286" s="104"/>
      <c r="G286" s="104"/>
      <c r="H286" s="104"/>
      <c r="I286" s="104"/>
      <c r="J286" s="104"/>
      <c r="K286" s="104"/>
      <c r="L286" s="104"/>
      <c r="M286" s="104"/>
      <c r="N286" s="104"/>
      <c r="O286" s="104"/>
      <c r="P286" s="104"/>
      <c r="Q286" s="104"/>
      <c r="R286" s="104"/>
      <c r="S286" s="106"/>
      <c r="T286" s="106"/>
      <c r="U286" s="104"/>
    </row>
    <row r="287" spans="1:21" ht="43.5">
      <c r="A287" s="104" t="str">
        <f>Table1[[#This Row],[Lead]]&amp;"/"&amp;Table1[[#This Row],[Implementing Partner]]</f>
        <v>/</v>
      </c>
      <c r="B287" s="104" t="str">
        <f>Table1[[#This Row],['#activity +type]]&amp;"/ "&amp; Table1[[#This Row],['#activity +description]]</f>
        <v xml:space="preserve">/ </v>
      </c>
      <c r="C287" s="105" t="str">
        <f>Table1[[#This Row],[District]] &amp;"/ " &amp; Table1[[#This Row],[Posto]] &amp;"/ " &amp; Table1[[#This Row],[Bairro_Localidade]] &amp;"/ " &amp; Table1[[#This Row],[Local]]</f>
        <v xml:space="preserve">/ / / </v>
      </c>
      <c r="D287" s="105" t="str">
        <f>Table1[[#This Row],['#loc +type]]&amp;"/ " &amp; Table1[[#This Row],[Beneficiary type]]&amp; CHAR(10) &amp; "People targeted : " &amp;Table1[[#This Row],[Targeted]] &amp; CHAR(10) &amp; "People Reached: " &amp; Table1[[#This Row],[Reached]]</f>
        <v xml:space="preserve">/ 
People targeted : 
People Reached: </v>
      </c>
      <c r="E287" s="105" t="e">
        <f>"Started: " &amp; TEXT(Table1[[#This Row],[Data de início]], "DD/MM/YYYY") &amp; CHAR(10) &amp;"Est. End: " &amp; TEXT(Table1[[#This Row],[Data final]], "DD/MM/YYYY")&amp; CHAR(10) &amp;"Status: "&amp;Table1[[#This Row],[Status]]</f>
        <v>#VALUE!</v>
      </c>
      <c r="F287" s="104"/>
      <c r="G287" s="104"/>
      <c r="H287" s="104"/>
      <c r="I287" s="104"/>
      <c r="J287" s="104"/>
      <c r="K287" s="104"/>
      <c r="L287" s="104"/>
      <c r="M287" s="104"/>
      <c r="N287" s="104"/>
      <c r="O287" s="104"/>
      <c r="P287" s="104"/>
      <c r="Q287" s="104"/>
      <c r="R287" s="104"/>
      <c r="S287" s="106"/>
      <c r="T287" s="106"/>
      <c r="U287" s="104"/>
    </row>
    <row r="288" spans="1:21" ht="43.5">
      <c r="A288" s="104" t="str">
        <f>Table1[[#This Row],[Lead]]&amp;"/"&amp;Table1[[#This Row],[Implementing Partner]]</f>
        <v>/</v>
      </c>
      <c r="B288" s="104" t="str">
        <f>Table1[[#This Row],['#activity +type]]&amp;"/ "&amp; Table1[[#This Row],['#activity +description]]</f>
        <v xml:space="preserve">/ </v>
      </c>
      <c r="C288" s="105" t="str">
        <f>Table1[[#This Row],[District]] &amp;"/ " &amp; Table1[[#This Row],[Posto]] &amp;"/ " &amp; Table1[[#This Row],[Bairro_Localidade]] &amp;"/ " &amp; Table1[[#This Row],[Local]]</f>
        <v xml:space="preserve">/ / / </v>
      </c>
      <c r="D288" s="105" t="str">
        <f>Table1[[#This Row],['#loc +type]]&amp;"/ " &amp; Table1[[#This Row],[Beneficiary type]]&amp; CHAR(10) &amp; "People targeted : " &amp;Table1[[#This Row],[Targeted]] &amp; CHAR(10) &amp; "People Reached: " &amp; Table1[[#This Row],[Reached]]</f>
        <v xml:space="preserve">/ 
People targeted : 
People Reached: </v>
      </c>
      <c r="E288" s="105" t="e">
        <f>"Started: " &amp; TEXT(Table1[[#This Row],[Data de início]], "DD/MM/YYYY") &amp; CHAR(10) &amp;"Est. End: " &amp; TEXT(Table1[[#This Row],[Data final]], "DD/MM/YYYY")&amp; CHAR(10) &amp;"Status: "&amp;Table1[[#This Row],[Status]]</f>
        <v>#VALUE!</v>
      </c>
      <c r="F288" s="104"/>
      <c r="G288" s="104"/>
      <c r="H288" s="104"/>
      <c r="I288" s="104"/>
      <c r="J288" s="104"/>
      <c r="K288" s="104"/>
      <c r="L288" s="104"/>
      <c r="M288" s="104"/>
      <c r="N288" s="104"/>
      <c r="O288" s="104"/>
      <c r="P288" s="104"/>
      <c r="Q288" s="104"/>
      <c r="R288" s="104"/>
      <c r="S288" s="106"/>
      <c r="T288" s="106"/>
      <c r="U288" s="104"/>
    </row>
    <row r="289" spans="1:21" ht="43.5">
      <c r="A289" s="104" t="str">
        <f>Table1[[#This Row],[Lead]]&amp;"/"&amp;Table1[[#This Row],[Implementing Partner]]</f>
        <v>/</v>
      </c>
      <c r="B289" s="104" t="str">
        <f>Table1[[#This Row],['#activity +type]]&amp;"/ "&amp; Table1[[#This Row],['#activity +description]]</f>
        <v xml:space="preserve">/ </v>
      </c>
      <c r="C289" s="105" t="str">
        <f>Table1[[#This Row],[District]] &amp;"/ " &amp; Table1[[#This Row],[Posto]] &amp;"/ " &amp; Table1[[#This Row],[Bairro_Localidade]] &amp;"/ " &amp; Table1[[#This Row],[Local]]</f>
        <v xml:space="preserve">/ / / </v>
      </c>
      <c r="D289" s="105" t="str">
        <f>Table1[[#This Row],['#loc +type]]&amp;"/ " &amp; Table1[[#This Row],[Beneficiary type]]&amp; CHAR(10) &amp; "People targeted : " &amp;Table1[[#This Row],[Targeted]] &amp; CHAR(10) &amp; "People Reached: " &amp; Table1[[#This Row],[Reached]]</f>
        <v xml:space="preserve">/ 
People targeted : 
People Reached: </v>
      </c>
      <c r="E289" s="105" t="e">
        <f>"Started: " &amp; TEXT(Table1[[#This Row],[Data de início]], "DD/MM/YYYY") &amp; CHAR(10) &amp;"Est. End: " &amp; TEXT(Table1[[#This Row],[Data final]], "DD/MM/YYYY")&amp; CHAR(10) &amp;"Status: "&amp;Table1[[#This Row],[Status]]</f>
        <v>#VALUE!</v>
      </c>
      <c r="F289" s="104"/>
      <c r="G289" s="104"/>
      <c r="H289" s="104"/>
      <c r="I289" s="104"/>
      <c r="J289" s="104"/>
      <c r="K289" s="104"/>
      <c r="L289" s="104"/>
      <c r="M289" s="104"/>
      <c r="N289" s="104"/>
      <c r="O289" s="104"/>
      <c r="P289" s="104"/>
      <c r="Q289" s="104"/>
      <c r="R289" s="104"/>
      <c r="S289" s="106"/>
      <c r="T289" s="106"/>
      <c r="U289" s="104"/>
    </row>
    <row r="290" spans="1:21" ht="43.5">
      <c r="A290" s="104" t="str">
        <f>Table1[[#This Row],[Lead]]&amp;"/"&amp;Table1[[#This Row],[Implementing Partner]]</f>
        <v>/</v>
      </c>
      <c r="B290" s="104" t="str">
        <f>Table1[[#This Row],['#activity +type]]&amp;"/ "&amp; Table1[[#This Row],['#activity +description]]</f>
        <v xml:space="preserve">/ </v>
      </c>
      <c r="C290" s="105" t="str">
        <f>Table1[[#This Row],[District]] &amp;"/ " &amp; Table1[[#This Row],[Posto]] &amp;"/ " &amp; Table1[[#This Row],[Bairro_Localidade]] &amp;"/ " &amp; Table1[[#This Row],[Local]]</f>
        <v xml:space="preserve">/ / / </v>
      </c>
      <c r="D290" s="105" t="str">
        <f>Table1[[#This Row],['#loc +type]]&amp;"/ " &amp; Table1[[#This Row],[Beneficiary type]]&amp; CHAR(10) &amp; "People targeted : " &amp;Table1[[#This Row],[Targeted]] &amp; CHAR(10) &amp; "People Reached: " &amp; Table1[[#This Row],[Reached]]</f>
        <v xml:space="preserve">/ 
People targeted : 
People Reached: </v>
      </c>
      <c r="E290" s="105" t="e">
        <f>"Started: " &amp; TEXT(Table1[[#This Row],[Data de início]], "DD/MM/YYYY") &amp; CHAR(10) &amp;"Est. End: " &amp; TEXT(Table1[[#This Row],[Data final]], "DD/MM/YYYY")&amp; CHAR(10) &amp;"Status: "&amp;Table1[[#This Row],[Status]]</f>
        <v>#VALUE!</v>
      </c>
      <c r="F290" s="104"/>
      <c r="G290" s="104"/>
      <c r="H290" s="104"/>
      <c r="I290" s="104"/>
      <c r="J290" s="104"/>
      <c r="K290" s="104"/>
      <c r="L290" s="104"/>
      <c r="M290" s="104"/>
      <c r="N290" s="104"/>
      <c r="O290" s="104"/>
      <c r="P290" s="104"/>
      <c r="Q290" s="104"/>
      <c r="R290" s="104"/>
      <c r="S290" s="106"/>
      <c r="T290" s="106"/>
      <c r="U290" s="104"/>
    </row>
    <row r="291" spans="1:21" ht="43.5">
      <c r="A291" s="104" t="str">
        <f>Table1[[#This Row],[Lead]]&amp;"/"&amp;Table1[[#This Row],[Implementing Partner]]</f>
        <v>/</v>
      </c>
      <c r="B291" s="104" t="str">
        <f>Table1[[#This Row],['#activity +type]]&amp;"/ "&amp; Table1[[#This Row],['#activity +description]]</f>
        <v xml:space="preserve">/ </v>
      </c>
      <c r="C291" s="105" t="str">
        <f>Table1[[#This Row],[District]] &amp;"/ " &amp; Table1[[#This Row],[Posto]] &amp;"/ " &amp; Table1[[#This Row],[Bairro_Localidade]] &amp;"/ " &amp; Table1[[#This Row],[Local]]</f>
        <v xml:space="preserve">/ / / </v>
      </c>
      <c r="D291" s="105" t="str">
        <f>Table1[[#This Row],['#loc +type]]&amp;"/ " &amp; Table1[[#This Row],[Beneficiary type]]&amp; CHAR(10) &amp; "People targeted : " &amp;Table1[[#This Row],[Targeted]] &amp; CHAR(10) &amp; "People Reached: " &amp; Table1[[#This Row],[Reached]]</f>
        <v xml:space="preserve">/ 
People targeted : 
People Reached: </v>
      </c>
      <c r="E291" s="105" t="e">
        <f>"Started: " &amp; TEXT(Table1[[#This Row],[Data de início]], "DD/MM/YYYY") &amp; CHAR(10) &amp;"Est. End: " &amp; TEXT(Table1[[#This Row],[Data final]], "DD/MM/YYYY")&amp; CHAR(10) &amp;"Status: "&amp;Table1[[#This Row],[Status]]</f>
        <v>#VALUE!</v>
      </c>
      <c r="F291" s="104"/>
      <c r="G291" s="104"/>
      <c r="H291" s="104"/>
      <c r="I291" s="104"/>
      <c r="J291" s="104"/>
      <c r="K291" s="104"/>
      <c r="L291" s="104"/>
      <c r="M291" s="104"/>
      <c r="N291" s="104"/>
      <c r="O291" s="104"/>
      <c r="P291" s="104"/>
      <c r="Q291" s="104"/>
      <c r="R291" s="104"/>
      <c r="S291" s="106"/>
      <c r="T291" s="106"/>
      <c r="U291" s="104"/>
    </row>
    <row r="292" spans="1:21" ht="43.5">
      <c r="A292" s="104" t="str">
        <f>Table1[[#This Row],[Lead]]&amp;"/"&amp;Table1[[#This Row],[Implementing Partner]]</f>
        <v>/</v>
      </c>
      <c r="B292" s="104" t="str">
        <f>Table1[[#This Row],['#activity +type]]&amp;"/ "&amp; Table1[[#This Row],['#activity +description]]</f>
        <v xml:space="preserve">/ </v>
      </c>
      <c r="C292" s="105" t="str">
        <f>Table1[[#This Row],[District]] &amp;"/ " &amp; Table1[[#This Row],[Posto]] &amp;"/ " &amp; Table1[[#This Row],[Bairro_Localidade]] &amp;"/ " &amp; Table1[[#This Row],[Local]]</f>
        <v xml:space="preserve">/ / / </v>
      </c>
      <c r="D292" s="105" t="str">
        <f>Table1[[#This Row],['#loc +type]]&amp;"/ " &amp; Table1[[#This Row],[Beneficiary type]]&amp; CHAR(10) &amp; "People targeted : " &amp;Table1[[#This Row],[Targeted]] &amp; CHAR(10) &amp; "People Reached: " &amp; Table1[[#This Row],[Reached]]</f>
        <v xml:space="preserve">/ 
People targeted : 
People Reached: </v>
      </c>
      <c r="E292" s="105" t="e">
        <f>"Started: " &amp; TEXT(Table1[[#This Row],[Data de início]], "DD/MM/YYYY") &amp; CHAR(10) &amp;"Est. End: " &amp; TEXT(Table1[[#This Row],[Data final]], "DD/MM/YYYY")&amp; CHAR(10) &amp;"Status: "&amp;Table1[[#This Row],[Status]]</f>
        <v>#VALUE!</v>
      </c>
      <c r="F292" s="104"/>
      <c r="G292" s="104"/>
      <c r="H292" s="104"/>
      <c r="I292" s="104"/>
      <c r="J292" s="104"/>
      <c r="K292" s="104"/>
      <c r="L292" s="104"/>
      <c r="M292" s="104"/>
      <c r="N292" s="104"/>
      <c r="O292" s="104"/>
      <c r="P292" s="104"/>
      <c r="Q292" s="104"/>
      <c r="R292" s="104"/>
      <c r="S292" s="106"/>
      <c r="T292" s="106"/>
      <c r="U292" s="104"/>
    </row>
    <row r="293" spans="1:21" ht="43.5">
      <c r="A293" s="104" t="str">
        <f>Table1[[#This Row],[Lead]]&amp;"/"&amp;Table1[[#This Row],[Implementing Partner]]</f>
        <v>/</v>
      </c>
      <c r="B293" s="104" t="str">
        <f>Table1[[#This Row],['#activity +type]]&amp;"/ "&amp; Table1[[#This Row],['#activity +description]]</f>
        <v xml:space="preserve">/ </v>
      </c>
      <c r="C293" s="105" t="str">
        <f>Table1[[#This Row],[District]] &amp;"/ " &amp; Table1[[#This Row],[Posto]] &amp;"/ " &amp; Table1[[#This Row],[Bairro_Localidade]] &amp;"/ " &amp; Table1[[#This Row],[Local]]</f>
        <v xml:space="preserve">/ / / </v>
      </c>
      <c r="D293" s="105" t="str">
        <f>Table1[[#This Row],['#loc +type]]&amp;"/ " &amp; Table1[[#This Row],[Beneficiary type]]&amp; CHAR(10) &amp; "People targeted : " &amp;Table1[[#This Row],[Targeted]] &amp; CHAR(10) &amp; "People Reached: " &amp; Table1[[#This Row],[Reached]]</f>
        <v xml:space="preserve">/ 
People targeted : 
People Reached: </v>
      </c>
      <c r="E293" s="105" t="e">
        <f>"Started: " &amp; TEXT(Table1[[#This Row],[Data de início]], "DD/MM/YYYY") &amp; CHAR(10) &amp;"Est. End: " &amp; TEXT(Table1[[#This Row],[Data final]], "DD/MM/YYYY")&amp; CHAR(10) &amp;"Status: "&amp;Table1[[#This Row],[Status]]</f>
        <v>#VALUE!</v>
      </c>
      <c r="F293" s="104"/>
      <c r="G293" s="104"/>
      <c r="H293" s="104"/>
      <c r="I293" s="104"/>
      <c r="J293" s="104"/>
      <c r="K293" s="104"/>
      <c r="L293" s="104"/>
      <c r="M293" s="104"/>
      <c r="N293" s="104"/>
      <c r="O293" s="104"/>
      <c r="P293" s="104"/>
      <c r="Q293" s="104"/>
      <c r="R293" s="104"/>
      <c r="S293" s="106"/>
      <c r="T293" s="106"/>
      <c r="U293" s="104"/>
    </row>
    <row r="294" spans="1:21" ht="43.5">
      <c r="A294" s="104" t="str">
        <f>Table1[[#This Row],[Lead]]&amp;"/"&amp;Table1[[#This Row],[Implementing Partner]]</f>
        <v>/</v>
      </c>
      <c r="B294" s="104" t="str">
        <f>Table1[[#This Row],['#activity +type]]&amp;"/ "&amp; Table1[[#This Row],['#activity +description]]</f>
        <v xml:space="preserve">/ </v>
      </c>
      <c r="C294" s="105" t="str">
        <f>Table1[[#This Row],[District]] &amp;"/ " &amp; Table1[[#This Row],[Posto]] &amp;"/ " &amp; Table1[[#This Row],[Bairro_Localidade]] &amp;"/ " &amp; Table1[[#This Row],[Local]]</f>
        <v xml:space="preserve">/ / / </v>
      </c>
      <c r="D294" s="105" t="str">
        <f>Table1[[#This Row],['#loc +type]]&amp;"/ " &amp; Table1[[#This Row],[Beneficiary type]]&amp; CHAR(10) &amp; "People targeted : " &amp;Table1[[#This Row],[Targeted]] &amp; CHAR(10) &amp; "People Reached: " &amp; Table1[[#This Row],[Reached]]</f>
        <v xml:space="preserve">/ 
People targeted : 
People Reached: </v>
      </c>
      <c r="E294" s="105" t="e">
        <f>"Started: " &amp; TEXT(Table1[[#This Row],[Data de início]], "DD/MM/YYYY") &amp; CHAR(10) &amp;"Est. End: " &amp; TEXT(Table1[[#This Row],[Data final]], "DD/MM/YYYY")&amp; CHAR(10) &amp;"Status: "&amp;Table1[[#This Row],[Status]]</f>
        <v>#VALUE!</v>
      </c>
      <c r="F294" s="104"/>
      <c r="G294" s="104"/>
      <c r="H294" s="104"/>
      <c r="I294" s="104"/>
      <c r="J294" s="104"/>
      <c r="K294" s="104"/>
      <c r="L294" s="104"/>
      <c r="M294" s="104"/>
      <c r="N294" s="104"/>
      <c r="O294" s="104"/>
      <c r="P294" s="104"/>
      <c r="Q294" s="104"/>
      <c r="R294" s="104"/>
      <c r="S294" s="106"/>
      <c r="T294" s="106"/>
      <c r="U294" s="104"/>
    </row>
    <row r="295" spans="1:21" ht="43.5">
      <c r="A295" s="104" t="str">
        <f>Table1[[#This Row],[Lead]]&amp;"/"&amp;Table1[[#This Row],[Implementing Partner]]</f>
        <v>/</v>
      </c>
      <c r="B295" s="104" t="str">
        <f>Table1[[#This Row],['#activity +type]]&amp;"/ "&amp; Table1[[#This Row],['#activity +description]]</f>
        <v xml:space="preserve">/ </v>
      </c>
      <c r="C295" s="105" t="str">
        <f>Table1[[#This Row],[District]] &amp;"/ " &amp; Table1[[#This Row],[Posto]] &amp;"/ " &amp; Table1[[#This Row],[Bairro_Localidade]] &amp;"/ " &amp; Table1[[#This Row],[Local]]</f>
        <v xml:space="preserve">/ / / </v>
      </c>
      <c r="D295" s="105" t="str">
        <f>Table1[[#This Row],['#loc +type]]&amp;"/ " &amp; Table1[[#This Row],[Beneficiary type]]&amp; CHAR(10) &amp; "People targeted : " &amp;Table1[[#This Row],[Targeted]] &amp; CHAR(10) &amp; "People Reached: " &amp; Table1[[#This Row],[Reached]]</f>
        <v xml:space="preserve">/ 
People targeted : 
People Reached: </v>
      </c>
      <c r="E295" s="105" t="e">
        <f>"Started: " &amp; TEXT(Table1[[#This Row],[Data de início]], "DD/MM/YYYY") &amp; CHAR(10) &amp;"Est. End: " &amp; TEXT(Table1[[#This Row],[Data final]], "DD/MM/YYYY")&amp; CHAR(10) &amp;"Status: "&amp;Table1[[#This Row],[Status]]</f>
        <v>#VALUE!</v>
      </c>
      <c r="F295" s="104"/>
      <c r="G295" s="104"/>
      <c r="H295" s="104"/>
      <c r="I295" s="104"/>
      <c r="J295" s="104"/>
      <c r="K295" s="104"/>
      <c r="L295" s="104"/>
      <c r="M295" s="104"/>
      <c r="N295" s="104"/>
      <c r="O295" s="104"/>
      <c r="P295" s="104"/>
      <c r="Q295" s="104"/>
      <c r="R295" s="104"/>
      <c r="S295" s="106"/>
      <c r="T295" s="106"/>
      <c r="U295" s="104"/>
    </row>
    <row r="296" spans="1:21" ht="43.5">
      <c r="A296" s="104" t="str">
        <f>Table1[[#This Row],[Lead]]&amp;"/"&amp;Table1[[#This Row],[Implementing Partner]]</f>
        <v>/</v>
      </c>
      <c r="B296" s="104" t="str">
        <f>Table1[[#This Row],['#activity +type]]&amp;"/ "&amp; Table1[[#This Row],['#activity +description]]</f>
        <v xml:space="preserve">/ </v>
      </c>
      <c r="C296" s="105" t="str">
        <f>Table1[[#This Row],[District]] &amp;"/ " &amp; Table1[[#This Row],[Posto]] &amp;"/ " &amp; Table1[[#This Row],[Bairro_Localidade]] &amp;"/ " &amp; Table1[[#This Row],[Local]]</f>
        <v xml:space="preserve">/ / / </v>
      </c>
      <c r="D296" s="105" t="str">
        <f>Table1[[#This Row],['#loc +type]]&amp;"/ " &amp; Table1[[#This Row],[Beneficiary type]]&amp; CHAR(10) &amp; "People targeted : " &amp;Table1[[#This Row],[Targeted]] &amp; CHAR(10) &amp; "People Reached: " &amp; Table1[[#This Row],[Reached]]</f>
        <v xml:space="preserve">/ 
People targeted : 
People Reached: </v>
      </c>
      <c r="E296" s="105" t="e">
        <f>"Started: " &amp; TEXT(Table1[[#This Row],[Data de início]], "DD/MM/YYYY") &amp; CHAR(10) &amp;"Est. End: " &amp; TEXT(Table1[[#This Row],[Data final]], "DD/MM/YYYY")&amp; CHAR(10) &amp;"Status: "&amp;Table1[[#This Row],[Status]]</f>
        <v>#VALUE!</v>
      </c>
      <c r="F296" s="104"/>
      <c r="G296" s="104"/>
      <c r="H296" s="104"/>
      <c r="I296" s="104"/>
      <c r="J296" s="104"/>
      <c r="K296" s="104"/>
      <c r="L296" s="104"/>
      <c r="M296" s="104"/>
      <c r="N296" s="104"/>
      <c r="O296" s="104"/>
      <c r="P296" s="104"/>
      <c r="Q296" s="104"/>
      <c r="R296" s="104"/>
      <c r="S296" s="106"/>
      <c r="T296" s="106"/>
      <c r="U296" s="104"/>
    </row>
    <row r="297" spans="1:21" ht="43.5">
      <c r="A297" s="104" t="str">
        <f>Table1[[#This Row],[Lead]]&amp;"/"&amp;Table1[[#This Row],[Implementing Partner]]</f>
        <v>/</v>
      </c>
      <c r="B297" s="104" t="str">
        <f>Table1[[#This Row],['#activity +type]]&amp;"/ "&amp; Table1[[#This Row],['#activity +description]]</f>
        <v xml:space="preserve">/ </v>
      </c>
      <c r="C297" s="105" t="str">
        <f>Table1[[#This Row],[District]] &amp;"/ " &amp; Table1[[#This Row],[Posto]] &amp;"/ " &amp; Table1[[#This Row],[Bairro_Localidade]] &amp;"/ " &amp; Table1[[#This Row],[Local]]</f>
        <v xml:space="preserve">/ / / </v>
      </c>
      <c r="D297" s="105" t="str">
        <f>Table1[[#This Row],['#loc +type]]&amp;"/ " &amp; Table1[[#This Row],[Beneficiary type]]&amp; CHAR(10) &amp; "People targeted : " &amp;Table1[[#This Row],[Targeted]] &amp; CHAR(10) &amp; "People Reached: " &amp; Table1[[#This Row],[Reached]]</f>
        <v xml:space="preserve">/ 
People targeted : 
People Reached: </v>
      </c>
      <c r="E297" s="105" t="e">
        <f>"Started: " &amp; TEXT(Table1[[#This Row],[Data de início]], "DD/MM/YYYY") &amp; CHAR(10) &amp;"Est. End: " &amp; TEXT(Table1[[#This Row],[Data final]], "DD/MM/YYYY")&amp; CHAR(10) &amp;"Status: "&amp;Table1[[#This Row],[Status]]</f>
        <v>#VALUE!</v>
      </c>
      <c r="F297" s="104"/>
      <c r="G297" s="104"/>
      <c r="H297" s="104"/>
      <c r="I297" s="104"/>
      <c r="J297" s="104"/>
      <c r="K297" s="104"/>
      <c r="L297" s="104"/>
      <c r="M297" s="104"/>
      <c r="N297" s="104"/>
      <c r="O297" s="104"/>
      <c r="P297" s="104"/>
      <c r="Q297" s="104"/>
      <c r="R297" s="104"/>
      <c r="S297" s="106"/>
      <c r="T297" s="106"/>
      <c r="U297" s="104"/>
    </row>
    <row r="298" spans="1:21" ht="43.5">
      <c r="A298" s="104" t="str">
        <f>Table1[[#This Row],[Lead]]&amp;"/"&amp;Table1[[#This Row],[Implementing Partner]]</f>
        <v>/</v>
      </c>
      <c r="B298" s="104" t="str">
        <f>Table1[[#This Row],['#activity +type]]&amp;"/ "&amp; Table1[[#This Row],['#activity +description]]</f>
        <v xml:space="preserve">/ </v>
      </c>
      <c r="C298" s="105" t="str">
        <f>Table1[[#This Row],[District]] &amp;"/ " &amp; Table1[[#This Row],[Posto]] &amp;"/ " &amp; Table1[[#This Row],[Bairro_Localidade]] &amp;"/ " &amp; Table1[[#This Row],[Local]]</f>
        <v xml:space="preserve">/ / / </v>
      </c>
      <c r="D298" s="105" t="str">
        <f>Table1[[#This Row],['#loc +type]]&amp;"/ " &amp; Table1[[#This Row],[Beneficiary type]]&amp; CHAR(10) &amp; "People targeted : " &amp;Table1[[#This Row],[Targeted]] &amp; CHAR(10) &amp; "People Reached: " &amp; Table1[[#This Row],[Reached]]</f>
        <v xml:space="preserve">/ 
People targeted : 
People Reached: </v>
      </c>
      <c r="E298" s="105" t="e">
        <f>"Started: " &amp; TEXT(Table1[[#This Row],[Data de início]], "DD/MM/YYYY") &amp; CHAR(10) &amp;"Est. End: " &amp; TEXT(Table1[[#This Row],[Data final]], "DD/MM/YYYY")&amp; CHAR(10) &amp;"Status: "&amp;Table1[[#This Row],[Status]]</f>
        <v>#VALUE!</v>
      </c>
      <c r="F298" s="104"/>
      <c r="G298" s="104"/>
      <c r="H298" s="104"/>
      <c r="I298" s="104"/>
      <c r="J298" s="104"/>
      <c r="K298" s="104"/>
      <c r="L298" s="104"/>
      <c r="M298" s="104"/>
      <c r="N298" s="104"/>
      <c r="O298" s="104"/>
      <c r="P298" s="104"/>
      <c r="Q298" s="104"/>
      <c r="R298" s="104"/>
      <c r="S298" s="106"/>
      <c r="T298" s="106"/>
      <c r="U298" s="104"/>
    </row>
    <row r="299" spans="1:21" ht="43.5">
      <c r="A299" s="104" t="str">
        <f>Table1[[#This Row],[Lead]]&amp;"/"&amp;Table1[[#This Row],[Implementing Partner]]</f>
        <v>/</v>
      </c>
      <c r="B299" s="104" t="str">
        <f>Table1[[#This Row],['#activity +type]]&amp;"/ "&amp; Table1[[#This Row],['#activity +description]]</f>
        <v xml:space="preserve">/ </v>
      </c>
      <c r="C299" s="105" t="str">
        <f>Table1[[#This Row],[District]] &amp;"/ " &amp; Table1[[#This Row],[Posto]] &amp;"/ " &amp; Table1[[#This Row],[Bairro_Localidade]] &amp;"/ " &amp; Table1[[#This Row],[Local]]</f>
        <v xml:space="preserve">/ / / </v>
      </c>
      <c r="D299" s="105" t="str">
        <f>Table1[[#This Row],['#loc +type]]&amp;"/ " &amp; Table1[[#This Row],[Beneficiary type]]&amp; CHAR(10) &amp; "People targeted : " &amp;Table1[[#This Row],[Targeted]] &amp; CHAR(10) &amp; "People Reached: " &amp; Table1[[#This Row],[Reached]]</f>
        <v xml:space="preserve">/ 
People targeted : 
People Reached: </v>
      </c>
      <c r="E299" s="105" t="e">
        <f>"Started: " &amp; TEXT(Table1[[#This Row],[Data de início]], "DD/MM/YYYY") &amp; CHAR(10) &amp;"Est. End: " &amp; TEXT(Table1[[#This Row],[Data final]], "DD/MM/YYYY")&amp; CHAR(10) &amp;"Status: "&amp;Table1[[#This Row],[Status]]</f>
        <v>#VALUE!</v>
      </c>
      <c r="F299" s="104"/>
      <c r="G299" s="104"/>
      <c r="H299" s="104"/>
      <c r="I299" s="104"/>
      <c r="J299" s="104"/>
      <c r="K299" s="104"/>
      <c r="L299" s="104"/>
      <c r="M299" s="104"/>
      <c r="N299" s="104"/>
      <c r="O299" s="104"/>
      <c r="P299" s="104"/>
      <c r="Q299" s="104"/>
      <c r="R299" s="104"/>
      <c r="S299" s="106"/>
      <c r="T299" s="106"/>
      <c r="U299" s="104"/>
    </row>
    <row r="300" spans="1:21" ht="43.5">
      <c r="A300" s="104" t="str">
        <f>Table1[[#This Row],[Lead]]&amp;"/"&amp;Table1[[#This Row],[Implementing Partner]]</f>
        <v>/</v>
      </c>
      <c r="B300" s="104" t="str">
        <f>Table1[[#This Row],['#activity +type]]&amp;"/ "&amp; Table1[[#This Row],['#activity +description]]</f>
        <v xml:space="preserve">/ </v>
      </c>
      <c r="C300" s="105" t="str">
        <f>Table1[[#This Row],[District]] &amp;"/ " &amp; Table1[[#This Row],[Posto]] &amp;"/ " &amp; Table1[[#This Row],[Bairro_Localidade]] &amp;"/ " &amp; Table1[[#This Row],[Local]]</f>
        <v xml:space="preserve">/ / / </v>
      </c>
      <c r="D300" s="105" t="str">
        <f>Table1[[#This Row],['#loc +type]]&amp;"/ " &amp; Table1[[#This Row],[Beneficiary type]]&amp; CHAR(10) &amp; "People targeted : " &amp;Table1[[#This Row],[Targeted]] &amp; CHAR(10) &amp; "People Reached: " &amp; Table1[[#This Row],[Reached]]</f>
        <v xml:space="preserve">/ 
People targeted : 
People Reached: </v>
      </c>
      <c r="E300" s="105" t="e">
        <f>"Started: " &amp; TEXT(Table1[[#This Row],[Data de início]], "DD/MM/YYYY") &amp; CHAR(10) &amp;"Est. End: " &amp; TEXT(Table1[[#This Row],[Data final]], "DD/MM/YYYY")&amp; CHAR(10) &amp;"Status: "&amp;Table1[[#This Row],[Status]]</f>
        <v>#VALUE!</v>
      </c>
      <c r="F300" s="104"/>
      <c r="G300" s="104"/>
      <c r="H300" s="104"/>
      <c r="I300" s="104"/>
      <c r="J300" s="104"/>
      <c r="K300" s="104"/>
      <c r="L300" s="104"/>
      <c r="M300" s="104"/>
      <c r="N300" s="104"/>
      <c r="O300" s="104"/>
      <c r="P300" s="104"/>
      <c r="Q300" s="104"/>
      <c r="R300" s="104"/>
      <c r="S300" s="106"/>
      <c r="T300" s="106"/>
      <c r="U300" s="104"/>
    </row>
    <row r="301" spans="1:21" ht="43.5">
      <c r="A301" s="104" t="str">
        <f>Table1[[#This Row],[Lead]]&amp;"/"&amp;Table1[[#This Row],[Implementing Partner]]</f>
        <v>/</v>
      </c>
      <c r="B301" s="104" t="str">
        <f>Table1[[#This Row],['#activity +type]]&amp;"/ "&amp; Table1[[#This Row],['#activity +description]]</f>
        <v xml:space="preserve">/ </v>
      </c>
      <c r="C301" s="105" t="str">
        <f>Table1[[#This Row],[District]] &amp;"/ " &amp; Table1[[#This Row],[Posto]] &amp;"/ " &amp; Table1[[#This Row],[Bairro_Localidade]] &amp;"/ " &amp; Table1[[#This Row],[Local]]</f>
        <v xml:space="preserve">/ / / </v>
      </c>
      <c r="D301" s="105" t="str">
        <f>Table1[[#This Row],['#loc +type]]&amp;"/ " &amp; Table1[[#This Row],[Beneficiary type]]&amp; CHAR(10) &amp; "People targeted : " &amp;Table1[[#This Row],[Targeted]] &amp; CHAR(10) &amp; "People Reached: " &amp; Table1[[#This Row],[Reached]]</f>
        <v xml:space="preserve">/ 
People targeted : 
People Reached: </v>
      </c>
      <c r="E301" s="105" t="e">
        <f>"Started: " &amp; TEXT(Table1[[#This Row],[Data de início]], "DD/MM/YYYY") &amp; CHAR(10) &amp;"Est. End: " &amp; TEXT(Table1[[#This Row],[Data final]], "DD/MM/YYYY")&amp; CHAR(10) &amp;"Status: "&amp;Table1[[#This Row],[Status]]</f>
        <v>#VALUE!</v>
      </c>
      <c r="F301" s="104"/>
      <c r="G301" s="104"/>
      <c r="H301" s="104"/>
      <c r="I301" s="104"/>
      <c r="J301" s="104"/>
      <c r="K301" s="104"/>
      <c r="L301" s="104"/>
      <c r="M301" s="104"/>
      <c r="N301" s="104"/>
      <c r="O301" s="104"/>
      <c r="P301" s="104"/>
      <c r="Q301" s="104"/>
      <c r="R301" s="104"/>
      <c r="S301" s="106"/>
      <c r="T301" s="106"/>
      <c r="U301" s="104"/>
    </row>
    <row r="302" spans="1:21" ht="43.5">
      <c r="A302" s="104" t="str">
        <f>Table1[[#This Row],[Lead]]&amp;"/"&amp;Table1[[#This Row],[Implementing Partner]]</f>
        <v>/</v>
      </c>
      <c r="B302" s="104" t="str">
        <f>Table1[[#This Row],['#activity +type]]&amp;"/ "&amp; Table1[[#This Row],['#activity +description]]</f>
        <v xml:space="preserve">/ </v>
      </c>
      <c r="C302" s="105" t="str">
        <f>Table1[[#This Row],[District]] &amp;"/ " &amp; Table1[[#This Row],[Posto]] &amp;"/ " &amp; Table1[[#This Row],[Bairro_Localidade]] &amp;"/ " &amp; Table1[[#This Row],[Local]]</f>
        <v xml:space="preserve">/ / / </v>
      </c>
      <c r="D302" s="105" t="str">
        <f>Table1[[#This Row],['#loc +type]]&amp;"/ " &amp; Table1[[#This Row],[Beneficiary type]]&amp; CHAR(10) &amp; "People targeted : " &amp;Table1[[#This Row],[Targeted]] &amp; CHAR(10) &amp; "People Reached: " &amp; Table1[[#This Row],[Reached]]</f>
        <v xml:space="preserve">/ 
People targeted : 
People Reached: </v>
      </c>
      <c r="E302" s="105" t="e">
        <f>"Started: " &amp; TEXT(Table1[[#This Row],[Data de início]], "DD/MM/YYYY") &amp; CHAR(10) &amp;"Est. End: " &amp; TEXT(Table1[[#This Row],[Data final]], "DD/MM/YYYY")&amp; CHAR(10) &amp;"Status: "&amp;Table1[[#This Row],[Status]]</f>
        <v>#VALUE!</v>
      </c>
      <c r="F302" s="104"/>
      <c r="G302" s="104"/>
      <c r="H302" s="104"/>
      <c r="I302" s="104"/>
      <c r="J302" s="104"/>
      <c r="K302" s="104"/>
      <c r="L302" s="104"/>
      <c r="M302" s="104"/>
      <c r="N302" s="104"/>
      <c r="O302" s="104"/>
      <c r="P302" s="104"/>
      <c r="Q302" s="104"/>
      <c r="R302" s="104"/>
      <c r="S302" s="106"/>
      <c r="T302" s="106"/>
      <c r="U302" s="104"/>
    </row>
    <row r="303" spans="1:21" ht="43.5">
      <c r="A303" s="104" t="str">
        <f>Table1[[#This Row],[Lead]]&amp;"/"&amp;Table1[[#This Row],[Implementing Partner]]</f>
        <v>/</v>
      </c>
      <c r="B303" s="104" t="str">
        <f>Table1[[#This Row],['#activity +type]]&amp;"/ "&amp; Table1[[#This Row],['#activity +description]]</f>
        <v xml:space="preserve">/ </v>
      </c>
      <c r="C303" s="105" t="str">
        <f>Table1[[#This Row],[District]] &amp;"/ " &amp; Table1[[#This Row],[Posto]] &amp;"/ " &amp; Table1[[#This Row],[Bairro_Localidade]] &amp;"/ " &amp; Table1[[#This Row],[Local]]</f>
        <v xml:space="preserve">/ / / </v>
      </c>
      <c r="D303" s="105" t="str">
        <f>Table1[[#This Row],['#loc +type]]&amp;"/ " &amp; Table1[[#This Row],[Beneficiary type]]&amp; CHAR(10) &amp; "People targeted : " &amp;Table1[[#This Row],[Targeted]] &amp; CHAR(10) &amp; "People Reached: " &amp; Table1[[#This Row],[Reached]]</f>
        <v xml:space="preserve">/ 
People targeted : 
People Reached: </v>
      </c>
      <c r="E303" s="105" t="e">
        <f>"Started: " &amp; TEXT(Table1[[#This Row],[Data de início]], "DD/MM/YYYY") &amp; CHAR(10) &amp;"Est. End: " &amp; TEXT(Table1[[#This Row],[Data final]], "DD/MM/YYYY")&amp; CHAR(10) &amp;"Status: "&amp;Table1[[#This Row],[Status]]</f>
        <v>#VALUE!</v>
      </c>
      <c r="F303" s="104"/>
      <c r="G303" s="104"/>
      <c r="H303" s="104"/>
      <c r="I303" s="104"/>
      <c r="J303" s="104"/>
      <c r="K303" s="104"/>
      <c r="L303" s="104"/>
      <c r="M303" s="104"/>
      <c r="N303" s="104"/>
      <c r="O303" s="104"/>
      <c r="P303" s="104"/>
      <c r="Q303" s="104"/>
      <c r="R303" s="104"/>
      <c r="S303" s="106"/>
      <c r="T303" s="106"/>
      <c r="U303" s="104"/>
    </row>
    <row r="304" spans="1:21" ht="43.5">
      <c r="A304" s="104" t="str">
        <f>Table1[[#This Row],[Lead]]&amp;"/"&amp;Table1[[#This Row],[Implementing Partner]]</f>
        <v>/</v>
      </c>
      <c r="B304" s="104" t="str">
        <f>Table1[[#This Row],['#activity +type]]&amp;"/ "&amp; Table1[[#This Row],['#activity +description]]</f>
        <v xml:space="preserve">/ </v>
      </c>
      <c r="C304" s="105" t="str">
        <f>Table1[[#This Row],[District]] &amp;"/ " &amp; Table1[[#This Row],[Posto]] &amp;"/ " &amp; Table1[[#This Row],[Bairro_Localidade]] &amp;"/ " &amp; Table1[[#This Row],[Local]]</f>
        <v xml:space="preserve">/ / / </v>
      </c>
      <c r="D304" s="105" t="str">
        <f>Table1[[#This Row],['#loc +type]]&amp;"/ " &amp; Table1[[#This Row],[Beneficiary type]]&amp; CHAR(10) &amp; "People targeted : " &amp;Table1[[#This Row],[Targeted]] &amp; CHAR(10) &amp; "People Reached: " &amp; Table1[[#This Row],[Reached]]</f>
        <v xml:space="preserve">/ 
People targeted : 
People Reached: </v>
      </c>
      <c r="E304" s="105" t="e">
        <f>"Started: " &amp; TEXT(Table1[[#This Row],[Data de início]], "DD/MM/YYYY") &amp; CHAR(10) &amp;"Est. End: " &amp; TEXT(Table1[[#This Row],[Data final]], "DD/MM/YYYY")&amp; CHAR(10) &amp;"Status: "&amp;Table1[[#This Row],[Status]]</f>
        <v>#VALUE!</v>
      </c>
      <c r="F304" s="104"/>
      <c r="G304" s="104"/>
      <c r="H304" s="104"/>
      <c r="I304" s="104"/>
      <c r="J304" s="104"/>
      <c r="K304" s="104"/>
      <c r="L304" s="104"/>
      <c r="M304" s="104"/>
      <c r="N304" s="104"/>
      <c r="O304" s="104"/>
      <c r="P304" s="104"/>
      <c r="Q304" s="104"/>
      <c r="R304" s="104"/>
      <c r="S304" s="106"/>
      <c r="T304" s="106"/>
      <c r="U304" s="104"/>
    </row>
    <row r="305" spans="1:21" ht="43.5">
      <c r="A305" s="104" t="str">
        <f>Table1[[#This Row],[Lead]]&amp;"/"&amp;Table1[[#This Row],[Implementing Partner]]</f>
        <v>/</v>
      </c>
      <c r="B305" s="104" t="str">
        <f>Table1[[#This Row],['#activity +type]]&amp;"/ "&amp; Table1[[#This Row],['#activity +description]]</f>
        <v xml:space="preserve">/ </v>
      </c>
      <c r="C305" s="105" t="str">
        <f>Table1[[#This Row],[District]] &amp;"/ " &amp; Table1[[#This Row],[Posto]] &amp;"/ " &amp; Table1[[#This Row],[Bairro_Localidade]] &amp;"/ " &amp; Table1[[#This Row],[Local]]</f>
        <v xml:space="preserve">/ / / </v>
      </c>
      <c r="D305" s="105" t="str">
        <f>Table1[[#This Row],['#loc +type]]&amp;"/ " &amp; Table1[[#This Row],[Beneficiary type]]&amp; CHAR(10) &amp; "People targeted : " &amp;Table1[[#This Row],[Targeted]] &amp; CHAR(10) &amp; "People Reached: " &amp; Table1[[#This Row],[Reached]]</f>
        <v xml:space="preserve">/ 
People targeted : 
People Reached: </v>
      </c>
      <c r="E305" s="105" t="e">
        <f>"Started: " &amp; TEXT(Table1[[#This Row],[Data de início]], "DD/MM/YYYY") &amp; CHAR(10) &amp;"Est. End: " &amp; TEXT(Table1[[#This Row],[Data final]], "DD/MM/YYYY")&amp; CHAR(10) &amp;"Status: "&amp;Table1[[#This Row],[Status]]</f>
        <v>#VALUE!</v>
      </c>
      <c r="F305" s="104"/>
      <c r="G305" s="104"/>
      <c r="H305" s="104"/>
      <c r="I305" s="104"/>
      <c r="J305" s="104"/>
      <c r="K305" s="104"/>
      <c r="L305" s="104"/>
      <c r="M305" s="104"/>
      <c r="N305" s="104"/>
      <c r="O305" s="104"/>
      <c r="P305" s="104"/>
      <c r="Q305" s="104"/>
      <c r="R305" s="104"/>
      <c r="S305" s="106"/>
      <c r="T305" s="106"/>
      <c r="U305" s="104"/>
    </row>
    <row r="306" spans="1:21" ht="43.5">
      <c r="A306" s="104" t="str">
        <f>Table1[[#This Row],[Lead]]&amp;"/"&amp;Table1[[#This Row],[Implementing Partner]]</f>
        <v>/</v>
      </c>
      <c r="B306" s="104" t="str">
        <f>Table1[[#This Row],['#activity +type]]&amp;"/ "&amp; Table1[[#This Row],['#activity +description]]</f>
        <v xml:space="preserve">/ </v>
      </c>
      <c r="C306" s="105" t="str">
        <f>Table1[[#This Row],[District]] &amp;"/ " &amp; Table1[[#This Row],[Posto]] &amp;"/ " &amp; Table1[[#This Row],[Bairro_Localidade]] &amp;"/ " &amp; Table1[[#This Row],[Local]]</f>
        <v xml:space="preserve">/ / / </v>
      </c>
      <c r="D306" s="105" t="str">
        <f>Table1[[#This Row],['#loc +type]]&amp;"/ " &amp; Table1[[#This Row],[Beneficiary type]]&amp; CHAR(10) &amp; "People targeted : " &amp;Table1[[#This Row],[Targeted]] &amp; CHAR(10) &amp; "People Reached: " &amp; Table1[[#This Row],[Reached]]</f>
        <v xml:space="preserve">/ 
People targeted : 
People Reached: </v>
      </c>
      <c r="E306" s="105" t="e">
        <f>"Started: " &amp; TEXT(Table1[[#This Row],[Data de início]], "DD/MM/YYYY") &amp; CHAR(10) &amp;"Est. End: " &amp; TEXT(Table1[[#This Row],[Data final]], "DD/MM/YYYY")&amp; CHAR(10) &amp;"Status: "&amp;Table1[[#This Row],[Status]]</f>
        <v>#VALUE!</v>
      </c>
      <c r="F306" s="104"/>
      <c r="G306" s="104"/>
      <c r="H306" s="104"/>
      <c r="I306" s="104"/>
      <c r="J306" s="104"/>
      <c r="K306" s="104"/>
      <c r="L306" s="104"/>
      <c r="M306" s="104"/>
      <c r="N306" s="104"/>
      <c r="O306" s="104"/>
      <c r="P306" s="104"/>
      <c r="Q306" s="104"/>
      <c r="R306" s="104"/>
      <c r="S306" s="106"/>
      <c r="T306" s="106"/>
      <c r="U306" s="104"/>
    </row>
    <row r="307" spans="1:21" ht="43.5">
      <c r="A307" s="104" t="str">
        <f>Table1[[#This Row],[Lead]]&amp;"/"&amp;Table1[[#This Row],[Implementing Partner]]</f>
        <v>/</v>
      </c>
      <c r="B307" s="104" t="str">
        <f>Table1[[#This Row],['#activity +type]]&amp;"/ "&amp; Table1[[#This Row],['#activity +description]]</f>
        <v xml:space="preserve">/ </v>
      </c>
      <c r="C307" s="105" t="str">
        <f>Table1[[#This Row],[District]] &amp;"/ " &amp; Table1[[#This Row],[Posto]] &amp;"/ " &amp; Table1[[#This Row],[Bairro_Localidade]] &amp;"/ " &amp; Table1[[#This Row],[Local]]</f>
        <v xml:space="preserve">/ / / </v>
      </c>
      <c r="D307" s="105" t="str">
        <f>Table1[[#This Row],['#loc +type]]&amp;"/ " &amp; Table1[[#This Row],[Beneficiary type]]&amp; CHAR(10) &amp; "People targeted : " &amp;Table1[[#This Row],[Targeted]] &amp; CHAR(10) &amp; "People Reached: " &amp; Table1[[#This Row],[Reached]]</f>
        <v xml:space="preserve">/ 
People targeted : 
People Reached: </v>
      </c>
      <c r="E307" s="105" t="e">
        <f>"Started: " &amp; TEXT(Table1[[#This Row],[Data de início]], "DD/MM/YYYY") &amp; CHAR(10) &amp;"Est. End: " &amp; TEXT(Table1[[#This Row],[Data final]], "DD/MM/YYYY")&amp; CHAR(10) &amp;"Status: "&amp;Table1[[#This Row],[Status]]</f>
        <v>#VALUE!</v>
      </c>
      <c r="F307" s="104"/>
      <c r="G307" s="104"/>
      <c r="H307" s="104"/>
      <c r="I307" s="104"/>
      <c r="J307" s="104"/>
      <c r="K307" s="104"/>
      <c r="L307" s="104"/>
      <c r="M307" s="104"/>
      <c r="N307" s="104"/>
      <c r="O307" s="104"/>
      <c r="P307" s="104"/>
      <c r="Q307" s="104"/>
      <c r="R307" s="104"/>
      <c r="S307" s="106"/>
      <c r="T307" s="106"/>
      <c r="U307" s="104"/>
    </row>
    <row r="308" spans="1:21" ht="43.5">
      <c r="A308" s="104" t="str">
        <f>Table1[[#This Row],[Lead]]&amp;"/"&amp;Table1[[#This Row],[Implementing Partner]]</f>
        <v>/</v>
      </c>
      <c r="B308" s="104" t="str">
        <f>Table1[[#This Row],['#activity +type]]&amp;"/ "&amp; Table1[[#This Row],['#activity +description]]</f>
        <v xml:space="preserve">/ </v>
      </c>
      <c r="C308" s="105" t="str">
        <f>Table1[[#This Row],[District]] &amp;"/ " &amp; Table1[[#This Row],[Posto]] &amp;"/ " &amp; Table1[[#This Row],[Bairro_Localidade]] &amp;"/ " &amp; Table1[[#This Row],[Local]]</f>
        <v xml:space="preserve">/ / / </v>
      </c>
      <c r="D308" s="105" t="str">
        <f>Table1[[#This Row],['#loc +type]]&amp;"/ " &amp; Table1[[#This Row],[Beneficiary type]]&amp; CHAR(10) &amp; "People targeted : " &amp;Table1[[#This Row],[Targeted]] &amp; CHAR(10) &amp; "People Reached: " &amp; Table1[[#This Row],[Reached]]</f>
        <v xml:space="preserve">/ 
People targeted : 
People Reached: </v>
      </c>
      <c r="E308" s="105" t="e">
        <f>"Started: " &amp; TEXT(Table1[[#This Row],[Data de início]], "DD/MM/YYYY") &amp; CHAR(10) &amp;"Est. End: " &amp; TEXT(Table1[[#This Row],[Data final]], "DD/MM/YYYY")&amp; CHAR(10) &amp;"Status: "&amp;Table1[[#This Row],[Status]]</f>
        <v>#VALUE!</v>
      </c>
      <c r="F308" s="104"/>
      <c r="G308" s="104"/>
      <c r="H308" s="104"/>
      <c r="I308" s="104"/>
      <c r="J308" s="104"/>
      <c r="K308" s="104"/>
      <c r="L308" s="104"/>
      <c r="M308" s="104"/>
      <c r="N308" s="104"/>
      <c r="O308" s="104"/>
      <c r="P308" s="104"/>
      <c r="Q308" s="104"/>
      <c r="R308" s="104"/>
      <c r="S308" s="106"/>
      <c r="T308" s="106"/>
      <c r="U308" s="104"/>
    </row>
    <row r="309" spans="1:21" ht="43.5">
      <c r="A309" s="104" t="str">
        <f>Table1[[#This Row],[Lead]]&amp;"/"&amp;Table1[[#This Row],[Implementing Partner]]</f>
        <v>/</v>
      </c>
      <c r="B309" s="104" t="str">
        <f>Table1[[#This Row],['#activity +type]]&amp;"/ "&amp; Table1[[#This Row],['#activity +description]]</f>
        <v xml:space="preserve">/ </v>
      </c>
      <c r="C309" s="105" t="str">
        <f>Table1[[#This Row],[District]] &amp;"/ " &amp; Table1[[#This Row],[Posto]] &amp;"/ " &amp; Table1[[#This Row],[Bairro_Localidade]] &amp;"/ " &amp; Table1[[#This Row],[Local]]</f>
        <v xml:space="preserve">/ / / </v>
      </c>
      <c r="D309" s="105" t="str">
        <f>Table1[[#This Row],['#loc +type]]&amp;"/ " &amp; Table1[[#This Row],[Beneficiary type]]&amp; CHAR(10) &amp; "People targeted : " &amp;Table1[[#This Row],[Targeted]] &amp; CHAR(10) &amp; "People Reached: " &amp; Table1[[#This Row],[Reached]]</f>
        <v xml:space="preserve">/ 
People targeted : 
People Reached: </v>
      </c>
      <c r="E309" s="105" t="e">
        <f>"Started: " &amp; TEXT(Table1[[#This Row],[Data de início]], "DD/MM/YYYY") &amp; CHAR(10) &amp;"Est. End: " &amp; TEXT(Table1[[#This Row],[Data final]], "DD/MM/YYYY")&amp; CHAR(10) &amp;"Status: "&amp;Table1[[#This Row],[Status]]</f>
        <v>#VALUE!</v>
      </c>
      <c r="F309" s="104"/>
      <c r="G309" s="104"/>
      <c r="H309" s="104"/>
      <c r="I309" s="104"/>
      <c r="J309" s="104"/>
      <c r="K309" s="104"/>
      <c r="L309" s="104"/>
      <c r="M309" s="104"/>
      <c r="N309" s="104"/>
      <c r="O309" s="104"/>
      <c r="P309" s="104"/>
      <c r="Q309" s="104"/>
      <c r="R309" s="104"/>
      <c r="S309" s="106"/>
      <c r="T309" s="106"/>
      <c r="U309" s="104"/>
    </row>
    <row r="310" spans="1:21" ht="43.5">
      <c r="A310" s="104" t="str">
        <f>Table1[[#This Row],[Lead]]&amp;"/"&amp;Table1[[#This Row],[Implementing Partner]]</f>
        <v>/</v>
      </c>
      <c r="B310" s="104" t="str">
        <f>Table1[[#This Row],['#activity +type]]&amp;"/ "&amp; Table1[[#This Row],['#activity +description]]</f>
        <v xml:space="preserve">/ </v>
      </c>
      <c r="C310" s="105" t="str">
        <f>Table1[[#This Row],[District]] &amp;"/ " &amp; Table1[[#This Row],[Posto]] &amp;"/ " &amp; Table1[[#This Row],[Bairro_Localidade]] &amp;"/ " &amp; Table1[[#This Row],[Local]]</f>
        <v xml:space="preserve">/ / / </v>
      </c>
      <c r="D310" s="105" t="str">
        <f>Table1[[#This Row],['#loc +type]]&amp;"/ " &amp; Table1[[#This Row],[Beneficiary type]]&amp; CHAR(10) &amp; "People targeted : " &amp;Table1[[#This Row],[Targeted]] &amp; CHAR(10) &amp; "People Reached: " &amp; Table1[[#This Row],[Reached]]</f>
        <v xml:space="preserve">/ 
People targeted : 
People Reached: </v>
      </c>
      <c r="E310" s="105" t="e">
        <f>"Started: " &amp; TEXT(Table1[[#This Row],[Data de início]], "DD/MM/YYYY") &amp; CHAR(10) &amp;"Est. End: " &amp; TEXT(Table1[[#This Row],[Data final]], "DD/MM/YYYY")&amp; CHAR(10) &amp;"Status: "&amp;Table1[[#This Row],[Status]]</f>
        <v>#VALUE!</v>
      </c>
      <c r="F310" s="104"/>
      <c r="G310" s="104"/>
      <c r="H310" s="104"/>
      <c r="I310" s="104"/>
      <c r="J310" s="104"/>
      <c r="K310" s="104"/>
      <c r="L310" s="104"/>
      <c r="M310" s="104"/>
      <c r="N310" s="104"/>
      <c r="O310" s="104"/>
      <c r="P310" s="104"/>
      <c r="Q310" s="104"/>
      <c r="R310" s="104"/>
      <c r="S310" s="106"/>
      <c r="T310" s="106"/>
      <c r="U310" s="104"/>
    </row>
    <row r="311" spans="1:21" ht="43.5">
      <c r="A311" s="104" t="str">
        <f>Table1[[#This Row],[Lead]]&amp;"/"&amp;Table1[[#This Row],[Implementing Partner]]</f>
        <v>/</v>
      </c>
      <c r="B311" s="104" t="str">
        <f>Table1[[#This Row],['#activity +type]]&amp;"/ "&amp; Table1[[#This Row],['#activity +description]]</f>
        <v xml:space="preserve">/ </v>
      </c>
      <c r="C311" s="105" t="str">
        <f>Table1[[#This Row],[District]] &amp;"/ " &amp; Table1[[#This Row],[Posto]] &amp;"/ " &amp; Table1[[#This Row],[Bairro_Localidade]] &amp;"/ " &amp; Table1[[#This Row],[Local]]</f>
        <v xml:space="preserve">/ / / </v>
      </c>
      <c r="D311" s="105" t="str">
        <f>Table1[[#This Row],['#loc +type]]&amp;"/ " &amp; Table1[[#This Row],[Beneficiary type]]&amp; CHAR(10) &amp; "People targeted : " &amp;Table1[[#This Row],[Targeted]] &amp; CHAR(10) &amp; "People Reached: " &amp; Table1[[#This Row],[Reached]]</f>
        <v xml:space="preserve">/ 
People targeted : 
People Reached: </v>
      </c>
      <c r="E311" s="105" t="e">
        <f>"Started: " &amp; TEXT(Table1[[#This Row],[Data de início]], "DD/MM/YYYY") &amp; CHAR(10) &amp;"Est. End: " &amp; TEXT(Table1[[#This Row],[Data final]], "DD/MM/YYYY")&amp; CHAR(10) &amp;"Status: "&amp;Table1[[#This Row],[Status]]</f>
        <v>#VALUE!</v>
      </c>
      <c r="F311" s="104"/>
      <c r="G311" s="104"/>
      <c r="H311" s="104"/>
      <c r="I311" s="104"/>
      <c r="J311" s="104"/>
      <c r="K311" s="104"/>
      <c r="L311" s="104"/>
      <c r="M311" s="104"/>
      <c r="N311" s="104"/>
      <c r="O311" s="104"/>
      <c r="P311" s="104"/>
      <c r="Q311" s="104"/>
      <c r="R311" s="104"/>
      <c r="S311" s="106"/>
      <c r="T311" s="106"/>
      <c r="U311" s="104"/>
    </row>
    <row r="312" spans="1:21" ht="43.5">
      <c r="A312" s="104" t="str">
        <f>Table1[[#This Row],[Lead]]&amp;"/"&amp;Table1[[#This Row],[Implementing Partner]]</f>
        <v>/</v>
      </c>
      <c r="B312" s="104" t="str">
        <f>Table1[[#This Row],['#activity +type]]&amp;"/ "&amp; Table1[[#This Row],['#activity +description]]</f>
        <v xml:space="preserve">/ </v>
      </c>
      <c r="C312" s="105" t="str">
        <f>Table1[[#This Row],[District]] &amp;"/ " &amp; Table1[[#This Row],[Posto]] &amp;"/ " &amp; Table1[[#This Row],[Bairro_Localidade]] &amp;"/ " &amp; Table1[[#This Row],[Local]]</f>
        <v xml:space="preserve">/ / / </v>
      </c>
      <c r="D312" s="105" t="str">
        <f>Table1[[#This Row],['#loc +type]]&amp;"/ " &amp; Table1[[#This Row],[Beneficiary type]]&amp; CHAR(10) &amp; "People targeted : " &amp;Table1[[#This Row],[Targeted]] &amp; CHAR(10) &amp; "People Reached: " &amp; Table1[[#This Row],[Reached]]</f>
        <v xml:space="preserve">/ 
People targeted : 
People Reached: </v>
      </c>
      <c r="E312" s="105" t="e">
        <f>"Started: " &amp; TEXT(Table1[[#This Row],[Data de início]], "DD/MM/YYYY") &amp; CHAR(10) &amp;"Est. End: " &amp; TEXT(Table1[[#This Row],[Data final]], "DD/MM/YYYY")&amp; CHAR(10) &amp;"Status: "&amp;Table1[[#This Row],[Status]]</f>
        <v>#VALUE!</v>
      </c>
      <c r="F312" s="104"/>
      <c r="G312" s="104"/>
      <c r="H312" s="104"/>
      <c r="I312" s="104"/>
      <c r="J312" s="104"/>
      <c r="K312" s="104"/>
      <c r="L312" s="104"/>
      <c r="M312" s="104"/>
      <c r="N312" s="104"/>
      <c r="O312" s="104"/>
      <c r="P312" s="104"/>
      <c r="Q312" s="104"/>
      <c r="R312" s="104"/>
      <c r="S312" s="106"/>
      <c r="T312" s="106"/>
      <c r="U312" s="104"/>
    </row>
    <row r="313" spans="1:21" ht="43.5">
      <c r="A313" s="104" t="str">
        <f>Table1[[#This Row],[Lead]]&amp;"/"&amp;Table1[[#This Row],[Implementing Partner]]</f>
        <v>/</v>
      </c>
      <c r="B313" s="104" t="str">
        <f>Table1[[#This Row],['#activity +type]]&amp;"/ "&amp; Table1[[#This Row],['#activity +description]]</f>
        <v xml:space="preserve">/ </v>
      </c>
      <c r="C313" s="105" t="str">
        <f>Table1[[#This Row],[District]] &amp;"/ " &amp; Table1[[#This Row],[Posto]] &amp;"/ " &amp; Table1[[#This Row],[Bairro_Localidade]] &amp;"/ " &amp; Table1[[#This Row],[Local]]</f>
        <v xml:space="preserve">/ / / </v>
      </c>
      <c r="D313" s="105" t="str">
        <f>Table1[[#This Row],['#loc +type]]&amp;"/ " &amp; Table1[[#This Row],[Beneficiary type]]&amp; CHAR(10) &amp; "People targeted : " &amp;Table1[[#This Row],[Targeted]] &amp; CHAR(10) &amp; "People Reached: " &amp; Table1[[#This Row],[Reached]]</f>
        <v xml:space="preserve">/ 
People targeted : 
People Reached: </v>
      </c>
      <c r="E313" s="105" t="e">
        <f>"Started: " &amp; TEXT(Table1[[#This Row],[Data de início]], "DD/MM/YYYY") &amp; CHAR(10) &amp;"Est. End: " &amp; TEXT(Table1[[#This Row],[Data final]], "DD/MM/YYYY")&amp; CHAR(10) &amp;"Status: "&amp;Table1[[#This Row],[Status]]</f>
        <v>#VALUE!</v>
      </c>
      <c r="F313" s="104"/>
      <c r="G313" s="104"/>
      <c r="H313" s="104"/>
      <c r="I313" s="104"/>
      <c r="J313" s="104"/>
      <c r="K313" s="104"/>
      <c r="L313" s="104"/>
      <c r="M313" s="104"/>
      <c r="N313" s="104"/>
      <c r="O313" s="104"/>
      <c r="P313" s="104"/>
      <c r="Q313" s="104"/>
      <c r="R313" s="104"/>
      <c r="S313" s="106"/>
      <c r="T313" s="106"/>
      <c r="U313" s="104"/>
    </row>
    <row r="314" spans="1:21" ht="43.5">
      <c r="A314" s="104" t="str">
        <f>Table1[[#This Row],[Lead]]&amp;"/"&amp;Table1[[#This Row],[Implementing Partner]]</f>
        <v>/</v>
      </c>
      <c r="B314" s="104" t="str">
        <f>Table1[[#This Row],['#activity +type]]&amp;"/ "&amp; Table1[[#This Row],['#activity +description]]</f>
        <v xml:space="preserve">/ </v>
      </c>
      <c r="C314" s="105" t="str">
        <f>Table1[[#This Row],[District]] &amp;"/ " &amp; Table1[[#This Row],[Posto]] &amp;"/ " &amp; Table1[[#This Row],[Bairro_Localidade]] &amp;"/ " &amp; Table1[[#This Row],[Local]]</f>
        <v xml:space="preserve">/ / / </v>
      </c>
      <c r="D314" s="105" t="str">
        <f>Table1[[#This Row],['#loc +type]]&amp;"/ " &amp; Table1[[#This Row],[Beneficiary type]]&amp; CHAR(10) &amp; "People targeted : " &amp;Table1[[#This Row],[Targeted]] &amp; CHAR(10) &amp; "People Reached: " &amp; Table1[[#This Row],[Reached]]</f>
        <v xml:space="preserve">/ 
People targeted : 
People Reached: </v>
      </c>
      <c r="E314" s="105" t="e">
        <f>"Started: " &amp; TEXT(Table1[[#This Row],[Data de início]], "DD/MM/YYYY") &amp; CHAR(10) &amp;"Est. End: " &amp; TEXT(Table1[[#This Row],[Data final]], "DD/MM/YYYY")&amp; CHAR(10) &amp;"Status: "&amp;Table1[[#This Row],[Status]]</f>
        <v>#VALUE!</v>
      </c>
      <c r="F314" s="104"/>
      <c r="G314" s="104"/>
      <c r="H314" s="104"/>
      <c r="I314" s="104"/>
      <c r="J314" s="104"/>
      <c r="K314" s="104"/>
      <c r="L314" s="104"/>
      <c r="M314" s="104"/>
      <c r="N314" s="104"/>
      <c r="O314" s="104"/>
      <c r="P314" s="104"/>
      <c r="Q314" s="104"/>
      <c r="R314" s="104"/>
      <c r="S314" s="106"/>
      <c r="T314" s="106"/>
      <c r="U314" s="104"/>
    </row>
    <row r="315" spans="1:21" ht="43.5">
      <c r="A315" s="104" t="str">
        <f>Table1[[#This Row],[Lead]]&amp;"/"&amp;Table1[[#This Row],[Implementing Partner]]</f>
        <v>/</v>
      </c>
      <c r="B315" s="104" t="str">
        <f>Table1[[#This Row],['#activity +type]]&amp;"/ "&amp; Table1[[#This Row],['#activity +description]]</f>
        <v xml:space="preserve">/ </v>
      </c>
      <c r="C315" s="105" t="str">
        <f>Table1[[#This Row],[District]] &amp;"/ " &amp; Table1[[#This Row],[Posto]] &amp;"/ " &amp; Table1[[#This Row],[Bairro_Localidade]] &amp;"/ " &amp; Table1[[#This Row],[Local]]</f>
        <v xml:space="preserve">/ / / </v>
      </c>
      <c r="D315" s="105" t="str">
        <f>Table1[[#This Row],['#loc +type]]&amp;"/ " &amp; Table1[[#This Row],[Beneficiary type]]&amp; CHAR(10) &amp; "People targeted : " &amp;Table1[[#This Row],[Targeted]] &amp; CHAR(10) &amp; "People Reached: " &amp; Table1[[#This Row],[Reached]]</f>
        <v xml:space="preserve">/ 
People targeted : 
People Reached: </v>
      </c>
      <c r="E315" s="105" t="e">
        <f>"Started: " &amp; TEXT(Table1[[#This Row],[Data de início]], "DD/MM/YYYY") &amp; CHAR(10) &amp;"Est. End: " &amp; TEXT(Table1[[#This Row],[Data final]], "DD/MM/YYYY")&amp; CHAR(10) &amp;"Status: "&amp;Table1[[#This Row],[Status]]</f>
        <v>#VALUE!</v>
      </c>
      <c r="F315" s="104"/>
      <c r="G315" s="104"/>
      <c r="H315" s="104"/>
      <c r="I315" s="104"/>
      <c r="J315" s="104"/>
      <c r="K315" s="104"/>
      <c r="L315" s="104"/>
      <c r="M315" s="104"/>
      <c r="N315" s="104"/>
      <c r="O315" s="104"/>
      <c r="P315" s="104"/>
      <c r="Q315" s="104"/>
      <c r="R315" s="104"/>
      <c r="S315" s="106"/>
      <c r="T315" s="106"/>
      <c r="U315" s="104"/>
    </row>
    <row r="316" spans="1:21" ht="43.5">
      <c r="A316" s="104" t="str">
        <f>Table1[[#This Row],[Lead]]&amp;"/"&amp;Table1[[#This Row],[Implementing Partner]]</f>
        <v>/</v>
      </c>
      <c r="B316" s="104" t="str">
        <f>Table1[[#This Row],['#activity +type]]&amp;"/ "&amp; Table1[[#This Row],['#activity +description]]</f>
        <v xml:space="preserve">/ </v>
      </c>
      <c r="C316" s="105" t="str">
        <f>Table1[[#This Row],[District]] &amp;"/ " &amp; Table1[[#This Row],[Posto]] &amp;"/ " &amp; Table1[[#This Row],[Bairro_Localidade]] &amp;"/ " &amp; Table1[[#This Row],[Local]]</f>
        <v xml:space="preserve">/ / / </v>
      </c>
      <c r="D316" s="105" t="str">
        <f>Table1[[#This Row],['#loc +type]]&amp;"/ " &amp; Table1[[#This Row],[Beneficiary type]]&amp; CHAR(10) &amp; "People targeted : " &amp;Table1[[#This Row],[Targeted]] &amp; CHAR(10) &amp; "People Reached: " &amp; Table1[[#This Row],[Reached]]</f>
        <v xml:space="preserve">/ 
People targeted : 
People Reached: </v>
      </c>
      <c r="E316" s="105" t="e">
        <f>"Started: " &amp; TEXT(Table1[[#This Row],[Data de início]], "DD/MM/YYYY") &amp; CHAR(10) &amp;"Est. End: " &amp; TEXT(Table1[[#This Row],[Data final]], "DD/MM/YYYY")&amp; CHAR(10) &amp;"Status: "&amp;Table1[[#This Row],[Status]]</f>
        <v>#VALUE!</v>
      </c>
      <c r="F316" s="104"/>
      <c r="G316" s="104"/>
      <c r="H316" s="104"/>
      <c r="I316" s="104"/>
      <c r="J316" s="104"/>
      <c r="K316" s="104"/>
      <c r="L316" s="104"/>
      <c r="M316" s="104"/>
      <c r="N316" s="104"/>
      <c r="O316" s="104"/>
      <c r="P316" s="104"/>
      <c r="Q316" s="104"/>
      <c r="R316" s="104"/>
      <c r="S316" s="106"/>
      <c r="T316" s="106"/>
      <c r="U316" s="104"/>
    </row>
    <row r="317" spans="1:21" ht="43.5">
      <c r="A317" s="104" t="str">
        <f>Table1[[#This Row],[Lead]]&amp;"/"&amp;Table1[[#This Row],[Implementing Partner]]</f>
        <v>/</v>
      </c>
      <c r="B317" s="104" t="str">
        <f>Table1[[#This Row],['#activity +type]]&amp;"/ "&amp; Table1[[#This Row],['#activity +description]]</f>
        <v xml:space="preserve">/ </v>
      </c>
      <c r="C317" s="105" t="str">
        <f>Table1[[#This Row],[District]] &amp;"/ " &amp; Table1[[#This Row],[Posto]] &amp;"/ " &amp; Table1[[#This Row],[Bairro_Localidade]] &amp;"/ " &amp; Table1[[#This Row],[Local]]</f>
        <v xml:space="preserve">/ / / </v>
      </c>
      <c r="D317" s="105" t="str">
        <f>Table1[[#This Row],['#loc +type]]&amp;"/ " &amp; Table1[[#This Row],[Beneficiary type]]&amp; CHAR(10) &amp; "People targeted : " &amp;Table1[[#This Row],[Targeted]] &amp; CHAR(10) &amp; "People Reached: " &amp; Table1[[#This Row],[Reached]]</f>
        <v xml:space="preserve">/ 
People targeted : 
People Reached: </v>
      </c>
      <c r="E317" s="105" t="e">
        <f>"Started: " &amp; TEXT(Table1[[#This Row],[Data de início]], "DD/MM/YYYY") &amp; CHAR(10) &amp;"Est. End: " &amp; TEXT(Table1[[#This Row],[Data final]], "DD/MM/YYYY")&amp; CHAR(10) &amp;"Status: "&amp;Table1[[#This Row],[Status]]</f>
        <v>#VALUE!</v>
      </c>
      <c r="F317" s="104"/>
      <c r="G317" s="104"/>
      <c r="H317" s="104"/>
      <c r="I317" s="104"/>
      <c r="J317" s="104"/>
      <c r="K317" s="104"/>
      <c r="L317" s="104"/>
      <c r="M317" s="104"/>
      <c r="N317" s="104"/>
      <c r="O317" s="104"/>
      <c r="P317" s="104"/>
      <c r="Q317" s="104"/>
      <c r="R317" s="104"/>
      <c r="S317" s="106"/>
      <c r="T317" s="106"/>
      <c r="U317" s="104"/>
    </row>
    <row r="318" spans="1:21" ht="43.5">
      <c r="A318" s="104" t="str">
        <f>Table1[[#This Row],[Lead]]&amp;"/"&amp;Table1[[#This Row],[Implementing Partner]]</f>
        <v>/</v>
      </c>
      <c r="B318" s="104" t="str">
        <f>Table1[[#This Row],['#activity +type]]&amp;"/ "&amp; Table1[[#This Row],['#activity +description]]</f>
        <v xml:space="preserve">/ </v>
      </c>
      <c r="C318" s="105" t="str">
        <f>Table1[[#This Row],[District]] &amp;"/ " &amp; Table1[[#This Row],[Posto]] &amp;"/ " &amp; Table1[[#This Row],[Bairro_Localidade]] &amp;"/ " &amp; Table1[[#This Row],[Local]]</f>
        <v xml:space="preserve">/ / / </v>
      </c>
      <c r="D318" s="105" t="str">
        <f>Table1[[#This Row],['#loc +type]]&amp;"/ " &amp; Table1[[#This Row],[Beneficiary type]]&amp; CHAR(10) &amp; "People targeted : " &amp;Table1[[#This Row],[Targeted]] &amp; CHAR(10) &amp; "People Reached: " &amp; Table1[[#This Row],[Reached]]</f>
        <v xml:space="preserve">/ 
People targeted : 
People Reached: </v>
      </c>
      <c r="E318" s="105" t="e">
        <f>"Started: " &amp; TEXT(Table1[[#This Row],[Data de início]], "DD/MM/YYYY") &amp; CHAR(10) &amp;"Est. End: " &amp; TEXT(Table1[[#This Row],[Data final]], "DD/MM/YYYY")&amp; CHAR(10) &amp;"Status: "&amp;Table1[[#This Row],[Status]]</f>
        <v>#VALUE!</v>
      </c>
      <c r="F318" s="104"/>
      <c r="G318" s="104"/>
      <c r="H318" s="104"/>
      <c r="I318" s="104"/>
      <c r="J318" s="104"/>
      <c r="K318" s="104"/>
      <c r="L318" s="104"/>
      <c r="M318" s="104"/>
      <c r="N318" s="104"/>
      <c r="O318" s="104"/>
      <c r="P318" s="104"/>
      <c r="Q318" s="104"/>
      <c r="R318" s="104"/>
      <c r="S318" s="106"/>
      <c r="T318" s="106"/>
      <c r="U318" s="104"/>
    </row>
    <row r="319" spans="1:21" ht="43.5">
      <c r="A319" s="104" t="str">
        <f>Table1[[#This Row],[Lead]]&amp;"/"&amp;Table1[[#This Row],[Implementing Partner]]</f>
        <v>/</v>
      </c>
      <c r="B319" s="104" t="str">
        <f>Table1[[#This Row],['#activity +type]]&amp;"/ "&amp; Table1[[#This Row],['#activity +description]]</f>
        <v xml:space="preserve">/ </v>
      </c>
      <c r="C319" s="105" t="str">
        <f>Table1[[#This Row],[District]] &amp;"/ " &amp; Table1[[#This Row],[Posto]] &amp;"/ " &amp; Table1[[#This Row],[Bairro_Localidade]] &amp;"/ " &amp; Table1[[#This Row],[Local]]</f>
        <v xml:space="preserve">/ / / </v>
      </c>
      <c r="D319" s="105" t="str">
        <f>Table1[[#This Row],['#loc +type]]&amp;"/ " &amp; Table1[[#This Row],[Beneficiary type]]&amp; CHAR(10) &amp; "People targeted : " &amp;Table1[[#This Row],[Targeted]] &amp; CHAR(10) &amp; "People Reached: " &amp; Table1[[#This Row],[Reached]]</f>
        <v xml:space="preserve">/ 
People targeted : 
People Reached: </v>
      </c>
      <c r="E319" s="105" t="e">
        <f>"Started: " &amp; TEXT(Table1[[#This Row],[Data de início]], "DD/MM/YYYY") &amp; CHAR(10) &amp;"Est. End: " &amp; TEXT(Table1[[#This Row],[Data final]], "DD/MM/YYYY")&amp; CHAR(10) &amp;"Status: "&amp;Table1[[#This Row],[Status]]</f>
        <v>#VALUE!</v>
      </c>
      <c r="F319" s="104"/>
      <c r="G319" s="104"/>
      <c r="H319" s="104"/>
      <c r="I319" s="104"/>
      <c r="J319" s="104"/>
      <c r="K319" s="104"/>
      <c r="L319" s="104"/>
      <c r="M319" s="104"/>
      <c r="N319" s="104"/>
      <c r="O319" s="104"/>
      <c r="P319" s="104"/>
      <c r="Q319" s="104"/>
      <c r="R319" s="104"/>
      <c r="S319" s="106"/>
      <c r="T319" s="106"/>
      <c r="U319" s="104"/>
    </row>
    <row r="320" spans="1:21" ht="43.5">
      <c r="A320" s="104" t="str">
        <f>Table1[[#This Row],[Lead]]&amp;"/"&amp;Table1[[#This Row],[Implementing Partner]]</f>
        <v>/</v>
      </c>
      <c r="B320" s="104" t="str">
        <f>Table1[[#This Row],['#activity +type]]&amp;"/ "&amp; Table1[[#This Row],['#activity +description]]</f>
        <v xml:space="preserve">/ </v>
      </c>
      <c r="C320" s="105" t="str">
        <f>Table1[[#This Row],[District]] &amp;"/ " &amp; Table1[[#This Row],[Posto]] &amp;"/ " &amp; Table1[[#This Row],[Bairro_Localidade]] &amp;"/ " &amp; Table1[[#This Row],[Local]]</f>
        <v xml:space="preserve">/ / / </v>
      </c>
      <c r="D320" s="105" t="str">
        <f>Table1[[#This Row],['#loc +type]]&amp;"/ " &amp; Table1[[#This Row],[Beneficiary type]]&amp; CHAR(10) &amp; "People targeted : " &amp;Table1[[#This Row],[Targeted]] &amp; CHAR(10) &amp; "People Reached: " &amp; Table1[[#This Row],[Reached]]</f>
        <v xml:space="preserve">/ 
People targeted : 
People Reached: </v>
      </c>
      <c r="E320" s="105" t="e">
        <f>"Started: " &amp; TEXT(Table1[[#This Row],[Data de início]], "DD/MM/YYYY") &amp; CHAR(10) &amp;"Est. End: " &amp; TEXT(Table1[[#This Row],[Data final]], "DD/MM/YYYY")&amp; CHAR(10) &amp;"Status: "&amp;Table1[[#This Row],[Status]]</f>
        <v>#VALUE!</v>
      </c>
      <c r="F320" s="104"/>
      <c r="G320" s="104"/>
      <c r="H320" s="104"/>
      <c r="I320" s="104"/>
      <c r="J320" s="104"/>
      <c r="K320" s="104"/>
      <c r="L320" s="104"/>
      <c r="M320" s="104"/>
      <c r="N320" s="104"/>
      <c r="O320" s="104"/>
      <c r="P320" s="104"/>
      <c r="Q320" s="104"/>
      <c r="R320" s="104"/>
      <c r="S320" s="106"/>
      <c r="T320" s="106"/>
      <c r="U320" s="104"/>
    </row>
    <row r="321" spans="1:21" ht="43.5">
      <c r="A321" s="104" t="str">
        <f>Table1[[#This Row],[Lead]]&amp;"/"&amp;Table1[[#This Row],[Implementing Partner]]</f>
        <v>/</v>
      </c>
      <c r="B321" s="104" t="str">
        <f>Table1[[#This Row],['#activity +type]]&amp;"/ "&amp; Table1[[#This Row],['#activity +description]]</f>
        <v xml:space="preserve">/ </v>
      </c>
      <c r="C321" s="105" t="str">
        <f>Table1[[#This Row],[District]] &amp;"/ " &amp; Table1[[#This Row],[Posto]] &amp;"/ " &amp; Table1[[#This Row],[Bairro_Localidade]] &amp;"/ " &amp; Table1[[#This Row],[Local]]</f>
        <v xml:space="preserve">/ / / </v>
      </c>
      <c r="D321" s="105" t="str">
        <f>Table1[[#This Row],['#loc +type]]&amp;"/ " &amp; Table1[[#This Row],[Beneficiary type]]&amp; CHAR(10) &amp; "People targeted : " &amp;Table1[[#This Row],[Targeted]] &amp; CHAR(10) &amp; "People Reached: " &amp; Table1[[#This Row],[Reached]]</f>
        <v xml:space="preserve">/ 
People targeted : 
People Reached: </v>
      </c>
      <c r="E321" s="105" t="e">
        <f>"Started: " &amp; TEXT(Table1[[#This Row],[Data de início]], "DD/MM/YYYY") &amp; CHAR(10) &amp;"Est. End: " &amp; TEXT(Table1[[#This Row],[Data final]], "DD/MM/YYYY")&amp; CHAR(10) &amp;"Status: "&amp;Table1[[#This Row],[Status]]</f>
        <v>#VALUE!</v>
      </c>
      <c r="F321" s="104"/>
      <c r="G321" s="104"/>
      <c r="H321" s="104"/>
      <c r="I321" s="104"/>
      <c r="J321" s="104"/>
      <c r="K321" s="104"/>
      <c r="L321" s="104"/>
      <c r="M321" s="104"/>
      <c r="N321" s="104"/>
      <c r="O321" s="104"/>
      <c r="P321" s="104"/>
      <c r="Q321" s="104"/>
      <c r="R321" s="104"/>
      <c r="S321" s="106"/>
      <c r="T321" s="106"/>
      <c r="U321" s="104"/>
    </row>
    <row r="322" spans="1:21" ht="43.5">
      <c r="A322" s="104" t="str">
        <f>Table1[[#This Row],[Lead]]&amp;"/"&amp;Table1[[#This Row],[Implementing Partner]]</f>
        <v>/</v>
      </c>
      <c r="B322" s="104" t="str">
        <f>Table1[[#This Row],['#activity +type]]&amp;"/ "&amp; Table1[[#This Row],['#activity +description]]</f>
        <v xml:space="preserve">/ </v>
      </c>
      <c r="C322" s="105" t="str">
        <f>Table1[[#This Row],[District]] &amp;"/ " &amp; Table1[[#This Row],[Posto]] &amp;"/ " &amp; Table1[[#This Row],[Bairro_Localidade]] &amp;"/ " &amp; Table1[[#This Row],[Local]]</f>
        <v xml:space="preserve">/ / / </v>
      </c>
      <c r="D322" s="105" t="str">
        <f>Table1[[#This Row],['#loc +type]]&amp;"/ " &amp; Table1[[#This Row],[Beneficiary type]]&amp; CHAR(10) &amp; "People targeted : " &amp;Table1[[#This Row],[Targeted]] &amp; CHAR(10) &amp; "People Reached: " &amp; Table1[[#This Row],[Reached]]</f>
        <v xml:space="preserve">/ 
People targeted : 
People Reached: </v>
      </c>
      <c r="E322" s="105" t="e">
        <f>"Started: " &amp; TEXT(Table1[[#This Row],[Data de início]], "DD/MM/YYYY") &amp; CHAR(10) &amp;"Est. End: " &amp; TEXT(Table1[[#This Row],[Data final]], "DD/MM/YYYY")&amp; CHAR(10) &amp;"Status: "&amp;Table1[[#This Row],[Status]]</f>
        <v>#VALUE!</v>
      </c>
      <c r="F322" s="104"/>
      <c r="G322" s="104"/>
      <c r="H322" s="104"/>
      <c r="I322" s="104"/>
      <c r="J322" s="104"/>
      <c r="K322" s="104"/>
      <c r="L322" s="104"/>
      <c r="M322" s="104"/>
      <c r="N322" s="104"/>
      <c r="O322" s="104"/>
      <c r="P322" s="104"/>
      <c r="Q322" s="104"/>
      <c r="R322" s="104"/>
      <c r="S322" s="106"/>
      <c r="T322" s="106"/>
      <c r="U322" s="104"/>
    </row>
    <row r="323" spans="1:21" ht="43.5">
      <c r="A323" s="104" t="str">
        <f>Table1[[#This Row],[Lead]]&amp;"/"&amp;Table1[[#This Row],[Implementing Partner]]</f>
        <v>/</v>
      </c>
      <c r="B323" s="104" t="str">
        <f>Table1[[#This Row],['#activity +type]]&amp;"/ "&amp; Table1[[#This Row],['#activity +description]]</f>
        <v xml:space="preserve">/ </v>
      </c>
      <c r="C323" s="105" t="str">
        <f>Table1[[#This Row],[District]] &amp;"/ " &amp; Table1[[#This Row],[Posto]] &amp;"/ " &amp; Table1[[#This Row],[Bairro_Localidade]] &amp;"/ " &amp; Table1[[#This Row],[Local]]</f>
        <v xml:space="preserve">/ / / </v>
      </c>
      <c r="D323" s="105" t="str">
        <f>Table1[[#This Row],['#loc +type]]&amp;"/ " &amp; Table1[[#This Row],[Beneficiary type]]&amp; CHAR(10) &amp; "People targeted : " &amp;Table1[[#This Row],[Targeted]] &amp; CHAR(10) &amp; "People Reached: " &amp; Table1[[#This Row],[Reached]]</f>
        <v xml:space="preserve">/ 
People targeted : 
People Reached: </v>
      </c>
      <c r="E323" s="105" t="e">
        <f>"Started: " &amp; TEXT(Table1[[#This Row],[Data de início]], "DD/MM/YYYY") &amp; CHAR(10) &amp;"Est. End: " &amp; TEXT(Table1[[#This Row],[Data final]], "DD/MM/YYYY")&amp; CHAR(10) &amp;"Status: "&amp;Table1[[#This Row],[Status]]</f>
        <v>#VALUE!</v>
      </c>
      <c r="F323" s="104"/>
      <c r="G323" s="104"/>
      <c r="H323" s="104"/>
      <c r="I323" s="104"/>
      <c r="J323" s="104"/>
      <c r="K323" s="104"/>
      <c r="L323" s="104"/>
      <c r="M323" s="104"/>
      <c r="N323" s="104"/>
      <c r="O323" s="104"/>
      <c r="P323" s="104"/>
      <c r="Q323" s="104"/>
      <c r="R323" s="104"/>
      <c r="S323" s="106"/>
      <c r="T323" s="106"/>
      <c r="U323" s="104"/>
    </row>
    <row r="324" spans="1:21" ht="43.5">
      <c r="A324" s="104" t="str">
        <f>Table1[[#This Row],[Lead]]&amp;"/"&amp;Table1[[#This Row],[Implementing Partner]]</f>
        <v>/</v>
      </c>
      <c r="B324" s="104" t="str">
        <f>Table1[[#This Row],['#activity +type]]&amp;"/ "&amp; Table1[[#This Row],['#activity +description]]</f>
        <v xml:space="preserve">/ </v>
      </c>
      <c r="C324" s="105" t="str">
        <f>Table1[[#This Row],[District]] &amp;"/ " &amp; Table1[[#This Row],[Posto]] &amp;"/ " &amp; Table1[[#This Row],[Bairro_Localidade]] &amp;"/ " &amp; Table1[[#This Row],[Local]]</f>
        <v xml:space="preserve">/ / / </v>
      </c>
      <c r="D324" s="105" t="str">
        <f>Table1[[#This Row],['#loc +type]]&amp;"/ " &amp; Table1[[#This Row],[Beneficiary type]]&amp; CHAR(10) &amp; "People targeted : " &amp;Table1[[#This Row],[Targeted]] &amp; CHAR(10) &amp; "People Reached: " &amp; Table1[[#This Row],[Reached]]</f>
        <v xml:space="preserve">/ 
People targeted : 
People Reached: </v>
      </c>
      <c r="E324" s="105" t="e">
        <f>"Started: " &amp; TEXT(Table1[[#This Row],[Data de início]], "DD/MM/YYYY") &amp; CHAR(10) &amp;"Est. End: " &amp; TEXT(Table1[[#This Row],[Data final]], "DD/MM/YYYY")&amp; CHAR(10) &amp;"Status: "&amp;Table1[[#This Row],[Status]]</f>
        <v>#VALUE!</v>
      </c>
      <c r="F324" s="104"/>
      <c r="G324" s="104"/>
      <c r="H324" s="104"/>
      <c r="I324" s="104"/>
      <c r="J324" s="104"/>
      <c r="K324" s="104"/>
      <c r="L324" s="104"/>
      <c r="M324" s="104"/>
      <c r="N324" s="104"/>
      <c r="O324" s="104"/>
      <c r="P324" s="104"/>
      <c r="Q324" s="104"/>
      <c r="R324" s="104"/>
      <c r="S324" s="106"/>
      <c r="T324" s="106"/>
      <c r="U324" s="104"/>
    </row>
    <row r="325" spans="1:21" ht="43.5">
      <c r="A325" s="104" t="str">
        <f>Table1[[#This Row],[Lead]]&amp;"/"&amp;Table1[[#This Row],[Implementing Partner]]</f>
        <v>/</v>
      </c>
      <c r="B325" s="104" t="str">
        <f>Table1[[#This Row],['#activity +type]]&amp;"/ "&amp; Table1[[#This Row],['#activity +description]]</f>
        <v xml:space="preserve">/ </v>
      </c>
      <c r="C325" s="105" t="str">
        <f>Table1[[#This Row],[District]] &amp;"/ " &amp; Table1[[#This Row],[Posto]] &amp;"/ " &amp; Table1[[#This Row],[Bairro_Localidade]] &amp;"/ " &amp; Table1[[#This Row],[Local]]</f>
        <v xml:space="preserve">/ / / </v>
      </c>
      <c r="D325" s="105" t="str">
        <f>Table1[[#This Row],['#loc +type]]&amp;"/ " &amp; Table1[[#This Row],[Beneficiary type]]&amp; CHAR(10) &amp; "People targeted : " &amp;Table1[[#This Row],[Targeted]] &amp; CHAR(10) &amp; "People Reached: " &amp; Table1[[#This Row],[Reached]]</f>
        <v xml:space="preserve">/ 
People targeted : 
People Reached: </v>
      </c>
      <c r="E325" s="105" t="e">
        <f>"Started: " &amp; TEXT(Table1[[#This Row],[Data de início]], "DD/MM/YYYY") &amp; CHAR(10) &amp;"Est. End: " &amp; TEXT(Table1[[#This Row],[Data final]], "DD/MM/YYYY")&amp; CHAR(10) &amp;"Status: "&amp;Table1[[#This Row],[Status]]</f>
        <v>#VALUE!</v>
      </c>
      <c r="F325" s="104"/>
      <c r="G325" s="104"/>
      <c r="H325" s="104"/>
      <c r="I325" s="104"/>
      <c r="J325" s="104"/>
      <c r="K325" s="104"/>
      <c r="L325" s="104"/>
      <c r="M325" s="104"/>
      <c r="N325" s="104"/>
      <c r="O325" s="104"/>
      <c r="P325" s="104"/>
      <c r="Q325" s="104"/>
      <c r="R325" s="104"/>
      <c r="S325" s="106"/>
      <c r="T325" s="106"/>
      <c r="U325" s="104"/>
    </row>
    <row r="326" spans="1:21" ht="43.5">
      <c r="A326" s="104" t="str">
        <f>Table1[[#This Row],[Lead]]&amp;"/"&amp;Table1[[#This Row],[Implementing Partner]]</f>
        <v>/</v>
      </c>
      <c r="B326" s="104" t="str">
        <f>Table1[[#This Row],['#activity +type]]&amp;"/ "&amp; Table1[[#This Row],['#activity +description]]</f>
        <v xml:space="preserve">/ </v>
      </c>
      <c r="C326" s="105" t="str">
        <f>Table1[[#This Row],[District]] &amp;"/ " &amp; Table1[[#This Row],[Posto]] &amp;"/ " &amp; Table1[[#This Row],[Bairro_Localidade]] &amp;"/ " &amp; Table1[[#This Row],[Local]]</f>
        <v xml:space="preserve">/ / / </v>
      </c>
      <c r="D326" s="105" t="str">
        <f>Table1[[#This Row],['#loc +type]]&amp;"/ " &amp; Table1[[#This Row],[Beneficiary type]]&amp; CHAR(10) &amp; "People targeted : " &amp;Table1[[#This Row],[Targeted]] &amp; CHAR(10) &amp; "People Reached: " &amp; Table1[[#This Row],[Reached]]</f>
        <v xml:space="preserve">/ 
People targeted : 
People Reached: </v>
      </c>
      <c r="E326" s="105" t="e">
        <f>"Started: " &amp; TEXT(Table1[[#This Row],[Data de início]], "DD/MM/YYYY") &amp; CHAR(10) &amp;"Est. End: " &amp; TEXT(Table1[[#This Row],[Data final]], "DD/MM/YYYY")&amp; CHAR(10) &amp;"Status: "&amp;Table1[[#This Row],[Status]]</f>
        <v>#VALUE!</v>
      </c>
      <c r="F326" s="104"/>
      <c r="G326" s="104"/>
      <c r="H326" s="104"/>
      <c r="I326" s="104"/>
      <c r="J326" s="104"/>
      <c r="K326" s="104"/>
      <c r="L326" s="104"/>
      <c r="M326" s="104"/>
      <c r="N326" s="104"/>
      <c r="O326" s="104"/>
      <c r="P326" s="104"/>
      <c r="Q326" s="104"/>
      <c r="R326" s="104"/>
      <c r="S326" s="106"/>
      <c r="T326" s="106"/>
      <c r="U326" s="104"/>
    </row>
    <row r="327" spans="1:21" ht="43.5">
      <c r="A327" s="104" t="str">
        <f>Table1[[#This Row],[Lead]]&amp;"/"&amp;Table1[[#This Row],[Implementing Partner]]</f>
        <v>/</v>
      </c>
      <c r="B327" s="104" t="str">
        <f>Table1[[#This Row],['#activity +type]]&amp;"/ "&amp; Table1[[#This Row],['#activity +description]]</f>
        <v xml:space="preserve">/ </v>
      </c>
      <c r="C327" s="105" t="str">
        <f>Table1[[#This Row],[District]] &amp;"/ " &amp; Table1[[#This Row],[Posto]] &amp;"/ " &amp; Table1[[#This Row],[Bairro_Localidade]] &amp;"/ " &amp; Table1[[#This Row],[Local]]</f>
        <v xml:space="preserve">/ / / </v>
      </c>
      <c r="D327" s="105" t="str">
        <f>Table1[[#This Row],['#loc +type]]&amp;"/ " &amp; Table1[[#This Row],[Beneficiary type]]&amp; CHAR(10) &amp; "People targeted : " &amp;Table1[[#This Row],[Targeted]] &amp; CHAR(10) &amp; "People Reached: " &amp; Table1[[#This Row],[Reached]]</f>
        <v xml:space="preserve">/ 
People targeted : 
People Reached: </v>
      </c>
      <c r="E327" s="105" t="e">
        <f>"Started: " &amp; TEXT(Table1[[#This Row],[Data de início]], "DD/MM/YYYY") &amp; CHAR(10) &amp;"Est. End: " &amp; TEXT(Table1[[#This Row],[Data final]], "DD/MM/YYYY")&amp; CHAR(10) &amp;"Status: "&amp;Table1[[#This Row],[Status]]</f>
        <v>#VALUE!</v>
      </c>
      <c r="F327" s="104"/>
      <c r="G327" s="104"/>
      <c r="H327" s="104"/>
      <c r="I327" s="104"/>
      <c r="J327" s="104"/>
      <c r="K327" s="104"/>
      <c r="L327" s="104"/>
      <c r="M327" s="104"/>
      <c r="N327" s="104"/>
      <c r="O327" s="104"/>
      <c r="P327" s="104"/>
      <c r="Q327" s="104"/>
      <c r="R327" s="104"/>
      <c r="S327" s="106"/>
      <c r="T327" s="106"/>
      <c r="U327" s="104"/>
    </row>
    <row r="328" spans="1:21" ht="43.5">
      <c r="A328" s="104" t="str">
        <f>Table1[[#This Row],[Lead]]&amp;"/"&amp;Table1[[#This Row],[Implementing Partner]]</f>
        <v>/</v>
      </c>
      <c r="B328" s="104" t="str">
        <f>Table1[[#This Row],['#activity +type]]&amp;"/ "&amp; Table1[[#This Row],['#activity +description]]</f>
        <v xml:space="preserve">/ </v>
      </c>
      <c r="C328" s="105" t="str">
        <f>Table1[[#This Row],[District]] &amp;"/ " &amp; Table1[[#This Row],[Posto]] &amp;"/ " &amp; Table1[[#This Row],[Bairro_Localidade]] &amp;"/ " &amp; Table1[[#This Row],[Local]]</f>
        <v xml:space="preserve">/ / / </v>
      </c>
      <c r="D328" s="105" t="str">
        <f>Table1[[#This Row],['#loc +type]]&amp;"/ " &amp; Table1[[#This Row],[Beneficiary type]]&amp; CHAR(10) &amp; "People targeted : " &amp;Table1[[#This Row],[Targeted]] &amp; CHAR(10) &amp; "People Reached: " &amp; Table1[[#This Row],[Reached]]</f>
        <v xml:space="preserve">/ 
People targeted : 
People Reached: </v>
      </c>
      <c r="E328" s="105" t="e">
        <f>"Started: " &amp; TEXT(Table1[[#This Row],[Data de início]], "DD/MM/YYYY") &amp; CHAR(10) &amp;"Est. End: " &amp; TEXT(Table1[[#This Row],[Data final]], "DD/MM/YYYY")&amp; CHAR(10) &amp;"Status: "&amp;Table1[[#This Row],[Status]]</f>
        <v>#VALUE!</v>
      </c>
      <c r="F328" s="104"/>
      <c r="G328" s="104"/>
      <c r="H328" s="104"/>
      <c r="I328" s="104"/>
      <c r="J328" s="104"/>
      <c r="K328" s="104"/>
      <c r="L328" s="104"/>
      <c r="M328" s="104"/>
      <c r="N328" s="104"/>
      <c r="O328" s="104"/>
      <c r="P328" s="104"/>
      <c r="Q328" s="104"/>
      <c r="R328" s="104"/>
      <c r="S328" s="106"/>
      <c r="T328" s="106"/>
      <c r="U328" s="104"/>
    </row>
    <row r="329" spans="1:21" ht="43.5">
      <c r="A329" s="104" t="str">
        <f>Table1[[#This Row],[Lead]]&amp;"/"&amp;Table1[[#This Row],[Implementing Partner]]</f>
        <v>/</v>
      </c>
      <c r="B329" s="104" t="str">
        <f>Table1[[#This Row],['#activity +type]]&amp;"/ "&amp; Table1[[#This Row],['#activity +description]]</f>
        <v xml:space="preserve">/ </v>
      </c>
      <c r="C329" s="105" t="str">
        <f>Table1[[#This Row],[District]] &amp;"/ " &amp; Table1[[#This Row],[Posto]] &amp;"/ " &amp; Table1[[#This Row],[Bairro_Localidade]] &amp;"/ " &amp; Table1[[#This Row],[Local]]</f>
        <v xml:space="preserve">/ / / </v>
      </c>
      <c r="D329" s="105" t="str">
        <f>Table1[[#This Row],['#loc +type]]&amp;"/ " &amp; Table1[[#This Row],[Beneficiary type]]&amp; CHAR(10) &amp; "People targeted : " &amp;Table1[[#This Row],[Targeted]] &amp; CHAR(10) &amp; "People Reached: " &amp; Table1[[#This Row],[Reached]]</f>
        <v xml:space="preserve">/ 
People targeted : 
People Reached: </v>
      </c>
      <c r="E329" s="105" t="e">
        <f>"Started: " &amp; TEXT(Table1[[#This Row],[Data de início]], "DD/MM/YYYY") &amp; CHAR(10) &amp;"Est. End: " &amp; TEXT(Table1[[#This Row],[Data final]], "DD/MM/YYYY")&amp; CHAR(10) &amp;"Status: "&amp;Table1[[#This Row],[Status]]</f>
        <v>#VALUE!</v>
      </c>
      <c r="F329" s="104"/>
      <c r="G329" s="104"/>
      <c r="H329" s="104"/>
      <c r="I329" s="104"/>
      <c r="J329" s="104"/>
      <c r="K329" s="104"/>
      <c r="L329" s="104"/>
      <c r="M329" s="104"/>
      <c r="N329" s="104"/>
      <c r="O329" s="104"/>
      <c r="P329" s="104"/>
      <c r="Q329" s="104"/>
      <c r="R329" s="104"/>
      <c r="S329" s="106"/>
      <c r="T329" s="106"/>
      <c r="U329" s="104"/>
    </row>
    <row r="330" spans="1:21" ht="43.5">
      <c r="A330" s="104" t="str">
        <f>Table1[[#This Row],[Lead]]&amp;"/"&amp;Table1[[#This Row],[Implementing Partner]]</f>
        <v>/</v>
      </c>
      <c r="B330" s="104" t="str">
        <f>Table1[[#This Row],['#activity +type]]&amp;"/ "&amp; Table1[[#This Row],['#activity +description]]</f>
        <v xml:space="preserve">/ </v>
      </c>
      <c r="C330" s="105" t="str">
        <f>Table1[[#This Row],[District]] &amp;"/ " &amp; Table1[[#This Row],[Posto]] &amp;"/ " &amp; Table1[[#This Row],[Bairro_Localidade]] &amp;"/ " &amp; Table1[[#This Row],[Local]]</f>
        <v xml:space="preserve">/ / / </v>
      </c>
      <c r="D330" s="105" t="str">
        <f>Table1[[#This Row],['#loc +type]]&amp;"/ " &amp; Table1[[#This Row],[Beneficiary type]]&amp; CHAR(10) &amp; "People targeted : " &amp;Table1[[#This Row],[Targeted]] &amp; CHAR(10) &amp; "People Reached: " &amp; Table1[[#This Row],[Reached]]</f>
        <v xml:space="preserve">/ 
People targeted : 
People Reached: </v>
      </c>
      <c r="E330" s="105" t="e">
        <f>"Started: " &amp; TEXT(Table1[[#This Row],[Data de início]], "DD/MM/YYYY") &amp; CHAR(10) &amp;"Est. End: " &amp; TEXT(Table1[[#This Row],[Data final]], "DD/MM/YYYY")&amp; CHAR(10) &amp;"Status: "&amp;Table1[[#This Row],[Status]]</f>
        <v>#VALUE!</v>
      </c>
      <c r="F330" s="104"/>
      <c r="G330" s="104"/>
      <c r="H330" s="104"/>
      <c r="I330" s="104"/>
      <c r="J330" s="104"/>
      <c r="K330" s="104"/>
      <c r="L330" s="104"/>
      <c r="M330" s="104"/>
      <c r="N330" s="104"/>
      <c r="O330" s="104"/>
      <c r="P330" s="104"/>
      <c r="Q330" s="104"/>
      <c r="R330" s="104"/>
      <c r="S330" s="106"/>
      <c r="T330" s="106"/>
      <c r="U330" s="104"/>
    </row>
    <row r="331" spans="1:21" ht="43.5">
      <c r="A331" s="104" t="str">
        <f>Table1[[#This Row],[Lead]]&amp;"/"&amp;Table1[[#This Row],[Implementing Partner]]</f>
        <v>/</v>
      </c>
      <c r="B331" s="104" t="str">
        <f>Table1[[#This Row],['#activity +type]]&amp;"/ "&amp; Table1[[#This Row],['#activity +description]]</f>
        <v xml:space="preserve">/ </v>
      </c>
      <c r="C331" s="105" t="str">
        <f>Table1[[#This Row],[District]] &amp;"/ " &amp; Table1[[#This Row],[Posto]] &amp;"/ " &amp; Table1[[#This Row],[Bairro_Localidade]] &amp;"/ " &amp; Table1[[#This Row],[Local]]</f>
        <v xml:space="preserve">/ / / </v>
      </c>
      <c r="D331" s="105" t="str">
        <f>Table1[[#This Row],['#loc +type]]&amp;"/ " &amp; Table1[[#This Row],[Beneficiary type]]&amp; CHAR(10) &amp; "People targeted : " &amp;Table1[[#This Row],[Targeted]] &amp; CHAR(10) &amp; "People Reached: " &amp; Table1[[#This Row],[Reached]]</f>
        <v xml:space="preserve">/ 
People targeted : 
People Reached: </v>
      </c>
      <c r="E331" s="105" t="e">
        <f>"Started: " &amp; TEXT(Table1[[#This Row],[Data de início]], "DD/MM/YYYY") &amp; CHAR(10) &amp;"Est. End: " &amp; TEXT(Table1[[#This Row],[Data final]], "DD/MM/YYYY")&amp; CHAR(10) &amp;"Status: "&amp;Table1[[#This Row],[Status]]</f>
        <v>#VALUE!</v>
      </c>
      <c r="F331" s="104"/>
      <c r="G331" s="104"/>
      <c r="H331" s="104"/>
      <c r="I331" s="104"/>
      <c r="J331" s="104"/>
      <c r="K331" s="104"/>
      <c r="L331" s="104"/>
      <c r="M331" s="104"/>
      <c r="N331" s="104"/>
      <c r="O331" s="104"/>
      <c r="P331" s="104"/>
      <c r="Q331" s="104"/>
      <c r="R331" s="104"/>
      <c r="S331" s="106"/>
      <c r="T331" s="106"/>
      <c r="U331" s="104"/>
    </row>
    <row r="332" spans="1:21" ht="43.5">
      <c r="A332" s="104" t="str">
        <f>Table1[[#This Row],[Lead]]&amp;"/"&amp;Table1[[#This Row],[Implementing Partner]]</f>
        <v>/</v>
      </c>
      <c r="B332" s="104" t="str">
        <f>Table1[[#This Row],['#activity +type]]&amp;"/ "&amp; Table1[[#This Row],['#activity +description]]</f>
        <v xml:space="preserve">/ </v>
      </c>
      <c r="C332" s="105" t="str">
        <f>Table1[[#This Row],[District]] &amp;"/ " &amp; Table1[[#This Row],[Posto]] &amp;"/ " &amp; Table1[[#This Row],[Bairro_Localidade]] &amp;"/ " &amp; Table1[[#This Row],[Local]]</f>
        <v xml:space="preserve">/ / / </v>
      </c>
      <c r="D332" s="105" t="str">
        <f>Table1[[#This Row],['#loc +type]]&amp;"/ " &amp; Table1[[#This Row],[Beneficiary type]]&amp; CHAR(10) &amp; "People targeted : " &amp;Table1[[#This Row],[Targeted]] &amp; CHAR(10) &amp; "People Reached: " &amp; Table1[[#This Row],[Reached]]</f>
        <v xml:space="preserve">/ 
People targeted : 
People Reached: </v>
      </c>
      <c r="E332" s="105" t="e">
        <f>"Started: " &amp; TEXT(Table1[[#This Row],[Data de início]], "DD/MM/YYYY") &amp; CHAR(10) &amp;"Est. End: " &amp; TEXT(Table1[[#This Row],[Data final]], "DD/MM/YYYY")&amp; CHAR(10) &amp;"Status: "&amp;Table1[[#This Row],[Status]]</f>
        <v>#VALUE!</v>
      </c>
      <c r="F332" s="104"/>
      <c r="G332" s="104"/>
      <c r="H332" s="104"/>
      <c r="I332" s="104"/>
      <c r="J332" s="104"/>
      <c r="K332" s="104"/>
      <c r="L332" s="104"/>
      <c r="M332" s="104"/>
      <c r="N332" s="104"/>
      <c r="O332" s="104"/>
      <c r="P332" s="104"/>
      <c r="Q332" s="104"/>
      <c r="R332" s="104"/>
      <c r="S332" s="106"/>
      <c r="T332" s="106"/>
      <c r="U332" s="104"/>
    </row>
    <row r="333" spans="1:21" ht="43.5">
      <c r="A333" s="104" t="str">
        <f>Table1[[#This Row],[Lead]]&amp;"/"&amp;Table1[[#This Row],[Implementing Partner]]</f>
        <v>/</v>
      </c>
      <c r="B333" s="104" t="str">
        <f>Table1[[#This Row],['#activity +type]]&amp;"/ "&amp; Table1[[#This Row],['#activity +description]]</f>
        <v xml:space="preserve">/ </v>
      </c>
      <c r="C333" s="105" t="str">
        <f>Table1[[#This Row],[District]] &amp;"/ " &amp; Table1[[#This Row],[Posto]] &amp;"/ " &amp; Table1[[#This Row],[Bairro_Localidade]] &amp;"/ " &amp; Table1[[#This Row],[Local]]</f>
        <v xml:space="preserve">/ / / </v>
      </c>
      <c r="D333" s="105" t="str">
        <f>Table1[[#This Row],['#loc +type]]&amp;"/ " &amp; Table1[[#This Row],[Beneficiary type]]&amp; CHAR(10) &amp; "People targeted : " &amp;Table1[[#This Row],[Targeted]] &amp; CHAR(10) &amp; "People Reached: " &amp; Table1[[#This Row],[Reached]]</f>
        <v xml:space="preserve">/ 
People targeted : 
People Reached: </v>
      </c>
      <c r="E333" s="105" t="e">
        <f>"Started: " &amp; TEXT(Table1[[#This Row],[Data de início]], "DD/MM/YYYY") &amp; CHAR(10) &amp;"Est. End: " &amp; TEXT(Table1[[#This Row],[Data final]], "DD/MM/YYYY")&amp; CHAR(10) &amp;"Status: "&amp;Table1[[#This Row],[Status]]</f>
        <v>#VALUE!</v>
      </c>
      <c r="F333" s="104"/>
      <c r="G333" s="104"/>
      <c r="H333" s="104"/>
      <c r="I333" s="104"/>
      <c r="J333" s="104"/>
      <c r="K333" s="104"/>
      <c r="L333" s="104"/>
      <c r="M333" s="104"/>
      <c r="N333" s="104"/>
      <c r="O333" s="104"/>
      <c r="P333" s="104"/>
      <c r="Q333" s="104"/>
      <c r="R333" s="104"/>
      <c r="S333" s="106"/>
      <c r="T333" s="106"/>
      <c r="U333" s="104"/>
    </row>
    <row r="334" spans="1:21" ht="43.5">
      <c r="A334" s="104" t="str">
        <f>Table1[[#This Row],[Lead]]&amp;"/"&amp;Table1[[#This Row],[Implementing Partner]]</f>
        <v>/</v>
      </c>
      <c r="B334" s="104" t="str">
        <f>Table1[[#This Row],['#activity +type]]&amp;"/ "&amp; Table1[[#This Row],['#activity +description]]</f>
        <v xml:space="preserve">/ </v>
      </c>
      <c r="C334" s="105" t="str">
        <f>Table1[[#This Row],[District]] &amp;"/ " &amp; Table1[[#This Row],[Posto]] &amp;"/ " &amp; Table1[[#This Row],[Bairro_Localidade]] &amp;"/ " &amp; Table1[[#This Row],[Local]]</f>
        <v xml:space="preserve">/ / / </v>
      </c>
      <c r="D334" s="105" t="str">
        <f>Table1[[#This Row],['#loc +type]]&amp;"/ " &amp; Table1[[#This Row],[Beneficiary type]]&amp; CHAR(10) &amp; "People targeted : " &amp;Table1[[#This Row],[Targeted]] &amp; CHAR(10) &amp; "People Reached: " &amp; Table1[[#This Row],[Reached]]</f>
        <v xml:space="preserve">/ 
People targeted : 
People Reached: </v>
      </c>
      <c r="E334" s="105" t="e">
        <f>"Started: " &amp; TEXT(Table1[[#This Row],[Data de início]], "DD/MM/YYYY") &amp; CHAR(10) &amp;"Est. End: " &amp; TEXT(Table1[[#This Row],[Data final]], "DD/MM/YYYY")&amp; CHAR(10) &amp;"Status: "&amp;Table1[[#This Row],[Status]]</f>
        <v>#VALUE!</v>
      </c>
      <c r="F334" s="104"/>
      <c r="G334" s="104"/>
      <c r="H334" s="104"/>
      <c r="I334" s="104"/>
      <c r="J334" s="104"/>
      <c r="K334" s="104"/>
      <c r="L334" s="104"/>
      <c r="M334" s="104"/>
      <c r="N334" s="104"/>
      <c r="O334" s="104"/>
      <c r="P334" s="104"/>
      <c r="Q334" s="104"/>
      <c r="R334" s="104"/>
      <c r="S334" s="106"/>
      <c r="T334" s="106"/>
      <c r="U334" s="104"/>
    </row>
    <row r="335" spans="1:21" ht="43.5">
      <c r="A335" s="104" t="str">
        <f>Table1[[#This Row],[Lead]]&amp;"/"&amp;Table1[[#This Row],[Implementing Partner]]</f>
        <v>/</v>
      </c>
      <c r="B335" s="104" t="str">
        <f>Table1[[#This Row],['#activity +type]]&amp;"/ "&amp; Table1[[#This Row],['#activity +description]]</f>
        <v xml:space="preserve">/ </v>
      </c>
      <c r="C335" s="105" t="str">
        <f>Table1[[#This Row],[District]] &amp;"/ " &amp; Table1[[#This Row],[Posto]] &amp;"/ " &amp; Table1[[#This Row],[Bairro_Localidade]] &amp;"/ " &amp; Table1[[#This Row],[Local]]</f>
        <v xml:space="preserve">/ / / </v>
      </c>
      <c r="D335" s="105" t="str">
        <f>Table1[[#This Row],['#loc +type]]&amp;"/ " &amp; Table1[[#This Row],[Beneficiary type]]&amp; CHAR(10) &amp; "People targeted : " &amp;Table1[[#This Row],[Targeted]] &amp; CHAR(10) &amp; "People Reached: " &amp; Table1[[#This Row],[Reached]]</f>
        <v xml:space="preserve">/ 
People targeted : 
People Reached: </v>
      </c>
      <c r="E335" s="105" t="e">
        <f>"Started: " &amp; TEXT(Table1[[#This Row],[Data de início]], "DD/MM/YYYY") &amp; CHAR(10) &amp;"Est. End: " &amp; TEXT(Table1[[#This Row],[Data final]], "DD/MM/YYYY")&amp; CHAR(10) &amp;"Status: "&amp;Table1[[#This Row],[Status]]</f>
        <v>#VALUE!</v>
      </c>
      <c r="F335" s="104"/>
      <c r="G335" s="104"/>
      <c r="H335" s="104"/>
      <c r="I335" s="104"/>
      <c r="J335" s="104"/>
      <c r="K335" s="104"/>
      <c r="L335" s="104"/>
      <c r="M335" s="104"/>
      <c r="N335" s="104"/>
      <c r="O335" s="104"/>
      <c r="P335" s="104"/>
      <c r="Q335" s="104"/>
      <c r="R335" s="104"/>
      <c r="S335" s="106"/>
      <c r="T335" s="106"/>
      <c r="U335" s="104"/>
    </row>
    <row r="336" spans="1:21" ht="43.5">
      <c r="A336" s="104" t="str">
        <f>Table1[[#This Row],[Lead]]&amp;"/"&amp;Table1[[#This Row],[Implementing Partner]]</f>
        <v>/</v>
      </c>
      <c r="B336" s="104" t="str">
        <f>Table1[[#This Row],['#activity +type]]&amp;"/ "&amp; Table1[[#This Row],['#activity +description]]</f>
        <v xml:space="preserve">/ </v>
      </c>
      <c r="C336" s="105" t="str">
        <f>Table1[[#This Row],[District]] &amp;"/ " &amp; Table1[[#This Row],[Posto]] &amp;"/ " &amp; Table1[[#This Row],[Bairro_Localidade]] &amp;"/ " &amp; Table1[[#This Row],[Local]]</f>
        <v xml:space="preserve">/ / / </v>
      </c>
      <c r="D336" s="105" t="str">
        <f>Table1[[#This Row],['#loc +type]]&amp;"/ " &amp; Table1[[#This Row],[Beneficiary type]]&amp; CHAR(10) &amp; "People targeted : " &amp;Table1[[#This Row],[Targeted]] &amp; CHAR(10) &amp; "People Reached: " &amp; Table1[[#This Row],[Reached]]</f>
        <v xml:space="preserve">/ 
People targeted : 
People Reached: </v>
      </c>
      <c r="E336" s="105" t="e">
        <f>"Started: " &amp; TEXT(Table1[[#This Row],[Data de início]], "DD/MM/YYYY") &amp; CHAR(10) &amp;"Est. End: " &amp; TEXT(Table1[[#This Row],[Data final]], "DD/MM/YYYY")&amp; CHAR(10) &amp;"Status: "&amp;Table1[[#This Row],[Status]]</f>
        <v>#VALUE!</v>
      </c>
      <c r="F336" s="104"/>
      <c r="G336" s="104"/>
      <c r="H336" s="104"/>
      <c r="I336" s="104"/>
      <c r="J336" s="104"/>
      <c r="K336" s="104"/>
      <c r="L336" s="104"/>
      <c r="M336" s="104"/>
      <c r="N336" s="104"/>
      <c r="O336" s="104"/>
      <c r="P336" s="104"/>
      <c r="Q336" s="104"/>
      <c r="R336" s="104"/>
      <c r="S336" s="106"/>
      <c r="T336" s="106"/>
      <c r="U336" s="104"/>
    </row>
    <row r="337" spans="1:21" ht="43.5">
      <c r="A337" s="104" t="str">
        <f>Table1[[#This Row],[Lead]]&amp;"/"&amp;Table1[[#This Row],[Implementing Partner]]</f>
        <v>/</v>
      </c>
      <c r="B337" s="104" t="str">
        <f>Table1[[#This Row],['#activity +type]]&amp;"/ "&amp; Table1[[#This Row],['#activity +description]]</f>
        <v xml:space="preserve">/ </v>
      </c>
      <c r="C337" s="105" t="str">
        <f>Table1[[#This Row],[District]] &amp;"/ " &amp; Table1[[#This Row],[Posto]] &amp;"/ " &amp; Table1[[#This Row],[Bairro_Localidade]] &amp;"/ " &amp; Table1[[#This Row],[Local]]</f>
        <v xml:space="preserve">/ / / </v>
      </c>
      <c r="D337" s="105" t="str">
        <f>Table1[[#This Row],['#loc +type]]&amp;"/ " &amp; Table1[[#This Row],[Beneficiary type]]&amp; CHAR(10) &amp; "People targeted : " &amp;Table1[[#This Row],[Targeted]] &amp; CHAR(10) &amp; "People Reached: " &amp; Table1[[#This Row],[Reached]]</f>
        <v xml:space="preserve">/ 
People targeted : 
People Reached: </v>
      </c>
      <c r="E337" s="105" t="e">
        <f>"Started: " &amp; TEXT(Table1[[#This Row],[Data de início]], "DD/MM/YYYY") &amp; CHAR(10) &amp;"Est. End: " &amp; TEXT(Table1[[#This Row],[Data final]], "DD/MM/YYYY")&amp; CHAR(10) &amp;"Status: "&amp;Table1[[#This Row],[Status]]</f>
        <v>#VALUE!</v>
      </c>
      <c r="F337" s="104"/>
      <c r="G337" s="104"/>
      <c r="H337" s="104"/>
      <c r="I337" s="104"/>
      <c r="J337" s="104"/>
      <c r="K337" s="104"/>
      <c r="L337" s="104"/>
      <c r="M337" s="104"/>
      <c r="N337" s="104"/>
      <c r="O337" s="104"/>
      <c r="P337" s="104"/>
      <c r="Q337" s="104"/>
      <c r="R337" s="104"/>
      <c r="S337" s="106"/>
      <c r="T337" s="106"/>
      <c r="U337" s="104"/>
    </row>
    <row r="338" spans="1:21" ht="43.5">
      <c r="A338" s="104" t="str">
        <f>Table1[[#This Row],[Lead]]&amp;"/"&amp;Table1[[#This Row],[Implementing Partner]]</f>
        <v>/</v>
      </c>
      <c r="B338" s="104" t="str">
        <f>Table1[[#This Row],['#activity +type]]&amp;"/ "&amp; Table1[[#This Row],['#activity +description]]</f>
        <v xml:space="preserve">/ </v>
      </c>
      <c r="C338" s="105" t="str">
        <f>Table1[[#This Row],[District]] &amp;"/ " &amp; Table1[[#This Row],[Posto]] &amp;"/ " &amp; Table1[[#This Row],[Bairro_Localidade]] &amp;"/ " &amp; Table1[[#This Row],[Local]]</f>
        <v xml:space="preserve">/ / / </v>
      </c>
      <c r="D338" s="105" t="str">
        <f>Table1[[#This Row],['#loc +type]]&amp;"/ " &amp; Table1[[#This Row],[Beneficiary type]]&amp; CHAR(10) &amp; "People targeted : " &amp;Table1[[#This Row],[Targeted]] &amp; CHAR(10) &amp; "People Reached: " &amp; Table1[[#This Row],[Reached]]</f>
        <v xml:space="preserve">/ 
People targeted : 
People Reached: </v>
      </c>
      <c r="E338" s="105" t="e">
        <f>"Started: " &amp; TEXT(Table1[[#This Row],[Data de início]], "DD/MM/YYYY") &amp; CHAR(10) &amp;"Est. End: " &amp; TEXT(Table1[[#This Row],[Data final]], "DD/MM/YYYY")&amp; CHAR(10) &amp;"Status: "&amp;Table1[[#This Row],[Status]]</f>
        <v>#VALUE!</v>
      </c>
      <c r="F338" s="104"/>
      <c r="G338" s="104"/>
      <c r="H338" s="104"/>
      <c r="I338" s="104"/>
      <c r="J338" s="104"/>
      <c r="K338" s="104"/>
      <c r="L338" s="104"/>
      <c r="M338" s="104"/>
      <c r="N338" s="104"/>
      <c r="O338" s="104"/>
      <c r="P338" s="104"/>
      <c r="Q338" s="104"/>
      <c r="R338" s="104"/>
      <c r="S338" s="106"/>
      <c r="T338" s="106"/>
      <c r="U338" s="104"/>
    </row>
    <row r="339" spans="1:21" ht="43.5">
      <c r="A339" s="104" t="str">
        <f>Table1[[#This Row],[Lead]]&amp;"/"&amp;Table1[[#This Row],[Implementing Partner]]</f>
        <v>/</v>
      </c>
      <c r="B339" s="104" t="str">
        <f>Table1[[#This Row],['#activity +type]]&amp;"/ "&amp; Table1[[#This Row],['#activity +description]]</f>
        <v xml:space="preserve">/ </v>
      </c>
      <c r="C339" s="105" t="str">
        <f>Table1[[#This Row],[District]] &amp;"/ " &amp; Table1[[#This Row],[Posto]] &amp;"/ " &amp; Table1[[#This Row],[Bairro_Localidade]] &amp;"/ " &amp; Table1[[#This Row],[Local]]</f>
        <v xml:space="preserve">/ / / </v>
      </c>
      <c r="D339" s="105" t="str">
        <f>Table1[[#This Row],['#loc +type]]&amp;"/ " &amp; Table1[[#This Row],[Beneficiary type]]&amp; CHAR(10) &amp; "People targeted : " &amp;Table1[[#This Row],[Targeted]] &amp; CHAR(10) &amp; "People Reached: " &amp; Table1[[#This Row],[Reached]]</f>
        <v xml:space="preserve">/ 
People targeted : 
People Reached: </v>
      </c>
      <c r="E339" s="105" t="e">
        <f>"Started: " &amp; TEXT(Table1[[#This Row],[Data de início]], "DD/MM/YYYY") &amp; CHAR(10) &amp;"Est. End: " &amp; TEXT(Table1[[#This Row],[Data final]], "DD/MM/YYYY")&amp; CHAR(10) &amp;"Status: "&amp;Table1[[#This Row],[Status]]</f>
        <v>#VALUE!</v>
      </c>
      <c r="F339" s="104"/>
      <c r="G339" s="104"/>
      <c r="H339" s="104"/>
      <c r="I339" s="104"/>
      <c r="J339" s="104"/>
      <c r="K339" s="104"/>
      <c r="L339" s="104"/>
      <c r="M339" s="104"/>
      <c r="N339" s="104"/>
      <c r="O339" s="104"/>
      <c r="P339" s="104"/>
      <c r="Q339" s="104"/>
      <c r="R339" s="104"/>
      <c r="S339" s="106"/>
      <c r="T339" s="106"/>
      <c r="U339" s="104"/>
    </row>
    <row r="340" spans="1:21" ht="43.5">
      <c r="A340" s="104" t="str">
        <f>Table1[[#This Row],[Lead]]&amp;"/"&amp;Table1[[#This Row],[Implementing Partner]]</f>
        <v>/</v>
      </c>
      <c r="B340" s="104" t="str">
        <f>Table1[[#This Row],['#activity +type]]&amp;"/ "&amp; Table1[[#This Row],['#activity +description]]</f>
        <v xml:space="preserve">/ </v>
      </c>
      <c r="C340" s="105" t="str">
        <f>Table1[[#This Row],[District]] &amp;"/ " &amp; Table1[[#This Row],[Posto]] &amp;"/ " &amp; Table1[[#This Row],[Bairro_Localidade]] &amp;"/ " &amp; Table1[[#This Row],[Local]]</f>
        <v xml:space="preserve">/ / / </v>
      </c>
      <c r="D340" s="105" t="str">
        <f>Table1[[#This Row],['#loc +type]]&amp;"/ " &amp; Table1[[#This Row],[Beneficiary type]]&amp; CHAR(10) &amp; "People targeted : " &amp;Table1[[#This Row],[Targeted]] &amp; CHAR(10) &amp; "People Reached: " &amp; Table1[[#This Row],[Reached]]</f>
        <v xml:space="preserve">/ 
People targeted : 
People Reached: </v>
      </c>
      <c r="E340" s="105" t="e">
        <f>"Started: " &amp; TEXT(Table1[[#This Row],[Data de início]], "DD/MM/YYYY") &amp; CHAR(10) &amp;"Est. End: " &amp; TEXT(Table1[[#This Row],[Data final]], "DD/MM/YYYY")&amp; CHAR(10) &amp;"Status: "&amp;Table1[[#This Row],[Status]]</f>
        <v>#VALUE!</v>
      </c>
      <c r="F340" s="104"/>
      <c r="G340" s="104"/>
      <c r="H340" s="104"/>
      <c r="I340" s="104"/>
      <c r="J340" s="104"/>
      <c r="K340" s="104"/>
      <c r="L340" s="104"/>
      <c r="M340" s="104"/>
      <c r="N340" s="104"/>
      <c r="O340" s="104"/>
      <c r="P340" s="104"/>
      <c r="Q340" s="104"/>
      <c r="R340" s="104"/>
      <c r="S340" s="106"/>
      <c r="T340" s="106"/>
      <c r="U340" s="104"/>
    </row>
    <row r="341" spans="1:21" ht="43.5">
      <c r="A341" s="104" t="str">
        <f>Table1[[#This Row],[Lead]]&amp;"/"&amp;Table1[[#This Row],[Implementing Partner]]</f>
        <v>/</v>
      </c>
      <c r="B341" s="104" t="str">
        <f>Table1[[#This Row],['#activity +type]]&amp;"/ "&amp; Table1[[#This Row],['#activity +description]]</f>
        <v xml:space="preserve">/ </v>
      </c>
      <c r="C341" s="105" t="str">
        <f>Table1[[#This Row],[District]] &amp;"/ " &amp; Table1[[#This Row],[Posto]] &amp;"/ " &amp; Table1[[#This Row],[Bairro_Localidade]] &amp;"/ " &amp; Table1[[#This Row],[Local]]</f>
        <v xml:space="preserve">/ / / </v>
      </c>
      <c r="D341" s="105" t="str">
        <f>Table1[[#This Row],['#loc +type]]&amp;"/ " &amp; Table1[[#This Row],[Beneficiary type]]&amp; CHAR(10) &amp; "People targeted : " &amp;Table1[[#This Row],[Targeted]] &amp; CHAR(10) &amp; "People Reached: " &amp; Table1[[#This Row],[Reached]]</f>
        <v xml:space="preserve">/ 
People targeted : 
People Reached: </v>
      </c>
      <c r="E341" s="105" t="e">
        <f>"Started: " &amp; TEXT(Table1[[#This Row],[Data de início]], "DD/MM/YYYY") &amp; CHAR(10) &amp;"Est. End: " &amp; TEXT(Table1[[#This Row],[Data final]], "DD/MM/YYYY")&amp; CHAR(10) &amp;"Status: "&amp;Table1[[#This Row],[Status]]</f>
        <v>#VALUE!</v>
      </c>
      <c r="F341" s="104"/>
      <c r="G341" s="104"/>
      <c r="H341" s="104"/>
      <c r="I341" s="104"/>
      <c r="J341" s="104"/>
      <c r="K341" s="104"/>
      <c r="L341" s="104"/>
      <c r="M341" s="104"/>
      <c r="N341" s="104"/>
      <c r="O341" s="104"/>
      <c r="P341" s="104"/>
      <c r="Q341" s="104"/>
      <c r="R341" s="104"/>
      <c r="S341" s="106"/>
      <c r="T341" s="106"/>
      <c r="U341" s="104"/>
    </row>
    <row r="342" spans="1:21" ht="43.5">
      <c r="A342" s="104" t="str">
        <f>Table1[[#This Row],[Lead]]&amp;"/"&amp;Table1[[#This Row],[Implementing Partner]]</f>
        <v>/</v>
      </c>
      <c r="B342" s="104" t="str">
        <f>Table1[[#This Row],['#activity +type]]&amp;"/ "&amp; Table1[[#This Row],['#activity +description]]</f>
        <v xml:space="preserve">/ </v>
      </c>
      <c r="C342" s="105" t="str">
        <f>Table1[[#This Row],[District]] &amp;"/ " &amp; Table1[[#This Row],[Posto]] &amp;"/ " &amp; Table1[[#This Row],[Bairro_Localidade]] &amp;"/ " &amp; Table1[[#This Row],[Local]]</f>
        <v xml:space="preserve">/ / / </v>
      </c>
      <c r="D342" s="105" t="str">
        <f>Table1[[#This Row],['#loc +type]]&amp;"/ " &amp; Table1[[#This Row],[Beneficiary type]]&amp; CHAR(10) &amp; "People targeted : " &amp;Table1[[#This Row],[Targeted]] &amp; CHAR(10) &amp; "People Reached: " &amp; Table1[[#This Row],[Reached]]</f>
        <v xml:space="preserve">/ 
People targeted : 
People Reached: </v>
      </c>
      <c r="E342" s="105" t="e">
        <f>"Started: " &amp; TEXT(Table1[[#This Row],[Data de início]], "DD/MM/YYYY") &amp; CHAR(10) &amp;"Est. End: " &amp; TEXT(Table1[[#This Row],[Data final]], "DD/MM/YYYY")&amp; CHAR(10) &amp;"Status: "&amp;Table1[[#This Row],[Status]]</f>
        <v>#VALUE!</v>
      </c>
      <c r="F342" s="104"/>
      <c r="G342" s="104"/>
      <c r="H342" s="104"/>
      <c r="I342" s="104"/>
      <c r="J342" s="104"/>
      <c r="K342" s="104"/>
      <c r="L342" s="104"/>
      <c r="M342" s="104"/>
      <c r="N342" s="104"/>
      <c r="O342" s="104"/>
      <c r="P342" s="104"/>
      <c r="Q342" s="104"/>
      <c r="R342" s="104"/>
      <c r="S342" s="106"/>
      <c r="T342" s="106"/>
      <c r="U342" s="104"/>
    </row>
    <row r="343" spans="1:21" ht="43.5">
      <c r="A343" s="104" t="str">
        <f>Table1[[#This Row],[Lead]]&amp;"/"&amp;Table1[[#This Row],[Implementing Partner]]</f>
        <v>/</v>
      </c>
      <c r="B343" s="104" t="str">
        <f>Table1[[#This Row],['#activity +type]]&amp;"/ "&amp; Table1[[#This Row],['#activity +description]]</f>
        <v xml:space="preserve">/ </v>
      </c>
      <c r="C343" s="105" t="str">
        <f>Table1[[#This Row],[District]] &amp;"/ " &amp; Table1[[#This Row],[Posto]] &amp;"/ " &amp; Table1[[#This Row],[Bairro_Localidade]] &amp;"/ " &amp; Table1[[#This Row],[Local]]</f>
        <v xml:space="preserve">/ / / </v>
      </c>
      <c r="D343" s="105" t="str">
        <f>Table1[[#This Row],['#loc +type]]&amp;"/ " &amp; Table1[[#This Row],[Beneficiary type]]&amp; CHAR(10) &amp; "People targeted : " &amp;Table1[[#This Row],[Targeted]] &amp; CHAR(10) &amp; "People Reached: " &amp; Table1[[#This Row],[Reached]]</f>
        <v xml:space="preserve">/ 
People targeted : 
People Reached: </v>
      </c>
      <c r="E343" s="105" t="e">
        <f>"Started: " &amp; TEXT(Table1[[#This Row],[Data de início]], "DD/MM/YYYY") &amp; CHAR(10) &amp;"Est. End: " &amp; TEXT(Table1[[#This Row],[Data final]], "DD/MM/YYYY")&amp; CHAR(10) &amp;"Status: "&amp;Table1[[#This Row],[Status]]</f>
        <v>#VALUE!</v>
      </c>
      <c r="F343" s="104"/>
      <c r="G343" s="104"/>
      <c r="H343" s="104"/>
      <c r="I343" s="104"/>
      <c r="J343" s="104"/>
      <c r="K343" s="104"/>
      <c r="L343" s="104"/>
      <c r="M343" s="104"/>
      <c r="N343" s="104"/>
      <c r="O343" s="104"/>
      <c r="P343" s="104"/>
      <c r="Q343" s="104"/>
      <c r="R343" s="104"/>
      <c r="S343" s="106"/>
      <c r="T343" s="106"/>
      <c r="U343" s="104"/>
    </row>
    <row r="344" spans="1:21" ht="43.5">
      <c r="A344" s="104" t="str">
        <f>Table1[[#This Row],[Lead]]&amp;"/"&amp;Table1[[#This Row],[Implementing Partner]]</f>
        <v>/</v>
      </c>
      <c r="B344" s="104" t="str">
        <f>Table1[[#This Row],['#activity +type]]&amp;"/ "&amp; Table1[[#This Row],['#activity +description]]</f>
        <v xml:space="preserve">/ </v>
      </c>
      <c r="C344" s="105" t="str">
        <f>Table1[[#This Row],[District]] &amp;"/ " &amp; Table1[[#This Row],[Posto]] &amp;"/ " &amp; Table1[[#This Row],[Bairro_Localidade]] &amp;"/ " &amp; Table1[[#This Row],[Local]]</f>
        <v xml:space="preserve">/ / / </v>
      </c>
      <c r="D344" s="105" t="str">
        <f>Table1[[#This Row],['#loc +type]]&amp;"/ " &amp; Table1[[#This Row],[Beneficiary type]]&amp; CHAR(10) &amp; "People targeted : " &amp;Table1[[#This Row],[Targeted]] &amp; CHAR(10) &amp; "People Reached: " &amp; Table1[[#This Row],[Reached]]</f>
        <v xml:space="preserve">/ 
People targeted : 
People Reached: </v>
      </c>
      <c r="E344" s="105" t="e">
        <f>"Started: " &amp; TEXT(Table1[[#This Row],[Data de início]], "DD/MM/YYYY") &amp; CHAR(10) &amp;"Est. End: " &amp; TEXT(Table1[[#This Row],[Data final]], "DD/MM/YYYY")&amp; CHAR(10) &amp;"Status: "&amp;Table1[[#This Row],[Status]]</f>
        <v>#VALUE!</v>
      </c>
      <c r="F344" s="104"/>
      <c r="G344" s="104"/>
      <c r="H344" s="104"/>
      <c r="I344" s="104"/>
      <c r="J344" s="104"/>
      <c r="K344" s="104"/>
      <c r="L344" s="104"/>
      <c r="M344" s="104"/>
      <c r="N344" s="104"/>
      <c r="O344" s="104"/>
      <c r="P344" s="104"/>
      <c r="Q344" s="104"/>
      <c r="R344" s="104"/>
      <c r="S344" s="106"/>
      <c r="T344" s="106"/>
      <c r="U344" s="104"/>
    </row>
    <row r="345" spans="1:21" ht="43.5">
      <c r="A345" s="104" t="str">
        <f>Table1[[#This Row],[Lead]]&amp;"/"&amp;Table1[[#This Row],[Implementing Partner]]</f>
        <v>/</v>
      </c>
      <c r="B345" s="104" t="str">
        <f>Table1[[#This Row],['#activity +type]]&amp;"/ "&amp; Table1[[#This Row],['#activity +description]]</f>
        <v xml:space="preserve">/ </v>
      </c>
      <c r="C345" s="105" t="str">
        <f>Table1[[#This Row],[District]] &amp;"/ " &amp; Table1[[#This Row],[Posto]] &amp;"/ " &amp; Table1[[#This Row],[Bairro_Localidade]] &amp;"/ " &amp; Table1[[#This Row],[Local]]</f>
        <v xml:space="preserve">/ / / </v>
      </c>
      <c r="D345" s="105" t="str">
        <f>Table1[[#This Row],['#loc +type]]&amp;"/ " &amp; Table1[[#This Row],[Beneficiary type]]&amp; CHAR(10) &amp; "People targeted : " &amp;Table1[[#This Row],[Targeted]] &amp; CHAR(10) &amp; "People Reached: " &amp; Table1[[#This Row],[Reached]]</f>
        <v xml:space="preserve">/ 
People targeted : 
People Reached: </v>
      </c>
      <c r="E345" s="105" t="e">
        <f>"Started: " &amp; TEXT(Table1[[#This Row],[Data de início]], "DD/MM/YYYY") &amp; CHAR(10) &amp;"Est. End: " &amp; TEXT(Table1[[#This Row],[Data final]], "DD/MM/YYYY")&amp; CHAR(10) &amp;"Status: "&amp;Table1[[#This Row],[Status]]</f>
        <v>#VALUE!</v>
      </c>
      <c r="F345" s="104"/>
      <c r="G345" s="104"/>
      <c r="H345" s="104"/>
      <c r="I345" s="104"/>
      <c r="J345" s="104"/>
      <c r="K345" s="104"/>
      <c r="L345" s="104"/>
      <c r="M345" s="104"/>
      <c r="N345" s="104"/>
      <c r="O345" s="104"/>
      <c r="P345" s="104"/>
      <c r="Q345" s="104"/>
      <c r="R345" s="104"/>
      <c r="S345" s="106"/>
      <c r="T345" s="106"/>
      <c r="U345" s="104"/>
    </row>
    <row r="346" spans="1:21" ht="43.5">
      <c r="A346" s="104" t="str">
        <f>Table1[[#This Row],[Lead]]&amp;"/"&amp;Table1[[#This Row],[Implementing Partner]]</f>
        <v>/</v>
      </c>
      <c r="B346" s="104" t="str">
        <f>Table1[[#This Row],['#activity +type]]&amp;"/ "&amp; Table1[[#This Row],['#activity +description]]</f>
        <v xml:space="preserve">/ </v>
      </c>
      <c r="C346" s="105" t="str">
        <f>Table1[[#This Row],[District]] &amp;"/ " &amp; Table1[[#This Row],[Posto]] &amp;"/ " &amp; Table1[[#This Row],[Bairro_Localidade]] &amp;"/ " &amp; Table1[[#This Row],[Local]]</f>
        <v xml:space="preserve">/ / / </v>
      </c>
      <c r="D346" s="105" t="str">
        <f>Table1[[#This Row],['#loc +type]]&amp;"/ " &amp; Table1[[#This Row],[Beneficiary type]]&amp; CHAR(10) &amp; "People targeted : " &amp;Table1[[#This Row],[Targeted]] &amp; CHAR(10) &amp; "People Reached: " &amp; Table1[[#This Row],[Reached]]</f>
        <v xml:space="preserve">/ 
People targeted : 
People Reached: </v>
      </c>
      <c r="E346" s="105" t="e">
        <f>"Started: " &amp; TEXT(Table1[[#This Row],[Data de início]], "DD/MM/YYYY") &amp; CHAR(10) &amp;"Est. End: " &amp; TEXT(Table1[[#This Row],[Data final]], "DD/MM/YYYY")&amp; CHAR(10) &amp;"Status: "&amp;Table1[[#This Row],[Status]]</f>
        <v>#VALUE!</v>
      </c>
      <c r="F346" s="104"/>
      <c r="G346" s="104"/>
      <c r="H346" s="104"/>
      <c r="I346" s="104"/>
      <c r="J346" s="104"/>
      <c r="K346" s="104"/>
      <c r="L346" s="104"/>
      <c r="M346" s="104"/>
      <c r="N346" s="104"/>
      <c r="O346" s="104"/>
      <c r="P346" s="104"/>
      <c r="Q346" s="104"/>
      <c r="R346" s="104"/>
      <c r="S346" s="106"/>
      <c r="T346" s="106"/>
      <c r="U346" s="104"/>
    </row>
    <row r="347" spans="1:21" ht="43.5">
      <c r="A347" s="104" t="str">
        <f>Table1[[#This Row],[Lead]]&amp;"/"&amp;Table1[[#This Row],[Implementing Partner]]</f>
        <v>/</v>
      </c>
      <c r="B347" s="104" t="str">
        <f>Table1[[#This Row],['#activity +type]]&amp;"/ "&amp; Table1[[#This Row],['#activity +description]]</f>
        <v xml:space="preserve">/ </v>
      </c>
      <c r="C347" s="105" t="str">
        <f>Table1[[#This Row],[District]] &amp;"/ " &amp; Table1[[#This Row],[Posto]] &amp;"/ " &amp; Table1[[#This Row],[Bairro_Localidade]] &amp;"/ " &amp; Table1[[#This Row],[Local]]</f>
        <v xml:space="preserve">/ / / </v>
      </c>
      <c r="D347" s="105" t="str">
        <f>Table1[[#This Row],['#loc +type]]&amp;"/ " &amp; Table1[[#This Row],[Beneficiary type]]&amp; CHAR(10) &amp; "People targeted : " &amp;Table1[[#This Row],[Targeted]] &amp; CHAR(10) &amp; "People Reached: " &amp; Table1[[#This Row],[Reached]]</f>
        <v xml:space="preserve">/ 
People targeted : 
People Reached: </v>
      </c>
      <c r="E347" s="105" t="e">
        <f>"Started: " &amp; TEXT(Table1[[#This Row],[Data de início]], "DD/MM/YYYY") &amp; CHAR(10) &amp;"Est. End: " &amp; TEXT(Table1[[#This Row],[Data final]], "DD/MM/YYYY")&amp; CHAR(10) &amp;"Status: "&amp;Table1[[#This Row],[Status]]</f>
        <v>#VALUE!</v>
      </c>
      <c r="F347" s="104"/>
      <c r="G347" s="104"/>
      <c r="H347" s="104"/>
      <c r="I347" s="104"/>
      <c r="J347" s="104"/>
      <c r="K347" s="104"/>
      <c r="L347" s="104"/>
      <c r="M347" s="104"/>
      <c r="N347" s="104"/>
      <c r="O347" s="104"/>
      <c r="P347" s="104"/>
      <c r="Q347" s="104"/>
      <c r="R347" s="104"/>
      <c r="S347" s="106"/>
      <c r="T347" s="106"/>
      <c r="U347" s="104"/>
    </row>
    <row r="348" spans="1:21" ht="43.5">
      <c r="A348" s="104" t="str">
        <f>Table1[[#This Row],[Lead]]&amp;"/"&amp;Table1[[#This Row],[Implementing Partner]]</f>
        <v>/</v>
      </c>
      <c r="B348" s="104" t="str">
        <f>Table1[[#This Row],['#activity +type]]&amp;"/ "&amp; Table1[[#This Row],['#activity +description]]</f>
        <v xml:space="preserve">/ </v>
      </c>
      <c r="C348" s="105" t="str">
        <f>Table1[[#This Row],[District]] &amp;"/ " &amp; Table1[[#This Row],[Posto]] &amp;"/ " &amp; Table1[[#This Row],[Bairro_Localidade]] &amp;"/ " &amp; Table1[[#This Row],[Local]]</f>
        <v xml:space="preserve">/ / / </v>
      </c>
      <c r="D348" s="105" t="str">
        <f>Table1[[#This Row],['#loc +type]]&amp;"/ " &amp; Table1[[#This Row],[Beneficiary type]]&amp; CHAR(10) &amp; "People targeted : " &amp;Table1[[#This Row],[Targeted]] &amp; CHAR(10) &amp; "People Reached: " &amp; Table1[[#This Row],[Reached]]</f>
        <v xml:space="preserve">/ 
People targeted : 
People Reached: </v>
      </c>
      <c r="E348" s="105" t="e">
        <f>"Started: " &amp; TEXT(Table1[[#This Row],[Data de início]], "DD/MM/YYYY") &amp; CHAR(10) &amp;"Est. End: " &amp; TEXT(Table1[[#This Row],[Data final]], "DD/MM/YYYY")&amp; CHAR(10) &amp;"Status: "&amp;Table1[[#This Row],[Status]]</f>
        <v>#VALUE!</v>
      </c>
      <c r="F348" s="104"/>
      <c r="G348" s="104"/>
      <c r="H348" s="104"/>
      <c r="I348" s="104"/>
      <c r="J348" s="104"/>
      <c r="K348" s="104"/>
      <c r="L348" s="104"/>
      <c r="M348" s="104"/>
      <c r="N348" s="104"/>
      <c r="O348" s="104"/>
      <c r="P348" s="104"/>
      <c r="Q348" s="104"/>
      <c r="R348" s="104"/>
      <c r="S348" s="106"/>
      <c r="T348" s="106"/>
      <c r="U348" s="104"/>
    </row>
    <row r="349" spans="1:21" ht="43.5">
      <c r="A349" s="104" t="str">
        <f>Table1[[#This Row],[Lead]]&amp;"/"&amp;Table1[[#This Row],[Implementing Partner]]</f>
        <v>/</v>
      </c>
      <c r="B349" s="104" t="str">
        <f>Table1[[#This Row],['#activity +type]]&amp;"/ "&amp; Table1[[#This Row],['#activity +description]]</f>
        <v xml:space="preserve">/ </v>
      </c>
      <c r="C349" s="105" t="str">
        <f>Table1[[#This Row],[District]] &amp;"/ " &amp; Table1[[#This Row],[Posto]] &amp;"/ " &amp; Table1[[#This Row],[Bairro_Localidade]] &amp;"/ " &amp; Table1[[#This Row],[Local]]</f>
        <v xml:space="preserve">/ / / </v>
      </c>
      <c r="D349" s="105" t="str">
        <f>Table1[[#This Row],['#loc +type]]&amp;"/ " &amp; Table1[[#This Row],[Beneficiary type]]&amp; CHAR(10) &amp; "People targeted : " &amp;Table1[[#This Row],[Targeted]] &amp; CHAR(10) &amp; "People Reached: " &amp; Table1[[#This Row],[Reached]]</f>
        <v xml:space="preserve">/ 
People targeted : 
People Reached: </v>
      </c>
      <c r="E349" s="105" t="e">
        <f>"Started: " &amp; TEXT(Table1[[#This Row],[Data de início]], "DD/MM/YYYY") &amp; CHAR(10) &amp;"Est. End: " &amp; TEXT(Table1[[#This Row],[Data final]], "DD/MM/YYYY")&amp; CHAR(10) &amp;"Status: "&amp;Table1[[#This Row],[Status]]</f>
        <v>#VALUE!</v>
      </c>
      <c r="F349" s="104"/>
      <c r="G349" s="104"/>
      <c r="H349" s="104"/>
      <c r="I349" s="104"/>
      <c r="J349" s="104"/>
      <c r="K349" s="104"/>
      <c r="L349" s="104"/>
      <c r="M349" s="104"/>
      <c r="N349" s="104"/>
      <c r="O349" s="104"/>
      <c r="P349" s="104"/>
      <c r="Q349" s="104"/>
      <c r="R349" s="104"/>
      <c r="S349" s="106"/>
      <c r="T349" s="106"/>
      <c r="U349" s="104"/>
    </row>
    <row r="350" spans="1:21" ht="43.5">
      <c r="A350" s="104" t="str">
        <f>Table1[[#This Row],[Lead]]&amp;"/"&amp;Table1[[#This Row],[Implementing Partner]]</f>
        <v>/</v>
      </c>
      <c r="B350" s="104" t="str">
        <f>Table1[[#This Row],['#activity +type]]&amp;"/ "&amp; Table1[[#This Row],['#activity +description]]</f>
        <v xml:space="preserve">/ </v>
      </c>
      <c r="C350" s="105" t="str">
        <f>Table1[[#This Row],[District]] &amp;"/ " &amp; Table1[[#This Row],[Posto]] &amp;"/ " &amp; Table1[[#This Row],[Bairro_Localidade]] &amp;"/ " &amp; Table1[[#This Row],[Local]]</f>
        <v xml:space="preserve">/ / / </v>
      </c>
      <c r="D350" s="105" t="str">
        <f>Table1[[#This Row],['#loc +type]]&amp;"/ " &amp; Table1[[#This Row],[Beneficiary type]]&amp; CHAR(10) &amp; "People targeted : " &amp;Table1[[#This Row],[Targeted]] &amp; CHAR(10) &amp; "People Reached: " &amp; Table1[[#This Row],[Reached]]</f>
        <v xml:space="preserve">/ 
People targeted : 
People Reached: </v>
      </c>
      <c r="E350" s="105" t="e">
        <f>"Started: " &amp; TEXT(Table1[[#This Row],[Data de início]], "DD/MM/YYYY") &amp; CHAR(10) &amp;"Est. End: " &amp; TEXT(Table1[[#This Row],[Data final]], "DD/MM/YYYY")&amp; CHAR(10) &amp;"Status: "&amp;Table1[[#This Row],[Status]]</f>
        <v>#VALUE!</v>
      </c>
      <c r="F350" s="104"/>
      <c r="G350" s="104"/>
      <c r="H350" s="104"/>
      <c r="I350" s="104"/>
      <c r="J350" s="104"/>
      <c r="K350" s="104"/>
      <c r="L350" s="104"/>
      <c r="M350" s="104"/>
      <c r="N350" s="104"/>
      <c r="O350" s="104"/>
      <c r="P350" s="104"/>
      <c r="Q350" s="104"/>
      <c r="R350" s="104"/>
      <c r="S350" s="106"/>
      <c r="T350" s="106"/>
      <c r="U350" s="104"/>
    </row>
    <row r="351" spans="1:21" ht="43.5">
      <c r="A351" s="104" t="str">
        <f>Table1[[#This Row],[Lead]]&amp;"/"&amp;Table1[[#This Row],[Implementing Partner]]</f>
        <v>/</v>
      </c>
      <c r="B351" s="104" t="str">
        <f>Table1[[#This Row],['#activity +type]]&amp;"/ "&amp; Table1[[#This Row],['#activity +description]]</f>
        <v xml:space="preserve">/ </v>
      </c>
      <c r="C351" s="105" t="str">
        <f>Table1[[#This Row],[District]] &amp;"/ " &amp; Table1[[#This Row],[Posto]] &amp;"/ " &amp; Table1[[#This Row],[Bairro_Localidade]] &amp;"/ " &amp; Table1[[#This Row],[Local]]</f>
        <v xml:space="preserve">/ / / </v>
      </c>
      <c r="D351" s="105" t="str">
        <f>Table1[[#This Row],['#loc +type]]&amp;"/ " &amp; Table1[[#This Row],[Beneficiary type]]&amp; CHAR(10) &amp; "People targeted : " &amp;Table1[[#This Row],[Targeted]] &amp; CHAR(10) &amp; "People Reached: " &amp; Table1[[#This Row],[Reached]]</f>
        <v xml:space="preserve">/ 
People targeted : 
People Reached: </v>
      </c>
      <c r="E351" s="105" t="e">
        <f>"Started: " &amp; TEXT(Table1[[#This Row],[Data de início]], "DD/MM/YYYY") &amp; CHAR(10) &amp;"Est. End: " &amp; TEXT(Table1[[#This Row],[Data final]], "DD/MM/YYYY")&amp; CHAR(10) &amp;"Status: "&amp;Table1[[#This Row],[Status]]</f>
        <v>#VALUE!</v>
      </c>
      <c r="F351" s="104"/>
      <c r="G351" s="104"/>
      <c r="H351" s="104"/>
      <c r="I351" s="104"/>
      <c r="J351" s="104"/>
      <c r="K351" s="104"/>
      <c r="L351" s="104"/>
      <c r="M351" s="104"/>
      <c r="N351" s="104"/>
      <c r="O351" s="104"/>
      <c r="P351" s="104"/>
      <c r="Q351" s="104"/>
      <c r="R351" s="104"/>
      <c r="S351" s="106"/>
      <c r="T351" s="106"/>
      <c r="U351" s="104"/>
    </row>
    <row r="352" spans="1:21" ht="43.5">
      <c r="A352" s="104" t="str">
        <f>Table1[[#This Row],[Lead]]&amp;"/"&amp;Table1[[#This Row],[Implementing Partner]]</f>
        <v>/</v>
      </c>
      <c r="B352" s="104" t="str">
        <f>Table1[[#This Row],['#activity +type]]&amp;"/ "&amp; Table1[[#This Row],['#activity +description]]</f>
        <v xml:space="preserve">/ </v>
      </c>
      <c r="C352" s="105" t="str">
        <f>Table1[[#This Row],[District]] &amp;"/ " &amp; Table1[[#This Row],[Posto]] &amp;"/ " &amp; Table1[[#This Row],[Bairro_Localidade]] &amp;"/ " &amp; Table1[[#This Row],[Local]]</f>
        <v xml:space="preserve">/ / / </v>
      </c>
      <c r="D352" s="105" t="str">
        <f>Table1[[#This Row],['#loc +type]]&amp;"/ " &amp; Table1[[#This Row],[Beneficiary type]]&amp; CHAR(10) &amp; "People targeted : " &amp;Table1[[#This Row],[Targeted]] &amp; CHAR(10) &amp; "People Reached: " &amp; Table1[[#This Row],[Reached]]</f>
        <v xml:space="preserve">/ 
People targeted : 
People Reached: </v>
      </c>
      <c r="E352" s="105" t="e">
        <f>"Started: " &amp; TEXT(Table1[[#This Row],[Data de início]], "DD/MM/YYYY") &amp; CHAR(10) &amp;"Est. End: " &amp; TEXT(Table1[[#This Row],[Data final]], "DD/MM/YYYY")&amp; CHAR(10) &amp;"Status: "&amp;Table1[[#This Row],[Status]]</f>
        <v>#VALUE!</v>
      </c>
      <c r="F352" s="104"/>
      <c r="G352" s="104"/>
      <c r="H352" s="104"/>
      <c r="I352" s="104"/>
      <c r="J352" s="104"/>
      <c r="K352" s="104"/>
      <c r="L352" s="104"/>
      <c r="M352" s="104"/>
      <c r="N352" s="104"/>
      <c r="O352" s="104"/>
      <c r="P352" s="104"/>
      <c r="Q352" s="104"/>
      <c r="R352" s="104"/>
      <c r="S352" s="106"/>
      <c r="T352" s="106"/>
      <c r="U352" s="104"/>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election activeCell="B4" sqref="B4"/>
    </sheetView>
  </sheetViews>
  <sheetFormatPr defaultColWidth="8.85546875" defaultRowHeight="14.45"/>
  <cols>
    <col min="1" max="1" width="53.85546875" customWidth="1"/>
    <col min="2" max="2" width="54.140625" customWidth="1"/>
  </cols>
  <sheetData>
    <row r="1" spans="1:2" ht="23.45">
      <c r="A1" s="1" t="s">
        <v>250</v>
      </c>
      <c r="B1" s="2"/>
    </row>
    <row r="2" spans="1:2" ht="23.45">
      <c r="A2" s="118" t="s">
        <v>251</v>
      </c>
      <c r="B2" s="2"/>
    </row>
    <row r="3" spans="1:2" ht="15.6">
      <c r="A3" s="115" t="s">
        <v>252</v>
      </c>
      <c r="B3" s="116" t="s">
        <v>253</v>
      </c>
    </row>
    <row r="4" spans="1:2" ht="15.6">
      <c r="A4" s="115" t="s">
        <v>254</v>
      </c>
      <c r="B4" s="116" t="s">
        <v>253</v>
      </c>
    </row>
    <row r="5" spans="1:2" ht="15.6">
      <c r="A5" s="115" t="s">
        <v>255</v>
      </c>
      <c r="B5" s="116" t="s">
        <v>253</v>
      </c>
    </row>
    <row r="6" spans="1:2" ht="15.6">
      <c r="A6" s="115" t="s">
        <v>256</v>
      </c>
      <c r="B6" s="116" t="s">
        <v>253</v>
      </c>
    </row>
    <row r="7" spans="1:2" ht="15.6">
      <c r="A7" s="115" t="s">
        <v>257</v>
      </c>
      <c r="B7" s="116" t="s">
        <v>253</v>
      </c>
    </row>
    <row r="8" spans="1:2" ht="15.6">
      <c r="A8" s="6"/>
      <c r="B8" s="1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412"/>
  <sheetViews>
    <sheetView tabSelected="1" zoomScaleNormal="100" workbookViewId="0">
      <pane ySplit="8" topLeftCell="A9" activePane="bottomLeft" state="frozen"/>
      <selection pane="bottomLeft" activeCell="D14" sqref="D14"/>
    </sheetView>
  </sheetViews>
  <sheetFormatPr defaultColWidth="35.5703125" defaultRowHeight="14.45"/>
  <cols>
    <col min="1" max="1" width="13" style="42" customWidth="1"/>
    <col min="2" max="2" width="35.5703125" style="42"/>
    <col min="3" max="6" width="35.5703125" style="42" customWidth="1"/>
    <col min="7" max="8" width="35.5703125" customWidth="1"/>
    <col min="10" max="10" width="39.140625" customWidth="1"/>
    <col min="11" max="11" width="35.5703125" style="42" customWidth="1"/>
    <col min="14" max="15" width="35.5703125" style="42"/>
    <col min="16" max="17" width="35.5703125" style="42" customWidth="1"/>
    <col min="21" max="22" width="35.5703125" style="42"/>
    <col min="23" max="26" width="35.5703125" style="42" customWidth="1"/>
    <col min="27" max="27" width="35.5703125" style="42"/>
    <col min="28" max="28" width="35.5703125" customWidth="1"/>
    <col min="30" max="34" width="35.5703125" style="42" customWidth="1"/>
    <col min="35" max="40" width="35.5703125" style="42"/>
    <col min="41" max="41" width="35.5703125" style="42" customWidth="1"/>
    <col min="42" max="48" width="35.5703125" style="42" hidden="1" customWidth="1"/>
    <col min="49" max="49" width="39.140625" style="11" customWidth="1"/>
    <col min="50" max="50" width="39" style="11" customWidth="1"/>
    <col min="51" max="51" width="38.85546875" style="11" customWidth="1"/>
    <col min="52" max="52" width="35.42578125" style="11" customWidth="1"/>
    <col min="53" max="53" width="35.5703125" style="42"/>
    <col min="54" max="57" width="35.5703125" style="42" customWidth="1"/>
    <col min="58" max="16384" width="35.5703125" style="42"/>
  </cols>
  <sheetData>
    <row r="1" spans="1:52" ht="21.95">
      <c r="A1" s="117" t="s">
        <v>258</v>
      </c>
      <c r="G1" s="42"/>
      <c r="H1" s="42"/>
      <c r="I1" s="42"/>
      <c r="J1" s="42"/>
      <c r="L1" s="42"/>
      <c r="M1" s="42"/>
      <c r="R1" s="42"/>
      <c r="S1" s="42"/>
      <c r="T1" s="42"/>
      <c r="AB1" s="42"/>
      <c r="AC1" s="42"/>
    </row>
    <row r="2" spans="1:52" ht="5.0999999999999996" customHeight="1">
      <c r="G2" s="42"/>
      <c r="H2" s="42"/>
      <c r="I2" s="42"/>
      <c r="J2" s="42"/>
      <c r="L2" s="42"/>
      <c r="M2" s="42"/>
      <c r="R2" s="42"/>
      <c r="S2" s="42"/>
      <c r="T2" s="42"/>
      <c r="AB2" s="42"/>
      <c r="AC2" s="42"/>
    </row>
    <row r="3" spans="1:52" ht="17.100000000000001">
      <c r="A3" s="114" t="s">
        <v>259</v>
      </c>
      <c r="B3" s="74" t="s">
        <v>260</v>
      </c>
      <c r="C3" s="75" t="s">
        <v>261</v>
      </c>
      <c r="D3" s="76" t="s">
        <v>262</v>
      </c>
      <c r="E3" s="59" t="s">
        <v>263</v>
      </c>
      <c r="F3" s="33"/>
      <c r="G3" s="33"/>
      <c r="H3" s="33"/>
      <c r="I3" s="42"/>
      <c r="J3" s="42"/>
      <c r="L3" s="42"/>
      <c r="M3" s="33"/>
      <c r="N3" s="33"/>
      <c r="O3" s="33"/>
      <c r="P3" s="33"/>
      <c r="Q3" s="43"/>
      <c r="R3" s="34"/>
      <c r="S3" s="34"/>
      <c r="T3" s="33"/>
      <c r="U3" s="34"/>
      <c r="V3" s="34"/>
      <c r="W3" s="34"/>
      <c r="X3" s="34"/>
      <c r="Y3" s="34"/>
      <c r="Z3" s="34"/>
      <c r="AA3" s="34"/>
      <c r="AB3" s="34"/>
      <c r="AC3" s="34"/>
      <c r="AD3" s="34"/>
      <c r="AE3" s="34"/>
      <c r="AF3" s="34"/>
      <c r="AG3" s="34"/>
      <c r="AH3" s="34"/>
      <c r="AI3" s="34"/>
      <c r="AJ3" s="36"/>
      <c r="AK3" s="36"/>
      <c r="AL3" s="34"/>
      <c r="AM3" s="33"/>
      <c r="AN3" s="33"/>
      <c r="AO3" s="33"/>
      <c r="AQ3" s="33"/>
      <c r="AR3" s="33"/>
      <c r="AS3" s="33"/>
      <c r="AT3" s="33"/>
      <c r="AU3" s="33"/>
      <c r="AV3" s="33"/>
    </row>
    <row r="4" spans="1:52" ht="11.1" customHeight="1">
      <c r="A4" s="33"/>
      <c r="B4" s="33"/>
      <c r="C4" s="33"/>
      <c r="D4" s="33"/>
      <c r="E4" s="12"/>
      <c r="F4" s="12"/>
      <c r="G4" s="12"/>
      <c r="H4" s="12"/>
      <c r="I4" s="33"/>
      <c r="J4" s="33"/>
      <c r="K4" s="33"/>
      <c r="L4" s="33"/>
      <c r="M4" s="33"/>
      <c r="N4" s="33"/>
      <c r="O4" s="33"/>
      <c r="P4" s="34"/>
      <c r="Q4" s="33"/>
      <c r="R4" s="34"/>
      <c r="S4" s="34"/>
      <c r="T4" s="33"/>
      <c r="U4" s="34"/>
      <c r="V4" s="34"/>
      <c r="W4" s="34"/>
      <c r="X4" s="34"/>
      <c r="Y4" s="34"/>
      <c r="Z4" s="35"/>
      <c r="AA4" s="35"/>
      <c r="AB4" s="35"/>
      <c r="AC4" s="35"/>
      <c r="AD4" s="35"/>
      <c r="AE4" s="35"/>
      <c r="AF4" s="35"/>
      <c r="AG4" s="35"/>
      <c r="AH4" s="35"/>
      <c r="AI4" s="34"/>
      <c r="AJ4" s="36"/>
      <c r="AK4" s="36"/>
      <c r="AL4" s="34"/>
      <c r="AM4" s="33"/>
      <c r="AN4" s="33"/>
      <c r="AO4" s="33"/>
      <c r="AP4" s="12"/>
      <c r="AQ4" s="12"/>
      <c r="AR4" s="12"/>
      <c r="AS4" s="33"/>
      <c r="AT4" s="33"/>
      <c r="AU4" s="33"/>
      <c r="AV4" s="33"/>
    </row>
    <row r="5" spans="1:52" s="133" customFormat="1" ht="20.45" customHeight="1">
      <c r="A5" s="125"/>
      <c r="B5" s="125"/>
      <c r="C5" s="125"/>
      <c r="D5" s="125"/>
      <c r="E5" s="126" t="s">
        <v>264</v>
      </c>
      <c r="F5" s="126"/>
      <c r="G5" s="126"/>
      <c r="H5" s="126"/>
      <c r="I5" s="125" t="s">
        <v>265</v>
      </c>
      <c r="J5" s="125"/>
      <c r="K5" s="125"/>
      <c r="L5" s="125"/>
      <c r="M5" s="125"/>
      <c r="N5" s="125"/>
      <c r="O5" s="125"/>
      <c r="P5" s="125"/>
      <c r="Q5" s="127" t="s">
        <v>266</v>
      </c>
      <c r="R5" s="127"/>
      <c r="S5" s="127"/>
      <c r="T5" s="127"/>
      <c r="U5" s="127"/>
      <c r="V5" s="127"/>
      <c r="W5" s="127"/>
      <c r="X5" s="127"/>
      <c r="Y5" s="127"/>
      <c r="Z5" s="128" t="s">
        <v>267</v>
      </c>
      <c r="AA5" s="128"/>
      <c r="AB5" s="128"/>
      <c r="AC5" s="128"/>
      <c r="AD5" s="128"/>
      <c r="AE5" s="128"/>
      <c r="AF5" s="128"/>
      <c r="AG5" s="128"/>
      <c r="AH5" s="128"/>
      <c r="AI5" s="128"/>
      <c r="AJ5" s="129" t="s">
        <v>268</v>
      </c>
      <c r="AK5" s="130"/>
      <c r="AL5" s="131"/>
      <c r="AM5" s="132"/>
      <c r="AN5" s="132"/>
      <c r="AO5" s="132"/>
      <c r="AP5" s="126"/>
      <c r="AQ5" s="126"/>
      <c r="AR5" s="126"/>
      <c r="AS5" s="126"/>
      <c r="AT5" s="127"/>
      <c r="AU5" s="127"/>
      <c r="AV5" s="127"/>
      <c r="AW5" s="128"/>
      <c r="AX5" s="161"/>
      <c r="AY5" s="161"/>
      <c r="AZ5" s="161"/>
    </row>
    <row r="6" spans="1:52" ht="20.45" customHeight="1" thickBot="1">
      <c r="A6" s="69" t="s">
        <v>269</v>
      </c>
      <c r="B6" s="44" t="s">
        <v>270</v>
      </c>
      <c r="C6" s="44" t="s">
        <v>19</v>
      </c>
      <c r="D6" s="44" t="s">
        <v>21</v>
      </c>
      <c r="E6" s="45" t="s">
        <v>23</v>
      </c>
      <c r="F6" s="45" t="s">
        <v>271</v>
      </c>
      <c r="G6" s="45" t="s">
        <v>272</v>
      </c>
      <c r="H6" s="45" t="s">
        <v>273</v>
      </c>
      <c r="I6" s="44" t="s">
        <v>27</v>
      </c>
      <c r="J6" s="44" t="s">
        <v>274</v>
      </c>
      <c r="K6" s="44" t="s">
        <v>275</v>
      </c>
      <c r="L6" s="44" t="s">
        <v>276</v>
      </c>
      <c r="M6" s="44" t="s">
        <v>35</v>
      </c>
      <c r="N6" s="44" t="s">
        <v>37</v>
      </c>
      <c r="O6" s="44" t="s">
        <v>39</v>
      </c>
      <c r="P6" s="44" t="s">
        <v>41</v>
      </c>
      <c r="Q6" s="46" t="s">
        <v>277</v>
      </c>
      <c r="R6" s="46" t="s">
        <v>118</v>
      </c>
      <c r="S6" s="46" t="s">
        <v>46</v>
      </c>
      <c r="T6" s="46" t="s">
        <v>47</v>
      </c>
      <c r="U6" s="46" t="s">
        <v>49</v>
      </c>
      <c r="V6" s="50" t="s">
        <v>51</v>
      </c>
      <c r="W6" s="46" t="s">
        <v>278</v>
      </c>
      <c r="X6" s="46" t="s">
        <v>52</v>
      </c>
      <c r="Y6" s="46"/>
      <c r="Z6" s="52" t="s">
        <v>279</v>
      </c>
      <c r="AA6" s="52"/>
      <c r="AB6" s="163" t="s">
        <v>280</v>
      </c>
      <c r="AC6" s="163"/>
      <c r="AD6" s="53" t="s">
        <v>281</v>
      </c>
      <c r="AE6" s="53" t="s">
        <v>282</v>
      </c>
      <c r="AF6" s="53" t="s">
        <v>283</v>
      </c>
      <c r="AG6" s="53" t="s">
        <v>284</v>
      </c>
      <c r="AH6" s="53" t="s">
        <v>285</v>
      </c>
      <c r="AI6" s="70" t="s">
        <v>68</v>
      </c>
      <c r="AJ6" s="47" t="s">
        <v>286</v>
      </c>
      <c r="AK6" s="47" t="s">
        <v>287</v>
      </c>
      <c r="AL6" s="54" t="s">
        <v>74</v>
      </c>
      <c r="AM6" s="56" t="s">
        <v>76</v>
      </c>
      <c r="AN6" s="56" t="s">
        <v>78</v>
      </c>
      <c r="AO6" s="56"/>
      <c r="AP6" s="45" t="s">
        <v>288</v>
      </c>
      <c r="AQ6" s="45" t="s">
        <v>289</v>
      </c>
      <c r="AR6" s="45" t="s">
        <v>290</v>
      </c>
      <c r="AS6" s="45" t="s">
        <v>291</v>
      </c>
      <c r="AT6" s="46" t="s">
        <v>292</v>
      </c>
      <c r="AU6" s="46" t="s">
        <v>293</v>
      </c>
      <c r="AV6" s="46" t="s">
        <v>294</v>
      </c>
      <c r="AW6" s="159" t="s">
        <v>295</v>
      </c>
      <c r="AX6" s="159" t="s">
        <v>296</v>
      </c>
      <c r="AY6" s="159" t="s">
        <v>297</v>
      </c>
      <c r="AZ6" s="159" t="s">
        <v>298</v>
      </c>
    </row>
    <row r="7" spans="1:52" ht="30" customHeight="1">
      <c r="A7" s="71" t="s">
        <v>299</v>
      </c>
      <c r="B7" s="48" t="s">
        <v>300</v>
      </c>
      <c r="C7" s="48" t="s">
        <v>301</v>
      </c>
      <c r="D7" s="48" t="s">
        <v>302</v>
      </c>
      <c r="E7" s="49" t="s">
        <v>99</v>
      </c>
      <c r="F7" s="49" t="s">
        <v>303</v>
      </c>
      <c r="G7" s="49" t="s">
        <v>304</v>
      </c>
      <c r="H7" s="49" t="s">
        <v>303</v>
      </c>
      <c r="I7" s="48" t="s">
        <v>305</v>
      </c>
      <c r="J7" s="48" t="s">
        <v>306</v>
      </c>
      <c r="K7" s="48" t="s">
        <v>307</v>
      </c>
      <c r="L7" s="48" t="s">
        <v>308</v>
      </c>
      <c r="M7" s="48" t="s">
        <v>111</v>
      </c>
      <c r="N7" s="48" t="s">
        <v>113</v>
      </c>
      <c r="O7" s="48" t="s">
        <v>309</v>
      </c>
      <c r="P7" s="48" t="s">
        <v>310</v>
      </c>
      <c r="Q7" s="50" t="s">
        <v>277</v>
      </c>
      <c r="R7" s="50" t="s">
        <v>118</v>
      </c>
      <c r="S7" s="50" t="s">
        <v>46</v>
      </c>
      <c r="T7" s="50" t="s">
        <v>120</v>
      </c>
      <c r="U7" s="50" t="s">
        <v>311</v>
      </c>
      <c r="V7" s="50" t="s">
        <v>312</v>
      </c>
      <c r="W7" s="50" t="s">
        <v>313</v>
      </c>
      <c r="X7" s="50" t="s">
        <v>314</v>
      </c>
      <c r="Y7" s="50"/>
      <c r="Z7" s="162" t="s">
        <v>315</v>
      </c>
      <c r="AA7" s="162"/>
      <c r="AB7" s="60" t="s">
        <v>316</v>
      </c>
      <c r="AC7" s="60"/>
      <c r="AD7" s="157" t="s">
        <v>317</v>
      </c>
      <c r="AE7" s="53" t="s">
        <v>318</v>
      </c>
      <c r="AF7" s="53" t="s">
        <v>319</v>
      </c>
      <c r="AG7" s="53" t="s">
        <v>320</v>
      </c>
      <c r="AH7" s="53" t="s">
        <v>321</v>
      </c>
      <c r="AI7" s="70" t="s">
        <v>140</v>
      </c>
      <c r="AJ7" s="51" t="s">
        <v>142</v>
      </c>
      <c r="AK7" s="51" t="s">
        <v>144</v>
      </c>
      <c r="AL7" s="55" t="s">
        <v>322</v>
      </c>
      <c r="AM7" s="56"/>
      <c r="AN7" s="56"/>
      <c r="AO7" s="56"/>
      <c r="AP7" s="49" t="s">
        <v>323</v>
      </c>
      <c r="AQ7" s="49" t="s">
        <v>324</v>
      </c>
      <c r="AR7" s="49" t="s">
        <v>325</v>
      </c>
      <c r="AS7" s="49" t="s">
        <v>326</v>
      </c>
      <c r="AT7" s="37" t="s">
        <v>292</v>
      </c>
      <c r="AU7" s="37" t="s">
        <v>293</v>
      </c>
      <c r="AV7" s="37" t="s">
        <v>294</v>
      </c>
      <c r="AW7" s="160" t="s">
        <v>327</v>
      </c>
      <c r="AX7" s="160" t="s">
        <v>328</v>
      </c>
      <c r="AY7" s="160" t="s">
        <v>329</v>
      </c>
      <c r="AZ7" s="160" t="s">
        <v>330</v>
      </c>
    </row>
    <row r="8" spans="1:52" ht="30" customHeight="1">
      <c r="A8" s="61" t="s">
        <v>331</v>
      </c>
      <c r="B8" s="61" t="s">
        <v>332</v>
      </c>
      <c r="C8" s="61" t="s">
        <v>333</v>
      </c>
      <c r="D8" s="61" t="s">
        <v>334</v>
      </c>
      <c r="E8" s="62" t="s">
        <v>335</v>
      </c>
      <c r="F8" s="62" t="s">
        <v>336</v>
      </c>
      <c r="G8" s="62" t="s">
        <v>337</v>
      </c>
      <c r="H8" s="62" t="s">
        <v>338</v>
      </c>
      <c r="I8" s="61" t="s">
        <v>339</v>
      </c>
      <c r="J8" s="61" t="s">
        <v>340</v>
      </c>
      <c r="K8" s="61" t="s">
        <v>157</v>
      </c>
      <c r="L8" s="61" t="s">
        <v>158</v>
      </c>
      <c r="M8" s="61" t="s">
        <v>341</v>
      </c>
      <c r="N8" s="61" t="s">
        <v>342</v>
      </c>
      <c r="O8" s="61" t="s">
        <v>343</v>
      </c>
      <c r="P8" s="61" t="s">
        <v>344</v>
      </c>
      <c r="Q8" s="37" t="s">
        <v>345</v>
      </c>
      <c r="R8" s="37" t="s">
        <v>153</v>
      </c>
      <c r="S8" s="37" t="s">
        <v>154</v>
      </c>
      <c r="T8" s="37" t="s">
        <v>346</v>
      </c>
      <c r="U8" s="37" t="s">
        <v>155</v>
      </c>
      <c r="V8" s="37" t="s">
        <v>159</v>
      </c>
      <c r="W8" s="37" t="s">
        <v>156</v>
      </c>
      <c r="X8" s="37" t="s">
        <v>347</v>
      </c>
      <c r="Y8" s="37" t="s">
        <v>348</v>
      </c>
      <c r="Z8" s="63" t="s">
        <v>349</v>
      </c>
      <c r="AA8" s="63" t="s">
        <v>350</v>
      </c>
      <c r="AB8" s="64" t="s">
        <v>351</v>
      </c>
      <c r="AC8" s="64" t="s">
        <v>352</v>
      </c>
      <c r="AD8" s="65" t="s">
        <v>353</v>
      </c>
      <c r="AE8" s="65" t="s">
        <v>354</v>
      </c>
      <c r="AF8" s="65" t="s">
        <v>355</v>
      </c>
      <c r="AG8" s="65" t="s">
        <v>356</v>
      </c>
      <c r="AH8" s="65" t="s">
        <v>357</v>
      </c>
      <c r="AI8" s="63" t="s">
        <v>160</v>
      </c>
      <c r="AJ8" s="66" t="s">
        <v>161</v>
      </c>
      <c r="AK8" s="66" t="s">
        <v>358</v>
      </c>
      <c r="AL8" s="67" t="s">
        <v>359</v>
      </c>
      <c r="AM8" s="68" t="s">
        <v>360</v>
      </c>
      <c r="AN8" s="68" t="s">
        <v>361</v>
      </c>
      <c r="AO8" s="68" t="s">
        <v>362</v>
      </c>
      <c r="AP8" s="62" t="s">
        <v>363</v>
      </c>
      <c r="AQ8" s="62" t="s">
        <v>364</v>
      </c>
      <c r="AR8" s="62" t="s">
        <v>152</v>
      </c>
      <c r="AS8" s="62" t="s">
        <v>365</v>
      </c>
      <c r="AT8" s="37" t="s">
        <v>366</v>
      </c>
      <c r="AU8" s="37" t="s">
        <v>367</v>
      </c>
      <c r="AV8" s="37" t="s">
        <v>368</v>
      </c>
      <c r="AW8" s="158" t="s">
        <v>369</v>
      </c>
      <c r="AX8" s="158" t="s">
        <v>370</v>
      </c>
      <c r="AY8" s="158" t="s">
        <v>371</v>
      </c>
      <c r="AZ8" s="158" t="s">
        <v>372</v>
      </c>
    </row>
    <row r="9" spans="1:52" ht="30" customHeight="1">
      <c r="A9" s="153" t="str">
        <f t="shared" ref="A9:A72" ca="1" si="0">_xlfn.CONCAT(TEXT(TODAY(),"yyyymm"), "-", TEXT(ROW()-8, "000"))</f>
        <v>202302-001</v>
      </c>
      <c r="B9" s="81"/>
      <c r="C9" s="82"/>
      <c r="D9" s="82"/>
      <c r="E9" s="81"/>
      <c r="F9" s="82"/>
      <c r="G9" s="81"/>
      <c r="H9" s="82"/>
      <c r="I9" s="143" t="s">
        <v>373</v>
      </c>
      <c r="J9" s="81"/>
      <c r="K9" s="81"/>
      <c r="L9" s="82"/>
      <c r="M9" s="82"/>
      <c r="N9" s="84"/>
      <c r="O9" s="84"/>
      <c r="P9" s="81"/>
      <c r="Q9" s="81"/>
      <c r="R9" s="81"/>
      <c r="S9" s="81"/>
      <c r="T9" s="82"/>
      <c r="U9" s="82"/>
      <c r="V9" s="81"/>
      <c r="W9" s="82"/>
      <c r="X9" s="82"/>
      <c r="Y9" s="82"/>
      <c r="Z9" s="84"/>
      <c r="AA9" s="84"/>
      <c r="AB9" s="84"/>
      <c r="AC9" s="84"/>
      <c r="AD9" s="84"/>
      <c r="AE9" s="84"/>
      <c r="AF9" s="84"/>
      <c r="AG9" s="84"/>
      <c r="AH9" s="84"/>
      <c r="AI9" s="82"/>
      <c r="AJ9" s="86"/>
      <c r="AK9" s="85"/>
      <c r="AL9" s="81"/>
      <c r="AM9" s="82"/>
      <c r="AN9" s="86"/>
      <c r="AO9" s="84"/>
      <c r="AP9" s="83" t="str">
        <f>IFERROR(VLOOKUP(Data[[#This Row],['#org +lead +name]],Tbl_Orgs[], 2), "")</f>
        <v/>
      </c>
      <c r="AQ9" s="83" t="str">
        <f>IFERROR(VLOOKUP(Data[[#This Row],['#org +lead +name]],Tbl_Orgs[], 3), "")</f>
        <v/>
      </c>
      <c r="AR9" s="83" t="str">
        <f>IFERROR(VLOOKUP(Data[[#This Row],['#org +impl +name]],Tbl_Orgs[], 2), "")</f>
        <v/>
      </c>
      <c r="AS9" s="83" t="str">
        <f>IFERROR(VLOOKUP(Data[[#This Row],['#org +impl +name]],Tbl_Orgs[], 3), "")</f>
        <v/>
      </c>
      <c r="AT9" s="83" t="str">
        <f t="shared" ref="AT9:AT44" ca="1" si="1">IF(Q9="","",OFFSET(Admin1_Start,MATCH(Q9,Admin1,0),1))</f>
        <v/>
      </c>
      <c r="AU9" s="83" t="str">
        <f t="shared" ref="AU9:AU44" ca="1" si="2">IF(R9="","",INDEX(Admin2_Pcode,MATCH(R9,OFFSET(Admin2_Start,MATCH(AT9,Admin1_Linked_Pcode,0),0,COUNTIF(Admin1_Linked_Pcode,AT9)),0)+MATCH(AT9,Admin1_Linked_Pcode,0)-1))</f>
        <v/>
      </c>
      <c r="AV9" s="83" t="str">
        <f t="shared" ref="AV9:AV44" ca="1" si="3">IF(S9="","",INDEX(Admin3_Pcode,MATCH(S9,OFFSET(Admin3_Start,MATCH(AU9,Admin2_Linked_Pcode,0),0,COUNTIF(Admin2_Linked_Pcode,AU9)),0)+MATCH(AU9,Admin2_Linked_Pcode,0)-1))</f>
        <v/>
      </c>
      <c r="AW9" s="155"/>
      <c r="AX9" s="155"/>
      <c r="AY9" s="156"/>
      <c r="AZ9" s="155"/>
    </row>
    <row r="10" spans="1:52" ht="30" customHeight="1">
      <c r="A10" s="153" t="str">
        <f t="shared" ca="1" si="0"/>
        <v>202302-002</v>
      </c>
      <c r="B10" s="81"/>
      <c r="C10" s="82"/>
      <c r="D10" s="82"/>
      <c r="E10" s="81"/>
      <c r="F10" s="82"/>
      <c r="G10" s="81"/>
      <c r="H10" s="82"/>
      <c r="I10" s="143" t="s">
        <v>373</v>
      </c>
      <c r="J10" s="81"/>
      <c r="K10" s="81"/>
      <c r="L10" s="82"/>
      <c r="M10" s="82"/>
      <c r="N10" s="84"/>
      <c r="O10" s="84"/>
      <c r="P10" s="81"/>
      <c r="Q10" s="81"/>
      <c r="R10" s="81"/>
      <c r="S10" s="81"/>
      <c r="T10" s="82"/>
      <c r="U10" s="82"/>
      <c r="V10" s="81"/>
      <c r="W10" s="82"/>
      <c r="X10" s="82"/>
      <c r="Y10" s="82"/>
      <c r="Z10" s="84"/>
      <c r="AA10" s="84"/>
      <c r="AB10" s="84"/>
      <c r="AC10" s="84"/>
      <c r="AD10" s="84"/>
      <c r="AE10" s="84"/>
      <c r="AF10" s="84"/>
      <c r="AG10" s="84"/>
      <c r="AH10" s="84"/>
      <c r="AI10" s="82"/>
      <c r="AJ10" s="86"/>
      <c r="AK10" s="85"/>
      <c r="AL10" s="81"/>
      <c r="AM10" s="82"/>
      <c r="AN10" s="86"/>
      <c r="AO10" s="84"/>
      <c r="AP10" s="83" t="str">
        <f>IFERROR(VLOOKUP(Data[[#This Row],['#org +lead +name]],Tbl_Orgs[], 2), "")</f>
        <v/>
      </c>
      <c r="AQ10" s="83" t="str">
        <f>IFERROR(VLOOKUP(Data[[#This Row],['#org +lead +name]],Tbl_Orgs[], 3), "")</f>
        <v/>
      </c>
      <c r="AR10" s="83" t="str">
        <f>IFERROR(VLOOKUP(Data[[#This Row],['#org +impl +name]],Tbl_Orgs[], 2), "")</f>
        <v/>
      </c>
      <c r="AS10" s="83" t="str">
        <f>IFERROR(VLOOKUP(Data[[#This Row],['#org +impl +name]],Tbl_Orgs[], 3), "")</f>
        <v/>
      </c>
      <c r="AT10" s="83" t="str">
        <f t="shared" ca="1" si="1"/>
        <v/>
      </c>
      <c r="AU10" s="83" t="str">
        <f t="shared" ca="1" si="2"/>
        <v/>
      </c>
      <c r="AV10" s="83" t="str">
        <f t="shared" ca="1" si="3"/>
        <v/>
      </c>
      <c r="AW10" s="155"/>
      <c r="AX10" s="155"/>
      <c r="AY10" s="155"/>
      <c r="AZ10" s="155"/>
    </row>
    <row r="11" spans="1:52" ht="30" customHeight="1">
      <c r="A11" s="153" t="str">
        <f t="shared" ca="1" si="0"/>
        <v>202302-003</v>
      </c>
      <c r="B11" s="81"/>
      <c r="C11" s="82"/>
      <c r="D11" s="82"/>
      <c r="E11" s="81"/>
      <c r="F11" s="82"/>
      <c r="G11" s="81"/>
      <c r="H11" s="82"/>
      <c r="I11" s="143" t="s">
        <v>373</v>
      </c>
      <c r="J11" s="81"/>
      <c r="K11" s="81"/>
      <c r="L11" s="82"/>
      <c r="M11" s="82"/>
      <c r="N11" s="84"/>
      <c r="O11" s="84"/>
      <c r="P11" s="81"/>
      <c r="Q11" s="81"/>
      <c r="R11" s="81"/>
      <c r="S11" s="81"/>
      <c r="T11" s="82"/>
      <c r="U11" s="82"/>
      <c r="V11" s="81"/>
      <c r="W11" s="82"/>
      <c r="X11" s="82"/>
      <c r="Y11" s="82"/>
      <c r="Z11" s="84"/>
      <c r="AA11" s="84"/>
      <c r="AB11" s="84"/>
      <c r="AC11" s="84"/>
      <c r="AD11" s="84"/>
      <c r="AE11" s="84"/>
      <c r="AF11" s="84"/>
      <c r="AG11" s="84"/>
      <c r="AH11" s="84"/>
      <c r="AI11" s="82"/>
      <c r="AJ11" s="86"/>
      <c r="AK11" s="85"/>
      <c r="AL11" s="81"/>
      <c r="AM11" s="82"/>
      <c r="AN11" s="86"/>
      <c r="AO11" s="84"/>
      <c r="AP11" s="83" t="str">
        <f>IFERROR(VLOOKUP(Data[[#This Row],['#org +lead +name]],Tbl_Orgs[], 2), "")</f>
        <v/>
      </c>
      <c r="AQ11" s="83" t="str">
        <f>IFERROR(VLOOKUP(Data[[#This Row],['#org +lead +name]],Tbl_Orgs[], 3), "")</f>
        <v/>
      </c>
      <c r="AR11" s="83" t="str">
        <f>IFERROR(VLOOKUP(Data[[#This Row],['#org +impl +name]],Tbl_Orgs[], 2), "")</f>
        <v/>
      </c>
      <c r="AS11" s="83" t="str">
        <f>IFERROR(VLOOKUP(Data[[#This Row],['#org +impl +name]],Tbl_Orgs[], 3), "")</f>
        <v/>
      </c>
      <c r="AT11" s="83" t="str">
        <f t="shared" ca="1" si="1"/>
        <v/>
      </c>
      <c r="AU11" s="83" t="str">
        <f t="shared" ca="1" si="2"/>
        <v/>
      </c>
      <c r="AV11" s="83" t="str">
        <f t="shared" ca="1" si="3"/>
        <v/>
      </c>
      <c r="AW11" s="155"/>
      <c r="AX11" s="155"/>
      <c r="AY11" s="155"/>
      <c r="AZ11" s="155"/>
    </row>
    <row r="12" spans="1:52" ht="30" customHeight="1">
      <c r="A12" s="153" t="str">
        <f t="shared" ca="1" si="0"/>
        <v>202302-004</v>
      </c>
      <c r="B12" s="81"/>
      <c r="C12" s="82"/>
      <c r="D12" s="82"/>
      <c r="E12" s="81"/>
      <c r="F12" s="82"/>
      <c r="G12" s="81"/>
      <c r="H12" s="82"/>
      <c r="I12" s="143" t="s">
        <v>373</v>
      </c>
      <c r="J12" s="81"/>
      <c r="K12" s="81"/>
      <c r="L12" s="82"/>
      <c r="M12" s="82"/>
      <c r="N12" s="84"/>
      <c r="O12" s="84"/>
      <c r="P12" s="81"/>
      <c r="Q12" s="81"/>
      <c r="R12" s="81"/>
      <c r="S12" s="81"/>
      <c r="T12" s="82"/>
      <c r="U12" s="82"/>
      <c r="V12" s="81"/>
      <c r="W12" s="82"/>
      <c r="X12" s="82"/>
      <c r="Y12" s="82"/>
      <c r="Z12" s="84"/>
      <c r="AA12" s="84"/>
      <c r="AB12" s="84"/>
      <c r="AC12" s="84"/>
      <c r="AD12" s="84"/>
      <c r="AE12" s="84"/>
      <c r="AF12" s="84"/>
      <c r="AG12" s="84"/>
      <c r="AH12" s="84"/>
      <c r="AI12" s="82"/>
      <c r="AJ12" s="86"/>
      <c r="AK12" s="85"/>
      <c r="AL12" s="81"/>
      <c r="AM12" s="82"/>
      <c r="AN12" s="86"/>
      <c r="AO12" s="84"/>
      <c r="AP12" s="83" t="str">
        <f>IFERROR(VLOOKUP(Data[[#This Row],['#org +lead +name]],Tbl_Orgs[], 2), "")</f>
        <v/>
      </c>
      <c r="AQ12" s="83" t="str">
        <f>IFERROR(VLOOKUP(Data[[#This Row],['#org +lead +name]],Tbl_Orgs[], 3), "")</f>
        <v/>
      </c>
      <c r="AR12" s="83" t="str">
        <f>IFERROR(VLOOKUP(Data[[#This Row],['#org +impl +name]],Tbl_Orgs[], 2), "")</f>
        <v/>
      </c>
      <c r="AS12" s="83" t="str">
        <f>IFERROR(VLOOKUP(Data[[#This Row],['#org +impl +name]],Tbl_Orgs[], 3), "")</f>
        <v/>
      </c>
      <c r="AT12" s="83" t="str">
        <f t="shared" ca="1" si="1"/>
        <v/>
      </c>
      <c r="AU12" s="83" t="str">
        <f t="shared" ca="1" si="2"/>
        <v/>
      </c>
      <c r="AV12" s="83" t="str">
        <f t="shared" ca="1" si="3"/>
        <v/>
      </c>
      <c r="AW12" s="155"/>
      <c r="AX12" s="155"/>
      <c r="AY12" s="155"/>
      <c r="AZ12" s="155"/>
    </row>
    <row r="13" spans="1:52" ht="30" customHeight="1">
      <c r="A13" s="153" t="str">
        <f t="shared" ca="1" si="0"/>
        <v>202302-005</v>
      </c>
      <c r="B13" s="81"/>
      <c r="C13" s="82"/>
      <c r="D13" s="82"/>
      <c r="E13" s="81"/>
      <c r="F13" s="82"/>
      <c r="G13" s="81"/>
      <c r="H13" s="82"/>
      <c r="I13" s="143" t="s">
        <v>373</v>
      </c>
      <c r="J13" s="81"/>
      <c r="K13" s="81"/>
      <c r="L13" s="82"/>
      <c r="M13" s="82"/>
      <c r="N13" s="84"/>
      <c r="O13" s="84"/>
      <c r="P13" s="81"/>
      <c r="Q13" s="81"/>
      <c r="R13" s="81"/>
      <c r="S13" s="81"/>
      <c r="T13" s="82"/>
      <c r="U13" s="82"/>
      <c r="V13" s="81"/>
      <c r="W13" s="82"/>
      <c r="X13" s="82"/>
      <c r="Y13" s="82"/>
      <c r="Z13" s="84"/>
      <c r="AA13" s="84"/>
      <c r="AB13" s="84"/>
      <c r="AC13" s="84"/>
      <c r="AD13" s="84"/>
      <c r="AE13" s="84"/>
      <c r="AF13" s="84"/>
      <c r="AG13" s="84"/>
      <c r="AH13" s="84"/>
      <c r="AI13" s="82"/>
      <c r="AJ13" s="86"/>
      <c r="AK13" s="85"/>
      <c r="AL13" s="81"/>
      <c r="AM13" s="82"/>
      <c r="AN13" s="86"/>
      <c r="AO13" s="84"/>
      <c r="AP13" s="83" t="str">
        <f>IFERROR(VLOOKUP(Data[[#This Row],['#org +lead +name]],Tbl_Orgs[], 2), "")</f>
        <v/>
      </c>
      <c r="AQ13" s="83" t="str">
        <f>IFERROR(VLOOKUP(Data[[#This Row],['#org +lead +name]],Tbl_Orgs[], 3), "")</f>
        <v/>
      </c>
      <c r="AR13" s="83" t="str">
        <f>IFERROR(VLOOKUP(Data[[#This Row],['#org +impl +name]],Tbl_Orgs[], 2), "")</f>
        <v/>
      </c>
      <c r="AS13" s="83" t="str">
        <f>IFERROR(VLOOKUP(Data[[#This Row],['#org +impl +name]],Tbl_Orgs[], 3), "")</f>
        <v/>
      </c>
      <c r="AT13" s="83" t="str">
        <f t="shared" ca="1" si="1"/>
        <v/>
      </c>
      <c r="AU13" s="83" t="str">
        <f t="shared" ca="1" si="2"/>
        <v/>
      </c>
      <c r="AV13" s="83" t="str">
        <f t="shared" ca="1" si="3"/>
        <v/>
      </c>
      <c r="AW13" s="155"/>
      <c r="AX13" s="155"/>
      <c r="AY13" s="155"/>
      <c r="AZ13" s="155"/>
    </row>
    <row r="14" spans="1:52" ht="30" customHeight="1">
      <c r="A14" s="153" t="str">
        <f t="shared" ca="1" si="0"/>
        <v>202302-006</v>
      </c>
      <c r="B14" s="81"/>
      <c r="C14" s="82"/>
      <c r="D14" s="82"/>
      <c r="E14" s="81"/>
      <c r="F14" s="82"/>
      <c r="G14" s="81"/>
      <c r="H14" s="82"/>
      <c r="I14" s="143" t="s">
        <v>373</v>
      </c>
      <c r="J14" s="81"/>
      <c r="K14" s="81"/>
      <c r="L14" s="82"/>
      <c r="M14" s="82"/>
      <c r="N14" s="84"/>
      <c r="O14" s="84"/>
      <c r="P14" s="81"/>
      <c r="Q14" s="81"/>
      <c r="R14" s="81"/>
      <c r="S14" s="81"/>
      <c r="T14" s="82"/>
      <c r="U14" s="82"/>
      <c r="V14" s="81"/>
      <c r="W14" s="82"/>
      <c r="X14" s="82"/>
      <c r="Y14" s="82"/>
      <c r="Z14" s="84"/>
      <c r="AA14" s="84"/>
      <c r="AB14" s="84"/>
      <c r="AC14" s="84"/>
      <c r="AD14" s="84"/>
      <c r="AE14" s="84"/>
      <c r="AF14" s="84"/>
      <c r="AG14" s="84"/>
      <c r="AH14" s="84"/>
      <c r="AI14" s="82"/>
      <c r="AJ14" s="86"/>
      <c r="AK14" s="85"/>
      <c r="AL14" s="81"/>
      <c r="AM14" s="82"/>
      <c r="AN14" s="86"/>
      <c r="AO14" s="84"/>
      <c r="AP14" s="83" t="str">
        <f>IFERROR(VLOOKUP(Data[[#This Row],['#org +lead +name]],Tbl_Orgs[], 2), "")</f>
        <v/>
      </c>
      <c r="AQ14" s="83" t="str">
        <f>IFERROR(VLOOKUP(Data[[#This Row],['#org +lead +name]],Tbl_Orgs[], 3), "")</f>
        <v/>
      </c>
      <c r="AR14" s="83" t="str">
        <f>IFERROR(VLOOKUP(Data[[#This Row],['#org +impl +name]],Tbl_Orgs[], 2), "")</f>
        <v/>
      </c>
      <c r="AS14" s="83" t="str">
        <f>IFERROR(VLOOKUP(Data[[#This Row],['#org +impl +name]],Tbl_Orgs[], 3), "")</f>
        <v/>
      </c>
      <c r="AT14" s="83" t="str">
        <f t="shared" ca="1" si="1"/>
        <v/>
      </c>
      <c r="AU14" s="83" t="str">
        <f t="shared" ca="1" si="2"/>
        <v/>
      </c>
      <c r="AV14" s="83" t="str">
        <f t="shared" ca="1" si="3"/>
        <v/>
      </c>
      <c r="AW14" s="155"/>
      <c r="AX14" s="155"/>
      <c r="AY14" s="155"/>
      <c r="AZ14" s="155"/>
    </row>
    <row r="15" spans="1:52" ht="30" customHeight="1">
      <c r="A15" s="153" t="str">
        <f t="shared" ca="1" si="0"/>
        <v>202302-007</v>
      </c>
      <c r="B15" s="81"/>
      <c r="C15" s="82"/>
      <c r="D15" s="82"/>
      <c r="E15" s="81"/>
      <c r="F15" s="82"/>
      <c r="G15" s="81"/>
      <c r="H15" s="82"/>
      <c r="I15" s="143" t="s">
        <v>373</v>
      </c>
      <c r="J15" s="81"/>
      <c r="K15" s="81"/>
      <c r="L15" s="82"/>
      <c r="M15" s="82"/>
      <c r="N15" s="84"/>
      <c r="O15" s="84"/>
      <c r="P15" s="81"/>
      <c r="Q15" s="81"/>
      <c r="R15" s="81"/>
      <c r="S15" s="81"/>
      <c r="T15" s="82"/>
      <c r="U15" s="82"/>
      <c r="V15" s="81"/>
      <c r="W15" s="82"/>
      <c r="X15" s="82"/>
      <c r="Y15" s="82"/>
      <c r="Z15" s="84"/>
      <c r="AA15" s="84"/>
      <c r="AB15" s="84"/>
      <c r="AC15" s="84"/>
      <c r="AD15" s="84"/>
      <c r="AE15" s="84"/>
      <c r="AF15" s="84"/>
      <c r="AG15" s="84"/>
      <c r="AH15" s="84"/>
      <c r="AI15" s="82"/>
      <c r="AJ15" s="86"/>
      <c r="AK15" s="85"/>
      <c r="AL15" s="81"/>
      <c r="AM15" s="82"/>
      <c r="AN15" s="86"/>
      <c r="AO15" s="84"/>
      <c r="AP15" s="83" t="str">
        <f>IFERROR(VLOOKUP(Data[[#This Row],['#org +lead +name]],Tbl_Orgs[], 2), "")</f>
        <v/>
      </c>
      <c r="AQ15" s="83" t="str">
        <f>IFERROR(VLOOKUP(Data[[#This Row],['#org +lead +name]],Tbl_Orgs[], 3), "")</f>
        <v/>
      </c>
      <c r="AR15" s="83" t="str">
        <f>IFERROR(VLOOKUP(Data[[#This Row],['#org +impl +name]],Tbl_Orgs[], 2), "")</f>
        <v/>
      </c>
      <c r="AS15" s="83" t="str">
        <f>IFERROR(VLOOKUP(Data[[#This Row],['#org +impl +name]],Tbl_Orgs[], 3), "")</f>
        <v/>
      </c>
      <c r="AT15" s="83" t="str">
        <f t="shared" ca="1" si="1"/>
        <v/>
      </c>
      <c r="AU15" s="83" t="str">
        <f t="shared" ca="1" si="2"/>
        <v/>
      </c>
      <c r="AV15" s="83" t="str">
        <f t="shared" ca="1" si="3"/>
        <v/>
      </c>
      <c r="AW15" s="155"/>
      <c r="AX15" s="155"/>
      <c r="AY15" s="155"/>
      <c r="AZ15" s="155"/>
    </row>
    <row r="16" spans="1:52" ht="30" customHeight="1">
      <c r="A16" s="153" t="str">
        <f t="shared" ca="1" si="0"/>
        <v>202302-008</v>
      </c>
      <c r="B16" s="81"/>
      <c r="C16" s="82"/>
      <c r="D16" s="82"/>
      <c r="E16" s="81"/>
      <c r="F16" s="82"/>
      <c r="G16" s="81"/>
      <c r="H16" s="82"/>
      <c r="I16" s="143" t="s">
        <v>373</v>
      </c>
      <c r="J16" s="81"/>
      <c r="K16" s="81"/>
      <c r="L16" s="82"/>
      <c r="M16" s="82"/>
      <c r="N16" s="84"/>
      <c r="O16" s="84"/>
      <c r="P16" s="81"/>
      <c r="Q16" s="81"/>
      <c r="R16" s="81"/>
      <c r="S16" s="81"/>
      <c r="T16" s="82"/>
      <c r="U16" s="82"/>
      <c r="V16" s="81"/>
      <c r="W16" s="82"/>
      <c r="X16" s="82"/>
      <c r="Y16" s="82"/>
      <c r="Z16" s="84"/>
      <c r="AA16" s="84"/>
      <c r="AB16" s="84"/>
      <c r="AC16" s="84"/>
      <c r="AD16" s="84"/>
      <c r="AE16" s="84"/>
      <c r="AF16" s="84"/>
      <c r="AG16" s="84"/>
      <c r="AH16" s="84"/>
      <c r="AI16" s="82"/>
      <c r="AJ16" s="86"/>
      <c r="AK16" s="85"/>
      <c r="AL16" s="81"/>
      <c r="AM16" s="82"/>
      <c r="AN16" s="86"/>
      <c r="AO16" s="84"/>
      <c r="AP16" s="83" t="str">
        <f>IFERROR(VLOOKUP(Data[[#This Row],['#org +lead +name]],Tbl_Orgs[], 2), "")</f>
        <v/>
      </c>
      <c r="AQ16" s="83" t="str">
        <f>IFERROR(VLOOKUP(Data[[#This Row],['#org +lead +name]],Tbl_Orgs[], 3), "")</f>
        <v/>
      </c>
      <c r="AR16" s="83" t="str">
        <f>IFERROR(VLOOKUP(Data[[#This Row],['#org +impl +name]],Tbl_Orgs[], 2), "")</f>
        <v/>
      </c>
      <c r="AS16" s="83" t="str">
        <f>IFERROR(VLOOKUP(Data[[#This Row],['#org +impl +name]],Tbl_Orgs[], 3), "")</f>
        <v/>
      </c>
      <c r="AT16" s="83" t="str">
        <f t="shared" ca="1" si="1"/>
        <v/>
      </c>
      <c r="AU16" s="83" t="str">
        <f t="shared" ca="1" si="2"/>
        <v/>
      </c>
      <c r="AV16" s="83" t="str">
        <f t="shared" ca="1" si="3"/>
        <v/>
      </c>
      <c r="AW16" s="155"/>
      <c r="AX16" s="155"/>
      <c r="AY16" s="155"/>
      <c r="AZ16" s="155"/>
    </row>
    <row r="17" spans="1:52" ht="30" customHeight="1">
      <c r="A17" s="153" t="str">
        <f t="shared" ca="1" si="0"/>
        <v>202302-009</v>
      </c>
      <c r="B17" s="81"/>
      <c r="C17" s="82"/>
      <c r="D17" s="82"/>
      <c r="E17" s="81"/>
      <c r="F17" s="82"/>
      <c r="G17" s="81"/>
      <c r="H17" s="82"/>
      <c r="I17" s="143" t="s">
        <v>373</v>
      </c>
      <c r="J17" s="81"/>
      <c r="K17" s="81"/>
      <c r="L17" s="82"/>
      <c r="M17" s="82"/>
      <c r="N17" s="84"/>
      <c r="O17" s="84"/>
      <c r="P17" s="81"/>
      <c r="Q17" s="81"/>
      <c r="R17" s="81"/>
      <c r="S17" s="81"/>
      <c r="T17" s="82"/>
      <c r="U17" s="82"/>
      <c r="V17" s="81"/>
      <c r="W17" s="82"/>
      <c r="X17" s="82"/>
      <c r="Y17" s="82"/>
      <c r="Z17" s="84"/>
      <c r="AA17" s="84"/>
      <c r="AB17" s="84"/>
      <c r="AC17" s="84"/>
      <c r="AD17" s="84"/>
      <c r="AE17" s="84"/>
      <c r="AF17" s="84"/>
      <c r="AG17" s="84"/>
      <c r="AH17" s="84"/>
      <c r="AI17" s="82"/>
      <c r="AJ17" s="86"/>
      <c r="AK17" s="85"/>
      <c r="AL17" s="81"/>
      <c r="AM17" s="82"/>
      <c r="AN17" s="86"/>
      <c r="AO17" s="84"/>
      <c r="AP17" s="83" t="str">
        <f>IFERROR(VLOOKUP(Data[[#This Row],['#org +lead +name]],Tbl_Orgs[], 2), "")</f>
        <v/>
      </c>
      <c r="AQ17" s="83" t="str">
        <f>IFERROR(VLOOKUP(Data[[#This Row],['#org +lead +name]],Tbl_Orgs[], 3), "")</f>
        <v/>
      </c>
      <c r="AR17" s="83" t="str">
        <f>IFERROR(VLOOKUP(Data[[#This Row],['#org +impl +name]],Tbl_Orgs[], 2), "")</f>
        <v/>
      </c>
      <c r="AS17" s="83" t="str">
        <f>IFERROR(VLOOKUP(Data[[#This Row],['#org +impl +name]],Tbl_Orgs[], 3), "")</f>
        <v/>
      </c>
      <c r="AT17" s="83" t="str">
        <f t="shared" ca="1" si="1"/>
        <v/>
      </c>
      <c r="AU17" s="83" t="str">
        <f t="shared" ca="1" si="2"/>
        <v/>
      </c>
      <c r="AV17" s="83" t="str">
        <f t="shared" ca="1" si="3"/>
        <v/>
      </c>
      <c r="AW17" s="155"/>
      <c r="AX17" s="155"/>
      <c r="AY17" s="155"/>
      <c r="AZ17" s="155"/>
    </row>
    <row r="18" spans="1:52" ht="30" customHeight="1">
      <c r="A18" s="153" t="str">
        <f t="shared" ca="1" si="0"/>
        <v>202302-010</v>
      </c>
      <c r="B18" s="81"/>
      <c r="C18" s="82"/>
      <c r="D18" s="82"/>
      <c r="E18" s="81"/>
      <c r="F18" s="82"/>
      <c r="G18" s="81"/>
      <c r="H18" s="82"/>
      <c r="I18" s="143" t="s">
        <v>373</v>
      </c>
      <c r="J18" s="81"/>
      <c r="K18" s="81"/>
      <c r="L18" s="82"/>
      <c r="M18" s="82"/>
      <c r="N18" s="84"/>
      <c r="O18" s="84"/>
      <c r="P18" s="81"/>
      <c r="Q18" s="81"/>
      <c r="R18" s="81"/>
      <c r="S18" s="81"/>
      <c r="T18" s="82"/>
      <c r="U18" s="82"/>
      <c r="V18" s="81"/>
      <c r="W18" s="82"/>
      <c r="X18" s="82"/>
      <c r="Y18" s="82"/>
      <c r="Z18" s="84"/>
      <c r="AA18" s="84"/>
      <c r="AB18" s="84"/>
      <c r="AC18" s="84"/>
      <c r="AD18" s="84"/>
      <c r="AE18" s="84"/>
      <c r="AF18" s="84"/>
      <c r="AG18" s="84"/>
      <c r="AH18" s="84"/>
      <c r="AI18" s="82"/>
      <c r="AJ18" s="86"/>
      <c r="AK18" s="85"/>
      <c r="AL18" s="81"/>
      <c r="AM18" s="82"/>
      <c r="AN18" s="86"/>
      <c r="AO18" s="84"/>
      <c r="AP18" s="83" t="str">
        <f>IFERROR(VLOOKUP(Data[[#This Row],['#org +lead +name]],Tbl_Orgs[], 2), "")</f>
        <v/>
      </c>
      <c r="AQ18" s="83" t="str">
        <f>IFERROR(VLOOKUP(Data[[#This Row],['#org +lead +name]],Tbl_Orgs[], 3), "")</f>
        <v/>
      </c>
      <c r="AR18" s="83" t="str">
        <f>IFERROR(VLOOKUP(Data[[#This Row],['#org +impl +name]],Tbl_Orgs[], 2), "")</f>
        <v/>
      </c>
      <c r="AS18" s="83" t="str">
        <f>IFERROR(VLOOKUP(Data[[#This Row],['#org +impl +name]],Tbl_Orgs[], 3), "")</f>
        <v/>
      </c>
      <c r="AT18" s="83" t="str">
        <f t="shared" ca="1" si="1"/>
        <v/>
      </c>
      <c r="AU18" s="83" t="str">
        <f t="shared" ca="1" si="2"/>
        <v/>
      </c>
      <c r="AV18" s="83" t="str">
        <f t="shared" ca="1" si="3"/>
        <v/>
      </c>
      <c r="AW18" s="155"/>
      <c r="AX18" s="155"/>
      <c r="AY18" s="155"/>
      <c r="AZ18" s="155"/>
    </row>
    <row r="19" spans="1:52" ht="30" customHeight="1">
      <c r="A19" s="153" t="str">
        <f t="shared" ca="1" si="0"/>
        <v>202302-011</v>
      </c>
      <c r="B19" s="81"/>
      <c r="C19" s="82"/>
      <c r="D19" s="82"/>
      <c r="E19" s="81"/>
      <c r="F19" s="82"/>
      <c r="G19" s="81"/>
      <c r="H19" s="82"/>
      <c r="I19" s="143" t="s">
        <v>373</v>
      </c>
      <c r="J19" s="81"/>
      <c r="K19" s="81"/>
      <c r="L19" s="82"/>
      <c r="M19" s="82"/>
      <c r="N19" s="84"/>
      <c r="O19" s="84"/>
      <c r="P19" s="81"/>
      <c r="Q19" s="81"/>
      <c r="R19" s="81"/>
      <c r="S19" s="81"/>
      <c r="T19" s="82"/>
      <c r="U19" s="82"/>
      <c r="V19" s="81"/>
      <c r="W19" s="82"/>
      <c r="X19" s="82"/>
      <c r="Y19" s="82"/>
      <c r="Z19" s="84"/>
      <c r="AA19" s="84"/>
      <c r="AB19" s="84"/>
      <c r="AC19" s="84"/>
      <c r="AD19" s="84"/>
      <c r="AE19" s="84"/>
      <c r="AF19" s="84"/>
      <c r="AG19" s="84"/>
      <c r="AH19" s="84"/>
      <c r="AI19" s="82"/>
      <c r="AJ19" s="86"/>
      <c r="AK19" s="85"/>
      <c r="AL19" s="81"/>
      <c r="AM19" s="82"/>
      <c r="AN19" s="86"/>
      <c r="AO19" s="84"/>
      <c r="AP19" s="83" t="str">
        <f>IFERROR(VLOOKUP(Data[[#This Row],['#org +lead +name]],Tbl_Orgs[], 2), "")</f>
        <v/>
      </c>
      <c r="AQ19" s="83" t="str">
        <f>IFERROR(VLOOKUP(Data[[#This Row],['#org +lead +name]],Tbl_Orgs[], 3), "")</f>
        <v/>
      </c>
      <c r="AR19" s="83" t="str">
        <f>IFERROR(VLOOKUP(Data[[#This Row],['#org +impl +name]],Tbl_Orgs[], 2), "")</f>
        <v/>
      </c>
      <c r="AS19" s="83" t="str">
        <f>IFERROR(VLOOKUP(Data[[#This Row],['#org +impl +name]],Tbl_Orgs[], 3), "")</f>
        <v/>
      </c>
      <c r="AT19" s="83" t="str">
        <f t="shared" ca="1" si="1"/>
        <v/>
      </c>
      <c r="AU19" s="83" t="str">
        <f t="shared" ca="1" si="2"/>
        <v/>
      </c>
      <c r="AV19" s="83" t="str">
        <f t="shared" ca="1" si="3"/>
        <v/>
      </c>
      <c r="AW19" s="155"/>
      <c r="AX19" s="155"/>
      <c r="AY19" s="155"/>
      <c r="AZ19" s="155"/>
    </row>
    <row r="20" spans="1:52" ht="30" customHeight="1">
      <c r="A20" s="153" t="str">
        <f t="shared" ca="1" si="0"/>
        <v>202302-012</v>
      </c>
      <c r="B20" s="81"/>
      <c r="C20" s="82"/>
      <c r="D20" s="82"/>
      <c r="E20" s="81"/>
      <c r="F20" s="82"/>
      <c r="G20" s="81"/>
      <c r="H20" s="82"/>
      <c r="I20" s="143" t="s">
        <v>373</v>
      </c>
      <c r="J20" s="81"/>
      <c r="K20" s="81"/>
      <c r="L20" s="82"/>
      <c r="M20" s="82"/>
      <c r="N20" s="84"/>
      <c r="O20" s="84"/>
      <c r="P20" s="81"/>
      <c r="Q20" s="81"/>
      <c r="R20" s="81"/>
      <c r="S20" s="81"/>
      <c r="T20" s="82"/>
      <c r="U20" s="82"/>
      <c r="V20" s="81"/>
      <c r="W20" s="82"/>
      <c r="X20" s="82"/>
      <c r="Y20" s="82"/>
      <c r="Z20" s="84"/>
      <c r="AA20" s="84"/>
      <c r="AB20" s="84"/>
      <c r="AC20" s="84"/>
      <c r="AD20" s="84"/>
      <c r="AE20" s="84"/>
      <c r="AF20" s="84"/>
      <c r="AG20" s="84"/>
      <c r="AH20" s="84"/>
      <c r="AI20" s="82"/>
      <c r="AJ20" s="86"/>
      <c r="AK20" s="85"/>
      <c r="AL20" s="81"/>
      <c r="AM20" s="82"/>
      <c r="AN20" s="86"/>
      <c r="AO20" s="84"/>
      <c r="AP20" s="83" t="str">
        <f>IFERROR(VLOOKUP(Data[[#This Row],['#org +lead +name]],Tbl_Orgs[], 2), "")</f>
        <v/>
      </c>
      <c r="AQ20" s="83" t="str">
        <f>IFERROR(VLOOKUP(Data[[#This Row],['#org +lead +name]],Tbl_Orgs[], 3), "")</f>
        <v/>
      </c>
      <c r="AR20" s="83" t="str">
        <f>IFERROR(VLOOKUP(Data[[#This Row],['#org +impl +name]],Tbl_Orgs[], 2), "")</f>
        <v/>
      </c>
      <c r="AS20" s="83" t="str">
        <f>IFERROR(VLOOKUP(Data[[#This Row],['#org +impl +name]],Tbl_Orgs[], 3), "")</f>
        <v/>
      </c>
      <c r="AT20" s="83" t="str">
        <f t="shared" ca="1" si="1"/>
        <v/>
      </c>
      <c r="AU20" s="83" t="str">
        <f t="shared" ca="1" si="2"/>
        <v/>
      </c>
      <c r="AV20" s="83" t="str">
        <f t="shared" ca="1" si="3"/>
        <v/>
      </c>
      <c r="AW20" s="155"/>
      <c r="AX20" s="155"/>
      <c r="AY20" s="155"/>
      <c r="AZ20" s="155"/>
    </row>
    <row r="21" spans="1:52" ht="30" customHeight="1">
      <c r="A21" s="153" t="str">
        <f t="shared" ca="1" si="0"/>
        <v>202302-013</v>
      </c>
      <c r="B21" s="81"/>
      <c r="C21" s="82"/>
      <c r="D21" s="82"/>
      <c r="E21" s="81"/>
      <c r="F21" s="82"/>
      <c r="G21" s="81"/>
      <c r="H21" s="82"/>
      <c r="I21" s="143" t="s">
        <v>373</v>
      </c>
      <c r="J21" s="81"/>
      <c r="K21" s="81"/>
      <c r="L21" s="82"/>
      <c r="M21" s="82"/>
      <c r="N21" s="84"/>
      <c r="O21" s="84"/>
      <c r="P21" s="81"/>
      <c r="Q21" s="81"/>
      <c r="R21" s="81"/>
      <c r="S21" s="81"/>
      <c r="T21" s="82"/>
      <c r="U21" s="82"/>
      <c r="V21" s="81"/>
      <c r="W21" s="82"/>
      <c r="X21" s="82"/>
      <c r="Y21" s="82"/>
      <c r="Z21" s="84"/>
      <c r="AA21" s="84"/>
      <c r="AB21" s="84"/>
      <c r="AC21" s="84"/>
      <c r="AD21" s="84"/>
      <c r="AE21" s="84"/>
      <c r="AF21" s="84"/>
      <c r="AG21" s="84"/>
      <c r="AH21" s="84"/>
      <c r="AI21" s="82"/>
      <c r="AJ21" s="86"/>
      <c r="AK21" s="85"/>
      <c r="AL21" s="81"/>
      <c r="AM21" s="82"/>
      <c r="AN21" s="86"/>
      <c r="AO21" s="84"/>
      <c r="AP21" s="83" t="str">
        <f>IFERROR(VLOOKUP(Data[[#This Row],['#org +lead +name]],Tbl_Orgs[], 2), "")</f>
        <v/>
      </c>
      <c r="AQ21" s="83" t="str">
        <f>IFERROR(VLOOKUP(Data[[#This Row],['#org +lead +name]],Tbl_Orgs[], 3), "")</f>
        <v/>
      </c>
      <c r="AR21" s="83" t="str">
        <f>IFERROR(VLOOKUP(Data[[#This Row],['#org +impl +name]],Tbl_Orgs[], 2), "")</f>
        <v/>
      </c>
      <c r="AS21" s="83" t="str">
        <f>IFERROR(VLOOKUP(Data[[#This Row],['#org +impl +name]],Tbl_Orgs[], 3), "")</f>
        <v/>
      </c>
      <c r="AT21" s="83" t="str">
        <f t="shared" ca="1" si="1"/>
        <v/>
      </c>
      <c r="AU21" s="83" t="str">
        <f t="shared" ca="1" si="2"/>
        <v/>
      </c>
      <c r="AV21" s="83" t="str">
        <f t="shared" ca="1" si="3"/>
        <v/>
      </c>
      <c r="AW21" s="155"/>
      <c r="AX21" s="155"/>
      <c r="AY21" s="155"/>
      <c r="AZ21" s="155"/>
    </row>
    <row r="22" spans="1:52" ht="30" customHeight="1">
      <c r="A22" s="153" t="str">
        <f t="shared" ca="1" si="0"/>
        <v>202302-014</v>
      </c>
      <c r="B22" s="81"/>
      <c r="C22" s="82"/>
      <c r="D22" s="82"/>
      <c r="E22" s="81"/>
      <c r="F22" s="82"/>
      <c r="G22" s="81"/>
      <c r="H22" s="82"/>
      <c r="I22" s="143" t="s">
        <v>373</v>
      </c>
      <c r="J22" s="81"/>
      <c r="K22" s="81"/>
      <c r="L22" s="82"/>
      <c r="M22" s="82"/>
      <c r="N22" s="84"/>
      <c r="O22" s="84"/>
      <c r="P22" s="81"/>
      <c r="Q22" s="81"/>
      <c r="R22" s="81"/>
      <c r="S22" s="81"/>
      <c r="T22" s="82"/>
      <c r="U22" s="82"/>
      <c r="V22" s="81"/>
      <c r="W22" s="82"/>
      <c r="X22" s="82"/>
      <c r="Y22" s="82"/>
      <c r="Z22" s="84"/>
      <c r="AA22" s="84"/>
      <c r="AB22" s="84"/>
      <c r="AC22" s="84"/>
      <c r="AD22" s="84"/>
      <c r="AE22" s="84"/>
      <c r="AF22" s="84"/>
      <c r="AG22" s="84"/>
      <c r="AH22" s="84"/>
      <c r="AI22" s="82"/>
      <c r="AJ22" s="86"/>
      <c r="AK22" s="85"/>
      <c r="AL22" s="81"/>
      <c r="AM22" s="82"/>
      <c r="AN22" s="86"/>
      <c r="AO22" s="84"/>
      <c r="AP22" s="83" t="str">
        <f>IFERROR(VLOOKUP(Data[[#This Row],['#org +lead +name]],Tbl_Orgs[], 2), "")</f>
        <v/>
      </c>
      <c r="AQ22" s="83" t="str">
        <f>IFERROR(VLOOKUP(Data[[#This Row],['#org +lead +name]],Tbl_Orgs[], 3), "")</f>
        <v/>
      </c>
      <c r="AR22" s="83" t="str">
        <f>IFERROR(VLOOKUP(Data[[#This Row],['#org +impl +name]],Tbl_Orgs[], 2), "")</f>
        <v/>
      </c>
      <c r="AS22" s="83" t="str">
        <f>IFERROR(VLOOKUP(Data[[#This Row],['#org +impl +name]],Tbl_Orgs[], 3), "")</f>
        <v/>
      </c>
      <c r="AT22" s="83" t="str">
        <f t="shared" ca="1" si="1"/>
        <v/>
      </c>
      <c r="AU22" s="83" t="str">
        <f t="shared" ca="1" si="2"/>
        <v/>
      </c>
      <c r="AV22" s="83" t="str">
        <f t="shared" ca="1" si="3"/>
        <v/>
      </c>
      <c r="AW22" s="155"/>
      <c r="AX22" s="155"/>
      <c r="AY22" s="155"/>
      <c r="AZ22" s="155"/>
    </row>
    <row r="23" spans="1:52" ht="30" customHeight="1">
      <c r="A23" s="153" t="str">
        <f t="shared" ca="1" si="0"/>
        <v>202302-015</v>
      </c>
      <c r="B23" s="81"/>
      <c r="C23" s="82"/>
      <c r="D23" s="82"/>
      <c r="E23" s="81"/>
      <c r="F23" s="82"/>
      <c r="G23" s="81"/>
      <c r="H23" s="82"/>
      <c r="I23" s="143" t="s">
        <v>373</v>
      </c>
      <c r="J23" s="81"/>
      <c r="K23" s="81"/>
      <c r="L23" s="82"/>
      <c r="M23" s="82"/>
      <c r="N23" s="84"/>
      <c r="O23" s="84"/>
      <c r="P23" s="81"/>
      <c r="Q23" s="81"/>
      <c r="R23" s="81"/>
      <c r="S23" s="81"/>
      <c r="T23" s="82"/>
      <c r="U23" s="82"/>
      <c r="V23" s="81"/>
      <c r="W23" s="82"/>
      <c r="X23" s="82"/>
      <c r="Y23" s="82"/>
      <c r="Z23" s="84"/>
      <c r="AA23" s="84"/>
      <c r="AB23" s="84"/>
      <c r="AC23" s="84"/>
      <c r="AD23" s="84"/>
      <c r="AE23" s="84"/>
      <c r="AF23" s="84"/>
      <c r="AG23" s="84"/>
      <c r="AH23" s="84"/>
      <c r="AI23" s="82"/>
      <c r="AJ23" s="86"/>
      <c r="AK23" s="85"/>
      <c r="AL23" s="81"/>
      <c r="AM23" s="82"/>
      <c r="AN23" s="86"/>
      <c r="AO23" s="84"/>
      <c r="AP23" s="83" t="str">
        <f>IFERROR(VLOOKUP(Data[[#This Row],['#org +lead +name]],Tbl_Orgs[], 2), "")</f>
        <v/>
      </c>
      <c r="AQ23" s="83" t="str">
        <f>IFERROR(VLOOKUP(Data[[#This Row],['#org +lead +name]],Tbl_Orgs[], 3), "")</f>
        <v/>
      </c>
      <c r="AR23" s="83" t="str">
        <f>IFERROR(VLOOKUP(Data[[#This Row],['#org +impl +name]],Tbl_Orgs[], 2), "")</f>
        <v/>
      </c>
      <c r="AS23" s="83" t="str">
        <f>IFERROR(VLOOKUP(Data[[#This Row],['#org +impl +name]],Tbl_Orgs[], 3), "")</f>
        <v/>
      </c>
      <c r="AT23" s="83" t="str">
        <f t="shared" ca="1" si="1"/>
        <v/>
      </c>
      <c r="AU23" s="83" t="str">
        <f t="shared" ca="1" si="2"/>
        <v/>
      </c>
      <c r="AV23" s="83" t="str">
        <f t="shared" ca="1" si="3"/>
        <v/>
      </c>
      <c r="AW23" s="155"/>
      <c r="AX23" s="155"/>
      <c r="AY23" s="155"/>
      <c r="AZ23" s="155"/>
    </row>
    <row r="24" spans="1:52" ht="30" customHeight="1">
      <c r="A24" s="153" t="str">
        <f t="shared" ca="1" si="0"/>
        <v>202302-016</v>
      </c>
      <c r="B24" s="81"/>
      <c r="C24" s="82"/>
      <c r="D24" s="82"/>
      <c r="E24" s="81"/>
      <c r="F24" s="82"/>
      <c r="G24" s="81"/>
      <c r="H24" s="82"/>
      <c r="I24" s="143" t="s">
        <v>373</v>
      </c>
      <c r="J24" s="81"/>
      <c r="K24" s="81"/>
      <c r="L24" s="82"/>
      <c r="M24" s="82"/>
      <c r="N24" s="84"/>
      <c r="O24" s="84"/>
      <c r="P24" s="81"/>
      <c r="Q24" s="81"/>
      <c r="R24" s="81"/>
      <c r="S24" s="81"/>
      <c r="T24" s="82"/>
      <c r="U24" s="82"/>
      <c r="V24" s="81"/>
      <c r="W24" s="82"/>
      <c r="X24" s="82"/>
      <c r="Y24" s="82"/>
      <c r="Z24" s="84"/>
      <c r="AA24" s="84"/>
      <c r="AB24" s="84"/>
      <c r="AC24" s="84"/>
      <c r="AD24" s="84"/>
      <c r="AE24" s="84"/>
      <c r="AF24" s="84"/>
      <c r="AG24" s="84"/>
      <c r="AH24" s="84"/>
      <c r="AI24" s="82"/>
      <c r="AJ24" s="86"/>
      <c r="AK24" s="85"/>
      <c r="AL24" s="81"/>
      <c r="AM24" s="82"/>
      <c r="AN24" s="86"/>
      <c r="AO24" s="84"/>
      <c r="AP24" s="83" t="str">
        <f>IFERROR(VLOOKUP(Data[[#This Row],['#org +lead +name]],Tbl_Orgs[], 2), "")</f>
        <v/>
      </c>
      <c r="AQ24" s="83" t="str">
        <f>IFERROR(VLOOKUP(Data[[#This Row],['#org +lead +name]],Tbl_Orgs[], 3), "")</f>
        <v/>
      </c>
      <c r="AR24" s="83" t="str">
        <f>IFERROR(VLOOKUP(Data[[#This Row],['#org +impl +name]],Tbl_Orgs[], 2), "")</f>
        <v/>
      </c>
      <c r="AS24" s="83" t="str">
        <f>IFERROR(VLOOKUP(Data[[#This Row],['#org +impl +name]],Tbl_Orgs[], 3), "")</f>
        <v/>
      </c>
      <c r="AT24" s="83" t="str">
        <f t="shared" ca="1" si="1"/>
        <v/>
      </c>
      <c r="AU24" s="83" t="str">
        <f t="shared" ca="1" si="2"/>
        <v/>
      </c>
      <c r="AV24" s="83" t="str">
        <f t="shared" ca="1" si="3"/>
        <v/>
      </c>
      <c r="AW24" s="155"/>
      <c r="AX24" s="155"/>
      <c r="AY24" s="155"/>
      <c r="AZ24" s="155"/>
    </row>
    <row r="25" spans="1:52" ht="30" customHeight="1">
      <c r="A25" s="153" t="str">
        <f t="shared" ca="1" si="0"/>
        <v>202302-017</v>
      </c>
      <c r="B25" s="81"/>
      <c r="C25" s="82"/>
      <c r="D25" s="82"/>
      <c r="E25" s="81"/>
      <c r="F25" s="82"/>
      <c r="G25" s="81"/>
      <c r="H25" s="82"/>
      <c r="I25" s="143" t="s">
        <v>373</v>
      </c>
      <c r="J25" s="81"/>
      <c r="K25" s="81"/>
      <c r="L25" s="82"/>
      <c r="M25" s="82"/>
      <c r="N25" s="84"/>
      <c r="O25" s="84"/>
      <c r="P25" s="81"/>
      <c r="Q25" s="81"/>
      <c r="R25" s="81"/>
      <c r="S25" s="81"/>
      <c r="T25" s="82"/>
      <c r="U25" s="82"/>
      <c r="V25" s="81"/>
      <c r="W25" s="82"/>
      <c r="X25" s="82"/>
      <c r="Y25" s="82"/>
      <c r="Z25" s="84"/>
      <c r="AA25" s="84"/>
      <c r="AB25" s="84"/>
      <c r="AC25" s="84"/>
      <c r="AD25" s="84"/>
      <c r="AE25" s="84"/>
      <c r="AF25" s="84"/>
      <c r="AG25" s="84"/>
      <c r="AH25" s="84"/>
      <c r="AI25" s="82"/>
      <c r="AJ25" s="86"/>
      <c r="AK25" s="85"/>
      <c r="AL25" s="81"/>
      <c r="AM25" s="82"/>
      <c r="AN25" s="86"/>
      <c r="AO25" s="84"/>
      <c r="AP25" s="83" t="str">
        <f>IFERROR(VLOOKUP(Data[[#This Row],['#org +lead +name]],Tbl_Orgs[], 2), "")</f>
        <v/>
      </c>
      <c r="AQ25" s="83" t="str">
        <f>IFERROR(VLOOKUP(Data[[#This Row],['#org +lead +name]],Tbl_Orgs[], 3), "")</f>
        <v/>
      </c>
      <c r="AR25" s="83" t="str">
        <f>IFERROR(VLOOKUP(Data[[#This Row],['#org +impl +name]],Tbl_Orgs[], 2), "")</f>
        <v/>
      </c>
      <c r="AS25" s="83" t="str">
        <f>IFERROR(VLOOKUP(Data[[#This Row],['#org +impl +name]],Tbl_Orgs[], 3), "")</f>
        <v/>
      </c>
      <c r="AT25" s="83" t="str">
        <f t="shared" ca="1" si="1"/>
        <v/>
      </c>
      <c r="AU25" s="83" t="str">
        <f t="shared" ca="1" si="2"/>
        <v/>
      </c>
      <c r="AV25" s="83" t="str">
        <f t="shared" ca="1" si="3"/>
        <v/>
      </c>
      <c r="AW25" s="155"/>
      <c r="AX25" s="155"/>
      <c r="AY25" s="155"/>
      <c r="AZ25" s="155"/>
    </row>
    <row r="26" spans="1:52" ht="30" customHeight="1">
      <c r="A26" s="153" t="str">
        <f t="shared" ca="1" si="0"/>
        <v>202302-018</v>
      </c>
      <c r="B26" s="81"/>
      <c r="C26" s="82"/>
      <c r="D26" s="82"/>
      <c r="E26" s="81"/>
      <c r="F26" s="82"/>
      <c r="G26" s="81"/>
      <c r="H26" s="82"/>
      <c r="I26" s="143" t="s">
        <v>373</v>
      </c>
      <c r="J26" s="81"/>
      <c r="K26" s="81"/>
      <c r="L26" s="82"/>
      <c r="M26" s="82"/>
      <c r="N26" s="84"/>
      <c r="O26" s="84"/>
      <c r="P26" s="81"/>
      <c r="Q26" s="81"/>
      <c r="R26" s="81"/>
      <c r="S26" s="81"/>
      <c r="T26" s="82"/>
      <c r="U26" s="82"/>
      <c r="V26" s="81"/>
      <c r="W26" s="82"/>
      <c r="X26" s="82"/>
      <c r="Y26" s="82"/>
      <c r="Z26" s="84"/>
      <c r="AA26" s="84"/>
      <c r="AB26" s="84"/>
      <c r="AC26" s="84"/>
      <c r="AD26" s="84"/>
      <c r="AE26" s="84"/>
      <c r="AF26" s="84"/>
      <c r="AG26" s="84"/>
      <c r="AH26" s="84"/>
      <c r="AI26" s="82"/>
      <c r="AJ26" s="86"/>
      <c r="AK26" s="85"/>
      <c r="AL26" s="81"/>
      <c r="AM26" s="82"/>
      <c r="AN26" s="86"/>
      <c r="AO26" s="84"/>
      <c r="AP26" s="83" t="str">
        <f>IFERROR(VLOOKUP(Data[[#This Row],['#org +lead +name]],Tbl_Orgs[], 2), "")</f>
        <v/>
      </c>
      <c r="AQ26" s="83" t="str">
        <f>IFERROR(VLOOKUP(Data[[#This Row],['#org +lead +name]],Tbl_Orgs[], 3), "")</f>
        <v/>
      </c>
      <c r="AR26" s="83" t="str">
        <f>IFERROR(VLOOKUP(Data[[#This Row],['#org +impl +name]],Tbl_Orgs[], 2), "")</f>
        <v/>
      </c>
      <c r="AS26" s="83" t="str">
        <f>IFERROR(VLOOKUP(Data[[#This Row],['#org +impl +name]],Tbl_Orgs[], 3), "")</f>
        <v/>
      </c>
      <c r="AT26" s="83" t="str">
        <f t="shared" ca="1" si="1"/>
        <v/>
      </c>
      <c r="AU26" s="83" t="str">
        <f t="shared" ca="1" si="2"/>
        <v/>
      </c>
      <c r="AV26" s="83" t="str">
        <f t="shared" ca="1" si="3"/>
        <v/>
      </c>
      <c r="AW26" s="155"/>
      <c r="AX26" s="155"/>
      <c r="AY26" s="155"/>
      <c r="AZ26" s="155"/>
    </row>
    <row r="27" spans="1:52" ht="30" customHeight="1">
      <c r="A27" s="153" t="str">
        <f t="shared" ca="1" si="0"/>
        <v>202302-019</v>
      </c>
      <c r="B27" s="81"/>
      <c r="C27" s="82"/>
      <c r="D27" s="82"/>
      <c r="E27" s="81"/>
      <c r="F27" s="82"/>
      <c r="G27" s="81"/>
      <c r="H27" s="82"/>
      <c r="I27" s="143" t="s">
        <v>373</v>
      </c>
      <c r="J27" s="81"/>
      <c r="K27" s="81"/>
      <c r="L27" s="82"/>
      <c r="M27" s="82"/>
      <c r="N27" s="84"/>
      <c r="O27" s="84"/>
      <c r="P27" s="81"/>
      <c r="Q27" s="81"/>
      <c r="R27" s="81"/>
      <c r="S27" s="81"/>
      <c r="T27" s="82"/>
      <c r="U27" s="82"/>
      <c r="V27" s="81"/>
      <c r="W27" s="82"/>
      <c r="X27" s="82"/>
      <c r="Y27" s="82"/>
      <c r="Z27" s="84"/>
      <c r="AA27" s="84"/>
      <c r="AB27" s="84"/>
      <c r="AC27" s="84"/>
      <c r="AD27" s="84"/>
      <c r="AE27" s="84"/>
      <c r="AF27" s="84"/>
      <c r="AG27" s="84"/>
      <c r="AH27" s="84"/>
      <c r="AI27" s="82"/>
      <c r="AJ27" s="86"/>
      <c r="AK27" s="85"/>
      <c r="AL27" s="81"/>
      <c r="AM27" s="82"/>
      <c r="AN27" s="86"/>
      <c r="AO27" s="84"/>
      <c r="AP27" s="83" t="str">
        <f>IFERROR(VLOOKUP(Data[[#This Row],['#org +lead +name]],Tbl_Orgs[], 2), "")</f>
        <v/>
      </c>
      <c r="AQ27" s="83" t="str">
        <f>IFERROR(VLOOKUP(Data[[#This Row],['#org +lead +name]],Tbl_Orgs[], 3), "")</f>
        <v/>
      </c>
      <c r="AR27" s="83" t="str">
        <f>IFERROR(VLOOKUP(Data[[#This Row],['#org +impl +name]],Tbl_Orgs[], 2), "")</f>
        <v/>
      </c>
      <c r="AS27" s="83" t="str">
        <f>IFERROR(VLOOKUP(Data[[#This Row],['#org +impl +name]],Tbl_Orgs[], 3), "")</f>
        <v/>
      </c>
      <c r="AT27" s="83" t="str">
        <f t="shared" ca="1" si="1"/>
        <v/>
      </c>
      <c r="AU27" s="83" t="str">
        <f t="shared" ca="1" si="2"/>
        <v/>
      </c>
      <c r="AV27" s="83" t="str">
        <f t="shared" ca="1" si="3"/>
        <v/>
      </c>
      <c r="AW27" s="155"/>
      <c r="AX27" s="155"/>
      <c r="AY27" s="155"/>
      <c r="AZ27" s="155"/>
    </row>
    <row r="28" spans="1:52" ht="30" customHeight="1">
      <c r="A28" s="153" t="str">
        <f t="shared" ca="1" si="0"/>
        <v>202302-020</v>
      </c>
      <c r="B28" s="81"/>
      <c r="C28" s="82"/>
      <c r="D28" s="82"/>
      <c r="E28" s="81"/>
      <c r="F28" s="82"/>
      <c r="G28" s="81"/>
      <c r="H28" s="82"/>
      <c r="I28" s="143" t="s">
        <v>373</v>
      </c>
      <c r="J28" s="81"/>
      <c r="K28" s="81"/>
      <c r="L28" s="82"/>
      <c r="M28" s="82"/>
      <c r="N28" s="84"/>
      <c r="O28" s="84"/>
      <c r="P28" s="81"/>
      <c r="Q28" s="81"/>
      <c r="R28" s="81"/>
      <c r="S28" s="81"/>
      <c r="T28" s="82"/>
      <c r="U28" s="82"/>
      <c r="V28" s="81"/>
      <c r="W28" s="82"/>
      <c r="X28" s="82"/>
      <c r="Y28" s="82"/>
      <c r="Z28" s="84"/>
      <c r="AA28" s="84"/>
      <c r="AB28" s="84"/>
      <c r="AC28" s="84"/>
      <c r="AD28" s="84"/>
      <c r="AE28" s="84"/>
      <c r="AF28" s="84"/>
      <c r="AG28" s="84"/>
      <c r="AH28" s="84"/>
      <c r="AI28" s="82"/>
      <c r="AJ28" s="86"/>
      <c r="AK28" s="85"/>
      <c r="AL28" s="81"/>
      <c r="AM28" s="82"/>
      <c r="AN28" s="86"/>
      <c r="AO28" s="84"/>
      <c r="AP28" s="83" t="str">
        <f>IFERROR(VLOOKUP(Data[[#This Row],['#org +lead +name]],Tbl_Orgs[], 2), "")</f>
        <v/>
      </c>
      <c r="AQ28" s="83" t="str">
        <f>IFERROR(VLOOKUP(Data[[#This Row],['#org +lead +name]],Tbl_Orgs[], 3), "")</f>
        <v/>
      </c>
      <c r="AR28" s="83" t="str">
        <f>IFERROR(VLOOKUP(Data[[#This Row],['#org +impl +name]],Tbl_Orgs[], 2), "")</f>
        <v/>
      </c>
      <c r="AS28" s="83" t="str">
        <f>IFERROR(VLOOKUP(Data[[#This Row],['#org +impl +name]],Tbl_Orgs[], 3), "")</f>
        <v/>
      </c>
      <c r="AT28" s="83" t="str">
        <f t="shared" ca="1" si="1"/>
        <v/>
      </c>
      <c r="AU28" s="83" t="str">
        <f t="shared" ca="1" si="2"/>
        <v/>
      </c>
      <c r="AV28" s="83" t="str">
        <f t="shared" ca="1" si="3"/>
        <v/>
      </c>
      <c r="AW28" s="155"/>
      <c r="AX28" s="155"/>
      <c r="AY28" s="155"/>
      <c r="AZ28" s="155"/>
    </row>
    <row r="29" spans="1:52" ht="30" customHeight="1">
      <c r="A29" s="153" t="str">
        <f t="shared" ca="1" si="0"/>
        <v>202302-021</v>
      </c>
      <c r="B29" s="81"/>
      <c r="C29" s="82"/>
      <c r="D29" s="82"/>
      <c r="E29" s="81"/>
      <c r="F29" s="82"/>
      <c r="G29" s="81"/>
      <c r="H29" s="82"/>
      <c r="I29" s="143" t="s">
        <v>373</v>
      </c>
      <c r="J29" s="81"/>
      <c r="K29" s="81"/>
      <c r="L29" s="82"/>
      <c r="M29" s="82"/>
      <c r="N29" s="84"/>
      <c r="O29" s="84"/>
      <c r="P29" s="81"/>
      <c r="Q29" s="81"/>
      <c r="R29" s="81"/>
      <c r="S29" s="81"/>
      <c r="T29" s="82"/>
      <c r="U29" s="82"/>
      <c r="V29" s="81"/>
      <c r="W29" s="82"/>
      <c r="X29" s="82"/>
      <c r="Y29" s="82"/>
      <c r="Z29" s="84"/>
      <c r="AA29" s="84"/>
      <c r="AB29" s="84"/>
      <c r="AC29" s="84"/>
      <c r="AD29" s="84"/>
      <c r="AE29" s="84"/>
      <c r="AF29" s="84"/>
      <c r="AG29" s="84"/>
      <c r="AH29" s="84"/>
      <c r="AI29" s="82"/>
      <c r="AJ29" s="86"/>
      <c r="AK29" s="85"/>
      <c r="AL29" s="81"/>
      <c r="AM29" s="82"/>
      <c r="AN29" s="86"/>
      <c r="AO29" s="84"/>
      <c r="AP29" s="83" t="str">
        <f>IFERROR(VLOOKUP(Data[[#This Row],['#org +lead +name]],Tbl_Orgs[], 2), "")</f>
        <v/>
      </c>
      <c r="AQ29" s="83" t="str">
        <f>IFERROR(VLOOKUP(Data[[#This Row],['#org +lead +name]],Tbl_Orgs[], 3), "")</f>
        <v/>
      </c>
      <c r="AR29" s="83" t="str">
        <f>IFERROR(VLOOKUP(Data[[#This Row],['#org +impl +name]],Tbl_Orgs[], 2), "")</f>
        <v/>
      </c>
      <c r="AS29" s="83" t="str">
        <f>IFERROR(VLOOKUP(Data[[#This Row],['#org +impl +name]],Tbl_Orgs[], 3), "")</f>
        <v/>
      </c>
      <c r="AT29" s="83" t="str">
        <f t="shared" ca="1" si="1"/>
        <v/>
      </c>
      <c r="AU29" s="83" t="str">
        <f t="shared" ca="1" si="2"/>
        <v/>
      </c>
      <c r="AV29" s="83" t="str">
        <f t="shared" ca="1" si="3"/>
        <v/>
      </c>
      <c r="AW29" s="155"/>
      <c r="AX29" s="155"/>
      <c r="AY29" s="155"/>
      <c r="AZ29" s="155"/>
    </row>
    <row r="30" spans="1:52" ht="30" customHeight="1">
      <c r="A30" s="153" t="str">
        <f t="shared" ca="1" si="0"/>
        <v>202302-022</v>
      </c>
      <c r="B30" s="81"/>
      <c r="C30" s="82"/>
      <c r="D30" s="82"/>
      <c r="E30" s="81"/>
      <c r="F30" s="82"/>
      <c r="G30" s="81"/>
      <c r="H30" s="82"/>
      <c r="I30" s="143" t="s">
        <v>373</v>
      </c>
      <c r="J30" s="81"/>
      <c r="K30" s="81"/>
      <c r="L30" s="82"/>
      <c r="M30" s="82"/>
      <c r="N30" s="84"/>
      <c r="O30" s="84"/>
      <c r="P30" s="81"/>
      <c r="Q30" s="81"/>
      <c r="R30" s="81"/>
      <c r="S30" s="81"/>
      <c r="T30" s="82"/>
      <c r="U30" s="82"/>
      <c r="V30" s="81"/>
      <c r="W30" s="82"/>
      <c r="X30" s="82"/>
      <c r="Y30" s="82"/>
      <c r="Z30" s="84"/>
      <c r="AA30" s="84"/>
      <c r="AB30" s="84"/>
      <c r="AC30" s="84"/>
      <c r="AD30" s="84"/>
      <c r="AE30" s="84"/>
      <c r="AF30" s="84"/>
      <c r="AG30" s="84"/>
      <c r="AH30" s="84"/>
      <c r="AI30" s="82"/>
      <c r="AJ30" s="86"/>
      <c r="AK30" s="85"/>
      <c r="AL30" s="81"/>
      <c r="AM30" s="82"/>
      <c r="AN30" s="86"/>
      <c r="AO30" s="84"/>
      <c r="AP30" s="83" t="str">
        <f>IFERROR(VLOOKUP(Data[[#This Row],['#org +lead +name]],Tbl_Orgs[], 2), "")</f>
        <v/>
      </c>
      <c r="AQ30" s="83" t="str">
        <f>IFERROR(VLOOKUP(Data[[#This Row],['#org +lead +name]],Tbl_Orgs[], 3), "")</f>
        <v/>
      </c>
      <c r="AR30" s="83" t="str">
        <f>IFERROR(VLOOKUP(Data[[#This Row],['#org +impl +name]],Tbl_Orgs[], 2), "")</f>
        <v/>
      </c>
      <c r="AS30" s="83" t="str">
        <f>IFERROR(VLOOKUP(Data[[#This Row],['#org +impl +name]],Tbl_Orgs[], 3), "")</f>
        <v/>
      </c>
      <c r="AT30" s="83" t="str">
        <f t="shared" ca="1" si="1"/>
        <v/>
      </c>
      <c r="AU30" s="83" t="str">
        <f t="shared" ca="1" si="2"/>
        <v/>
      </c>
      <c r="AV30" s="83" t="str">
        <f t="shared" ca="1" si="3"/>
        <v/>
      </c>
      <c r="AW30" s="155"/>
      <c r="AX30" s="155"/>
      <c r="AY30" s="155"/>
      <c r="AZ30" s="155"/>
    </row>
    <row r="31" spans="1:52" ht="30" customHeight="1">
      <c r="A31" s="153" t="str">
        <f t="shared" ca="1" si="0"/>
        <v>202302-023</v>
      </c>
      <c r="B31" s="81"/>
      <c r="C31" s="82"/>
      <c r="D31" s="82"/>
      <c r="E31" s="81"/>
      <c r="F31" s="82"/>
      <c r="G31" s="81"/>
      <c r="H31" s="82"/>
      <c r="I31" s="143" t="s">
        <v>373</v>
      </c>
      <c r="J31" s="81"/>
      <c r="K31" s="81"/>
      <c r="L31" s="82"/>
      <c r="M31" s="82"/>
      <c r="N31" s="84"/>
      <c r="O31" s="84"/>
      <c r="P31" s="81"/>
      <c r="Q31" s="81"/>
      <c r="R31" s="81"/>
      <c r="S31" s="81"/>
      <c r="T31" s="82"/>
      <c r="U31" s="82"/>
      <c r="V31" s="81"/>
      <c r="W31" s="82"/>
      <c r="X31" s="82"/>
      <c r="Y31" s="82"/>
      <c r="Z31" s="84"/>
      <c r="AA31" s="84"/>
      <c r="AB31" s="84"/>
      <c r="AC31" s="84"/>
      <c r="AD31" s="84"/>
      <c r="AE31" s="84"/>
      <c r="AF31" s="84"/>
      <c r="AG31" s="84"/>
      <c r="AH31" s="84"/>
      <c r="AI31" s="82"/>
      <c r="AJ31" s="86"/>
      <c r="AK31" s="85"/>
      <c r="AL31" s="81"/>
      <c r="AM31" s="82"/>
      <c r="AN31" s="86"/>
      <c r="AO31" s="84"/>
      <c r="AP31" s="83" t="str">
        <f>IFERROR(VLOOKUP(Data[[#This Row],['#org +lead +name]],Tbl_Orgs[], 2), "")</f>
        <v/>
      </c>
      <c r="AQ31" s="83" t="str">
        <f>IFERROR(VLOOKUP(Data[[#This Row],['#org +lead +name]],Tbl_Orgs[], 3), "")</f>
        <v/>
      </c>
      <c r="AR31" s="83" t="str">
        <f>IFERROR(VLOOKUP(Data[[#This Row],['#org +impl +name]],Tbl_Orgs[], 2), "")</f>
        <v/>
      </c>
      <c r="AS31" s="83" t="str">
        <f>IFERROR(VLOOKUP(Data[[#This Row],['#org +impl +name]],Tbl_Orgs[], 3), "")</f>
        <v/>
      </c>
      <c r="AT31" s="83" t="str">
        <f t="shared" ca="1" si="1"/>
        <v/>
      </c>
      <c r="AU31" s="83" t="str">
        <f t="shared" ca="1" si="2"/>
        <v/>
      </c>
      <c r="AV31" s="83" t="str">
        <f t="shared" ca="1" si="3"/>
        <v/>
      </c>
      <c r="AW31" s="155"/>
      <c r="AX31" s="155"/>
      <c r="AY31" s="155"/>
      <c r="AZ31" s="155"/>
    </row>
    <row r="32" spans="1:52" ht="30" customHeight="1">
      <c r="A32" s="153" t="str">
        <f t="shared" ca="1" si="0"/>
        <v>202302-024</v>
      </c>
      <c r="B32" s="81"/>
      <c r="C32" s="82"/>
      <c r="D32" s="82"/>
      <c r="E32" s="81"/>
      <c r="F32" s="82"/>
      <c r="G32" s="81"/>
      <c r="H32" s="82"/>
      <c r="I32" s="143" t="s">
        <v>373</v>
      </c>
      <c r="J32" s="81"/>
      <c r="K32" s="81"/>
      <c r="L32" s="82"/>
      <c r="M32" s="82"/>
      <c r="N32" s="84"/>
      <c r="O32" s="84"/>
      <c r="P32" s="81"/>
      <c r="Q32" s="81"/>
      <c r="R32" s="81"/>
      <c r="S32" s="81"/>
      <c r="T32" s="82"/>
      <c r="U32" s="82"/>
      <c r="V32" s="81"/>
      <c r="W32" s="82"/>
      <c r="X32" s="82"/>
      <c r="Y32" s="82"/>
      <c r="Z32" s="84"/>
      <c r="AA32" s="84"/>
      <c r="AB32" s="84"/>
      <c r="AC32" s="84"/>
      <c r="AD32" s="84"/>
      <c r="AE32" s="84"/>
      <c r="AF32" s="84"/>
      <c r="AG32" s="84"/>
      <c r="AH32" s="84"/>
      <c r="AI32" s="82"/>
      <c r="AJ32" s="86"/>
      <c r="AK32" s="85"/>
      <c r="AL32" s="81"/>
      <c r="AM32" s="82"/>
      <c r="AN32" s="86"/>
      <c r="AO32" s="84"/>
      <c r="AP32" s="83" t="str">
        <f>IFERROR(VLOOKUP(Data[[#This Row],['#org +lead +name]],Tbl_Orgs[], 2), "")</f>
        <v/>
      </c>
      <c r="AQ32" s="83" t="str">
        <f>IFERROR(VLOOKUP(Data[[#This Row],['#org +lead +name]],Tbl_Orgs[], 3), "")</f>
        <v/>
      </c>
      <c r="AR32" s="83" t="str">
        <f>IFERROR(VLOOKUP(Data[[#This Row],['#org +impl +name]],Tbl_Orgs[], 2), "")</f>
        <v/>
      </c>
      <c r="AS32" s="83" t="str">
        <f>IFERROR(VLOOKUP(Data[[#This Row],['#org +impl +name]],Tbl_Orgs[], 3), "")</f>
        <v/>
      </c>
      <c r="AT32" s="83" t="str">
        <f t="shared" ca="1" si="1"/>
        <v/>
      </c>
      <c r="AU32" s="83" t="str">
        <f t="shared" ca="1" si="2"/>
        <v/>
      </c>
      <c r="AV32" s="83" t="str">
        <f t="shared" ca="1" si="3"/>
        <v/>
      </c>
      <c r="AW32" s="155"/>
      <c r="AX32" s="155"/>
      <c r="AY32" s="155"/>
      <c r="AZ32" s="155"/>
    </row>
    <row r="33" spans="1:52" ht="30" customHeight="1">
      <c r="A33" s="153" t="str">
        <f t="shared" ca="1" si="0"/>
        <v>202302-025</v>
      </c>
      <c r="B33" s="81"/>
      <c r="C33" s="82"/>
      <c r="D33" s="82"/>
      <c r="E33" s="81"/>
      <c r="F33" s="82"/>
      <c r="G33" s="81"/>
      <c r="H33" s="82"/>
      <c r="I33" s="143" t="s">
        <v>373</v>
      </c>
      <c r="J33" s="81"/>
      <c r="K33" s="81"/>
      <c r="L33" s="82"/>
      <c r="M33" s="82"/>
      <c r="N33" s="84"/>
      <c r="O33" s="84"/>
      <c r="P33" s="81"/>
      <c r="Q33" s="81"/>
      <c r="R33" s="81"/>
      <c r="S33" s="81"/>
      <c r="T33" s="82"/>
      <c r="U33" s="82"/>
      <c r="V33" s="81"/>
      <c r="W33" s="82"/>
      <c r="X33" s="82"/>
      <c r="Y33" s="82"/>
      <c r="Z33" s="84"/>
      <c r="AA33" s="84"/>
      <c r="AB33" s="84"/>
      <c r="AC33" s="84"/>
      <c r="AD33" s="84"/>
      <c r="AE33" s="84"/>
      <c r="AF33" s="84"/>
      <c r="AG33" s="84"/>
      <c r="AH33" s="84"/>
      <c r="AI33" s="82"/>
      <c r="AJ33" s="86"/>
      <c r="AK33" s="85"/>
      <c r="AL33" s="81"/>
      <c r="AM33" s="82"/>
      <c r="AN33" s="86"/>
      <c r="AO33" s="84"/>
      <c r="AP33" s="83" t="str">
        <f>IFERROR(VLOOKUP(Data[[#This Row],['#org +lead +name]],Tbl_Orgs[], 2), "")</f>
        <v/>
      </c>
      <c r="AQ33" s="83" t="str">
        <f>IFERROR(VLOOKUP(Data[[#This Row],['#org +lead +name]],Tbl_Orgs[], 3), "")</f>
        <v/>
      </c>
      <c r="AR33" s="83" t="str">
        <f>IFERROR(VLOOKUP(Data[[#This Row],['#org +impl +name]],Tbl_Orgs[], 2), "")</f>
        <v/>
      </c>
      <c r="AS33" s="83" t="str">
        <f>IFERROR(VLOOKUP(Data[[#This Row],['#org +impl +name]],Tbl_Orgs[], 3), "")</f>
        <v/>
      </c>
      <c r="AT33" s="83" t="str">
        <f t="shared" ca="1" si="1"/>
        <v/>
      </c>
      <c r="AU33" s="83" t="str">
        <f t="shared" ca="1" si="2"/>
        <v/>
      </c>
      <c r="AV33" s="83" t="str">
        <f t="shared" ca="1" si="3"/>
        <v/>
      </c>
      <c r="AW33" s="155"/>
      <c r="AX33" s="155"/>
      <c r="AY33" s="155"/>
      <c r="AZ33" s="155"/>
    </row>
    <row r="34" spans="1:52" ht="30" customHeight="1">
      <c r="A34" s="153" t="str">
        <f t="shared" ca="1" si="0"/>
        <v>202302-026</v>
      </c>
      <c r="B34" s="81"/>
      <c r="C34" s="82"/>
      <c r="D34" s="82"/>
      <c r="E34" s="81"/>
      <c r="F34" s="82"/>
      <c r="G34" s="81"/>
      <c r="H34" s="82"/>
      <c r="I34" s="143" t="s">
        <v>373</v>
      </c>
      <c r="J34" s="81"/>
      <c r="K34" s="81"/>
      <c r="L34" s="82"/>
      <c r="M34" s="82"/>
      <c r="N34" s="84"/>
      <c r="O34" s="84"/>
      <c r="P34" s="81"/>
      <c r="Q34" s="81"/>
      <c r="R34" s="81"/>
      <c r="S34" s="81"/>
      <c r="T34" s="82"/>
      <c r="U34" s="82"/>
      <c r="V34" s="81"/>
      <c r="W34" s="82"/>
      <c r="X34" s="82"/>
      <c r="Y34" s="82"/>
      <c r="Z34" s="84"/>
      <c r="AA34" s="84"/>
      <c r="AB34" s="84"/>
      <c r="AC34" s="84"/>
      <c r="AD34" s="84"/>
      <c r="AE34" s="84"/>
      <c r="AF34" s="84"/>
      <c r="AG34" s="84"/>
      <c r="AH34" s="84"/>
      <c r="AI34" s="82"/>
      <c r="AJ34" s="86"/>
      <c r="AK34" s="85"/>
      <c r="AL34" s="81"/>
      <c r="AM34" s="82"/>
      <c r="AN34" s="86"/>
      <c r="AO34" s="84"/>
      <c r="AP34" s="83" t="str">
        <f>IFERROR(VLOOKUP(Data[[#This Row],['#org +lead +name]],Tbl_Orgs[], 2), "")</f>
        <v/>
      </c>
      <c r="AQ34" s="83" t="str">
        <f>IFERROR(VLOOKUP(Data[[#This Row],['#org +lead +name]],Tbl_Orgs[], 3), "")</f>
        <v/>
      </c>
      <c r="AR34" s="83" t="str">
        <f>IFERROR(VLOOKUP(Data[[#This Row],['#org +impl +name]],Tbl_Orgs[], 2), "")</f>
        <v/>
      </c>
      <c r="AS34" s="83" t="str">
        <f>IFERROR(VLOOKUP(Data[[#This Row],['#org +impl +name]],Tbl_Orgs[], 3), "")</f>
        <v/>
      </c>
      <c r="AT34" s="83" t="str">
        <f t="shared" ca="1" si="1"/>
        <v/>
      </c>
      <c r="AU34" s="83" t="str">
        <f t="shared" ca="1" si="2"/>
        <v/>
      </c>
      <c r="AV34" s="83" t="str">
        <f t="shared" ca="1" si="3"/>
        <v/>
      </c>
      <c r="AW34" s="155"/>
      <c r="AX34" s="155"/>
      <c r="AY34" s="155"/>
      <c r="AZ34" s="155"/>
    </row>
    <row r="35" spans="1:52" ht="30" customHeight="1">
      <c r="A35" s="153" t="str">
        <f t="shared" ca="1" si="0"/>
        <v>202302-027</v>
      </c>
      <c r="B35" s="81"/>
      <c r="C35" s="82"/>
      <c r="D35" s="82"/>
      <c r="E35" s="81"/>
      <c r="F35" s="82"/>
      <c r="G35" s="81"/>
      <c r="H35" s="82"/>
      <c r="I35" s="143" t="s">
        <v>373</v>
      </c>
      <c r="J35" s="81"/>
      <c r="K35" s="81"/>
      <c r="L35" s="82"/>
      <c r="M35" s="82"/>
      <c r="N35" s="84"/>
      <c r="O35" s="84"/>
      <c r="P35" s="81"/>
      <c r="Q35" s="81"/>
      <c r="R35" s="81"/>
      <c r="S35" s="81"/>
      <c r="T35" s="82"/>
      <c r="U35" s="82"/>
      <c r="V35" s="81"/>
      <c r="W35" s="82"/>
      <c r="X35" s="82"/>
      <c r="Y35" s="82"/>
      <c r="Z35" s="84"/>
      <c r="AA35" s="84"/>
      <c r="AB35" s="84"/>
      <c r="AC35" s="84"/>
      <c r="AD35" s="84"/>
      <c r="AE35" s="84"/>
      <c r="AF35" s="84"/>
      <c r="AG35" s="84"/>
      <c r="AH35" s="84"/>
      <c r="AI35" s="82"/>
      <c r="AJ35" s="86"/>
      <c r="AK35" s="85"/>
      <c r="AL35" s="81"/>
      <c r="AM35" s="82"/>
      <c r="AN35" s="86"/>
      <c r="AO35" s="84"/>
      <c r="AP35" s="83" t="str">
        <f>IFERROR(VLOOKUP(Data[[#This Row],['#org +lead +name]],Tbl_Orgs[], 2), "")</f>
        <v/>
      </c>
      <c r="AQ35" s="83" t="str">
        <f>IFERROR(VLOOKUP(Data[[#This Row],['#org +lead +name]],Tbl_Orgs[], 3), "")</f>
        <v/>
      </c>
      <c r="AR35" s="83" t="str">
        <f>IFERROR(VLOOKUP(Data[[#This Row],['#org +impl +name]],Tbl_Orgs[], 2), "")</f>
        <v/>
      </c>
      <c r="AS35" s="83" t="str">
        <f>IFERROR(VLOOKUP(Data[[#This Row],['#org +impl +name]],Tbl_Orgs[], 3), "")</f>
        <v/>
      </c>
      <c r="AT35" s="83" t="str">
        <f t="shared" ca="1" si="1"/>
        <v/>
      </c>
      <c r="AU35" s="83" t="str">
        <f t="shared" ca="1" si="2"/>
        <v/>
      </c>
      <c r="AV35" s="83" t="str">
        <f t="shared" ca="1" si="3"/>
        <v/>
      </c>
      <c r="AW35" s="155"/>
      <c r="AX35" s="155"/>
      <c r="AY35" s="155"/>
      <c r="AZ35" s="155"/>
    </row>
    <row r="36" spans="1:52" ht="30" customHeight="1">
      <c r="A36" s="153" t="str">
        <f t="shared" ca="1" si="0"/>
        <v>202302-028</v>
      </c>
      <c r="B36" s="81"/>
      <c r="C36" s="82"/>
      <c r="D36" s="82"/>
      <c r="E36" s="81"/>
      <c r="F36" s="82"/>
      <c r="G36" s="81"/>
      <c r="H36" s="82"/>
      <c r="I36" s="143" t="s">
        <v>373</v>
      </c>
      <c r="J36" s="81"/>
      <c r="K36" s="81"/>
      <c r="L36" s="82"/>
      <c r="M36" s="82"/>
      <c r="N36" s="84"/>
      <c r="O36" s="84"/>
      <c r="P36" s="81"/>
      <c r="Q36" s="81"/>
      <c r="R36" s="81"/>
      <c r="S36" s="81"/>
      <c r="T36" s="82"/>
      <c r="U36" s="82"/>
      <c r="V36" s="81"/>
      <c r="W36" s="82"/>
      <c r="X36" s="82"/>
      <c r="Y36" s="82"/>
      <c r="Z36" s="84"/>
      <c r="AA36" s="84"/>
      <c r="AB36" s="84"/>
      <c r="AC36" s="84"/>
      <c r="AD36" s="84"/>
      <c r="AE36" s="84"/>
      <c r="AF36" s="84"/>
      <c r="AG36" s="84"/>
      <c r="AH36" s="84"/>
      <c r="AI36" s="82"/>
      <c r="AJ36" s="86"/>
      <c r="AK36" s="85"/>
      <c r="AL36" s="81"/>
      <c r="AM36" s="82"/>
      <c r="AN36" s="86"/>
      <c r="AO36" s="84"/>
      <c r="AP36" s="83" t="str">
        <f>IFERROR(VLOOKUP(Data[[#This Row],['#org +lead +name]],Tbl_Orgs[], 2), "")</f>
        <v/>
      </c>
      <c r="AQ36" s="83" t="str">
        <f>IFERROR(VLOOKUP(Data[[#This Row],['#org +lead +name]],Tbl_Orgs[], 3), "")</f>
        <v/>
      </c>
      <c r="AR36" s="83" t="str">
        <f>IFERROR(VLOOKUP(Data[[#This Row],['#org +impl +name]],Tbl_Orgs[], 2), "")</f>
        <v/>
      </c>
      <c r="AS36" s="83" t="str">
        <f>IFERROR(VLOOKUP(Data[[#This Row],['#org +impl +name]],Tbl_Orgs[], 3), "")</f>
        <v/>
      </c>
      <c r="AT36" s="83" t="str">
        <f t="shared" ca="1" si="1"/>
        <v/>
      </c>
      <c r="AU36" s="83" t="str">
        <f t="shared" ca="1" si="2"/>
        <v/>
      </c>
      <c r="AV36" s="83" t="str">
        <f t="shared" ca="1" si="3"/>
        <v/>
      </c>
      <c r="AW36" s="155"/>
      <c r="AX36" s="155"/>
      <c r="AY36" s="155"/>
      <c r="AZ36" s="155"/>
    </row>
    <row r="37" spans="1:52" ht="30" customHeight="1">
      <c r="A37" s="153" t="str">
        <f t="shared" ca="1" si="0"/>
        <v>202302-029</v>
      </c>
      <c r="B37" s="81"/>
      <c r="C37" s="82"/>
      <c r="D37" s="82"/>
      <c r="E37" s="81"/>
      <c r="F37" s="82"/>
      <c r="G37" s="81"/>
      <c r="H37" s="82"/>
      <c r="I37" s="143" t="s">
        <v>373</v>
      </c>
      <c r="J37" s="81"/>
      <c r="K37" s="81"/>
      <c r="L37" s="82"/>
      <c r="M37" s="82"/>
      <c r="N37" s="84"/>
      <c r="O37" s="84"/>
      <c r="P37" s="81"/>
      <c r="Q37" s="81"/>
      <c r="R37" s="81"/>
      <c r="S37" s="81"/>
      <c r="T37" s="82"/>
      <c r="U37" s="82"/>
      <c r="V37" s="81"/>
      <c r="W37" s="82"/>
      <c r="X37" s="82"/>
      <c r="Y37" s="82"/>
      <c r="Z37" s="84"/>
      <c r="AA37" s="84"/>
      <c r="AB37" s="84"/>
      <c r="AC37" s="84"/>
      <c r="AD37" s="84"/>
      <c r="AE37" s="84"/>
      <c r="AF37" s="84"/>
      <c r="AG37" s="84"/>
      <c r="AH37" s="84"/>
      <c r="AI37" s="82"/>
      <c r="AJ37" s="86"/>
      <c r="AK37" s="85"/>
      <c r="AL37" s="81"/>
      <c r="AM37" s="82"/>
      <c r="AN37" s="86"/>
      <c r="AO37" s="84"/>
      <c r="AP37" s="83" t="str">
        <f>IFERROR(VLOOKUP(Data[[#This Row],['#org +lead +name]],Tbl_Orgs[], 2), "")</f>
        <v/>
      </c>
      <c r="AQ37" s="83" t="str">
        <f>IFERROR(VLOOKUP(Data[[#This Row],['#org +lead +name]],Tbl_Orgs[], 3), "")</f>
        <v/>
      </c>
      <c r="AR37" s="83" t="str">
        <f>IFERROR(VLOOKUP(Data[[#This Row],['#org +impl +name]],Tbl_Orgs[], 2), "")</f>
        <v/>
      </c>
      <c r="AS37" s="83" t="str">
        <f>IFERROR(VLOOKUP(Data[[#This Row],['#org +impl +name]],Tbl_Orgs[], 3), "")</f>
        <v/>
      </c>
      <c r="AT37" s="83" t="str">
        <f t="shared" ca="1" si="1"/>
        <v/>
      </c>
      <c r="AU37" s="83" t="str">
        <f t="shared" ca="1" si="2"/>
        <v/>
      </c>
      <c r="AV37" s="83" t="str">
        <f t="shared" ca="1" si="3"/>
        <v/>
      </c>
      <c r="AW37" s="155"/>
      <c r="AX37" s="155"/>
      <c r="AY37" s="155"/>
      <c r="AZ37" s="155"/>
    </row>
    <row r="38" spans="1:52" ht="30" customHeight="1">
      <c r="A38" s="153" t="str">
        <f t="shared" ca="1" si="0"/>
        <v>202302-030</v>
      </c>
      <c r="B38" s="81"/>
      <c r="C38" s="82"/>
      <c r="D38" s="82"/>
      <c r="E38" s="81"/>
      <c r="F38" s="82"/>
      <c r="G38" s="81"/>
      <c r="H38" s="82"/>
      <c r="I38" s="143" t="s">
        <v>373</v>
      </c>
      <c r="J38" s="81"/>
      <c r="K38" s="81"/>
      <c r="L38" s="82"/>
      <c r="M38" s="82"/>
      <c r="N38" s="84"/>
      <c r="O38" s="84"/>
      <c r="P38" s="81"/>
      <c r="Q38" s="81"/>
      <c r="R38" s="81"/>
      <c r="S38" s="81"/>
      <c r="T38" s="82"/>
      <c r="U38" s="82"/>
      <c r="V38" s="81"/>
      <c r="W38" s="82"/>
      <c r="X38" s="82"/>
      <c r="Y38" s="82"/>
      <c r="Z38" s="84"/>
      <c r="AA38" s="84"/>
      <c r="AB38" s="84"/>
      <c r="AC38" s="84"/>
      <c r="AD38" s="84"/>
      <c r="AE38" s="84"/>
      <c r="AF38" s="84"/>
      <c r="AG38" s="84"/>
      <c r="AH38" s="84"/>
      <c r="AI38" s="82"/>
      <c r="AJ38" s="86"/>
      <c r="AK38" s="85"/>
      <c r="AL38" s="81"/>
      <c r="AM38" s="82"/>
      <c r="AN38" s="86"/>
      <c r="AO38" s="84"/>
      <c r="AP38" s="83" t="str">
        <f>IFERROR(VLOOKUP(Data[[#This Row],['#org +lead +name]],Tbl_Orgs[], 2), "")</f>
        <v/>
      </c>
      <c r="AQ38" s="83" t="str">
        <f>IFERROR(VLOOKUP(Data[[#This Row],['#org +lead +name]],Tbl_Orgs[], 3), "")</f>
        <v/>
      </c>
      <c r="AR38" s="83" t="str">
        <f>IFERROR(VLOOKUP(Data[[#This Row],['#org +impl +name]],Tbl_Orgs[], 2), "")</f>
        <v/>
      </c>
      <c r="AS38" s="83" t="str">
        <f>IFERROR(VLOOKUP(Data[[#This Row],['#org +impl +name]],Tbl_Orgs[], 3), "")</f>
        <v/>
      </c>
      <c r="AT38" s="83" t="str">
        <f t="shared" ca="1" si="1"/>
        <v/>
      </c>
      <c r="AU38" s="83" t="str">
        <f t="shared" ca="1" si="2"/>
        <v/>
      </c>
      <c r="AV38" s="83" t="str">
        <f t="shared" ca="1" si="3"/>
        <v/>
      </c>
      <c r="AW38" s="155"/>
      <c r="AX38" s="155"/>
      <c r="AY38" s="155"/>
      <c r="AZ38" s="155"/>
    </row>
    <row r="39" spans="1:52" ht="30" customHeight="1">
      <c r="A39" s="153" t="str">
        <f t="shared" ca="1" si="0"/>
        <v>202302-031</v>
      </c>
      <c r="B39" s="81"/>
      <c r="C39" s="82"/>
      <c r="D39" s="82"/>
      <c r="E39" s="81"/>
      <c r="F39" s="82"/>
      <c r="G39" s="81"/>
      <c r="H39" s="82"/>
      <c r="I39" s="143" t="s">
        <v>373</v>
      </c>
      <c r="J39" s="81"/>
      <c r="K39" s="81"/>
      <c r="L39" s="82"/>
      <c r="M39" s="82"/>
      <c r="N39" s="84"/>
      <c r="O39" s="84"/>
      <c r="P39" s="81"/>
      <c r="Q39" s="81"/>
      <c r="R39" s="81"/>
      <c r="S39" s="81"/>
      <c r="T39" s="82"/>
      <c r="U39" s="82"/>
      <c r="V39" s="81"/>
      <c r="W39" s="82"/>
      <c r="X39" s="82"/>
      <c r="Y39" s="82"/>
      <c r="Z39" s="84"/>
      <c r="AA39" s="84"/>
      <c r="AB39" s="84"/>
      <c r="AC39" s="84"/>
      <c r="AD39" s="84"/>
      <c r="AE39" s="84"/>
      <c r="AF39" s="84"/>
      <c r="AG39" s="84"/>
      <c r="AH39" s="84"/>
      <c r="AI39" s="82"/>
      <c r="AJ39" s="86"/>
      <c r="AK39" s="85"/>
      <c r="AL39" s="81"/>
      <c r="AM39" s="82"/>
      <c r="AN39" s="86"/>
      <c r="AO39" s="84"/>
      <c r="AP39" s="83" t="str">
        <f>IFERROR(VLOOKUP(Data[[#This Row],['#org +lead +name]],Tbl_Orgs[], 2), "")</f>
        <v/>
      </c>
      <c r="AQ39" s="83" t="str">
        <f>IFERROR(VLOOKUP(Data[[#This Row],['#org +lead +name]],Tbl_Orgs[], 3), "")</f>
        <v/>
      </c>
      <c r="AR39" s="83" t="str">
        <f>IFERROR(VLOOKUP(Data[[#This Row],['#org +impl +name]],Tbl_Orgs[], 2), "")</f>
        <v/>
      </c>
      <c r="AS39" s="83" t="str">
        <f>IFERROR(VLOOKUP(Data[[#This Row],['#org +impl +name]],Tbl_Orgs[], 3), "")</f>
        <v/>
      </c>
      <c r="AT39" s="83" t="str">
        <f t="shared" ca="1" si="1"/>
        <v/>
      </c>
      <c r="AU39" s="83" t="str">
        <f t="shared" ca="1" si="2"/>
        <v/>
      </c>
      <c r="AV39" s="83" t="str">
        <f t="shared" ca="1" si="3"/>
        <v/>
      </c>
      <c r="AW39" s="155"/>
      <c r="AX39" s="155"/>
      <c r="AY39" s="155"/>
      <c r="AZ39" s="155"/>
    </row>
    <row r="40" spans="1:52" ht="30" customHeight="1">
      <c r="A40" s="153" t="str">
        <f t="shared" ca="1" si="0"/>
        <v>202302-032</v>
      </c>
      <c r="B40" s="81"/>
      <c r="C40" s="82"/>
      <c r="D40" s="82"/>
      <c r="E40" s="81"/>
      <c r="F40" s="82"/>
      <c r="G40" s="81"/>
      <c r="H40" s="82"/>
      <c r="I40" s="143" t="s">
        <v>373</v>
      </c>
      <c r="J40" s="81"/>
      <c r="K40" s="81"/>
      <c r="L40" s="82"/>
      <c r="M40" s="82"/>
      <c r="N40" s="84"/>
      <c r="O40" s="84"/>
      <c r="P40" s="81"/>
      <c r="Q40" s="81"/>
      <c r="R40" s="81"/>
      <c r="S40" s="81"/>
      <c r="T40" s="82"/>
      <c r="U40" s="82"/>
      <c r="V40" s="81"/>
      <c r="W40" s="82"/>
      <c r="X40" s="82"/>
      <c r="Y40" s="82"/>
      <c r="Z40" s="84"/>
      <c r="AA40" s="84"/>
      <c r="AB40" s="84"/>
      <c r="AC40" s="84"/>
      <c r="AD40" s="84"/>
      <c r="AE40" s="84"/>
      <c r="AF40" s="84"/>
      <c r="AG40" s="84"/>
      <c r="AH40" s="84"/>
      <c r="AI40" s="82"/>
      <c r="AJ40" s="86"/>
      <c r="AK40" s="85"/>
      <c r="AL40" s="81"/>
      <c r="AM40" s="82"/>
      <c r="AN40" s="86"/>
      <c r="AO40" s="84"/>
      <c r="AP40" s="83" t="str">
        <f>IFERROR(VLOOKUP(Data[[#This Row],['#org +lead +name]],Tbl_Orgs[], 2), "")</f>
        <v/>
      </c>
      <c r="AQ40" s="83" t="str">
        <f>IFERROR(VLOOKUP(Data[[#This Row],['#org +lead +name]],Tbl_Orgs[], 3), "")</f>
        <v/>
      </c>
      <c r="AR40" s="83" t="str">
        <f>IFERROR(VLOOKUP(Data[[#This Row],['#org +impl +name]],Tbl_Orgs[], 2), "")</f>
        <v/>
      </c>
      <c r="AS40" s="83" t="str">
        <f>IFERROR(VLOOKUP(Data[[#This Row],['#org +impl +name]],Tbl_Orgs[], 3), "")</f>
        <v/>
      </c>
      <c r="AT40" s="83" t="str">
        <f t="shared" ca="1" si="1"/>
        <v/>
      </c>
      <c r="AU40" s="83" t="str">
        <f t="shared" ca="1" si="2"/>
        <v/>
      </c>
      <c r="AV40" s="83" t="str">
        <f t="shared" ca="1" si="3"/>
        <v/>
      </c>
      <c r="AW40" s="155"/>
      <c r="AX40" s="155"/>
      <c r="AY40" s="155"/>
      <c r="AZ40" s="155"/>
    </row>
    <row r="41" spans="1:52" ht="30" customHeight="1">
      <c r="A41" s="153" t="str">
        <f t="shared" ca="1" si="0"/>
        <v>202302-033</v>
      </c>
      <c r="B41" s="81"/>
      <c r="C41" s="82"/>
      <c r="D41" s="82"/>
      <c r="E41" s="81"/>
      <c r="F41" s="82"/>
      <c r="G41" s="81"/>
      <c r="H41" s="82"/>
      <c r="I41" s="143" t="s">
        <v>373</v>
      </c>
      <c r="J41" s="81"/>
      <c r="K41" s="81"/>
      <c r="L41" s="82"/>
      <c r="M41" s="82"/>
      <c r="N41" s="84"/>
      <c r="O41" s="84"/>
      <c r="P41" s="81"/>
      <c r="Q41" s="81"/>
      <c r="R41" s="81"/>
      <c r="S41" s="81"/>
      <c r="T41" s="82"/>
      <c r="U41" s="82"/>
      <c r="V41" s="81"/>
      <c r="W41" s="82"/>
      <c r="X41" s="82"/>
      <c r="Y41" s="82"/>
      <c r="Z41" s="84"/>
      <c r="AA41" s="84"/>
      <c r="AB41" s="84"/>
      <c r="AC41" s="84"/>
      <c r="AD41" s="84"/>
      <c r="AE41" s="84"/>
      <c r="AF41" s="84"/>
      <c r="AG41" s="84"/>
      <c r="AH41" s="84"/>
      <c r="AI41" s="82"/>
      <c r="AJ41" s="86"/>
      <c r="AK41" s="85"/>
      <c r="AL41" s="81"/>
      <c r="AM41" s="82"/>
      <c r="AN41" s="86"/>
      <c r="AO41" s="84"/>
      <c r="AP41" s="83" t="str">
        <f>IFERROR(VLOOKUP(Data[[#This Row],['#org +lead +name]],Tbl_Orgs[], 2), "")</f>
        <v/>
      </c>
      <c r="AQ41" s="83" t="str">
        <f>IFERROR(VLOOKUP(Data[[#This Row],['#org +lead +name]],Tbl_Orgs[], 3), "")</f>
        <v/>
      </c>
      <c r="AR41" s="83" t="str">
        <f>IFERROR(VLOOKUP(Data[[#This Row],['#org +impl +name]],Tbl_Orgs[], 2), "")</f>
        <v/>
      </c>
      <c r="AS41" s="83" t="str">
        <f>IFERROR(VLOOKUP(Data[[#This Row],['#org +impl +name]],Tbl_Orgs[], 3), "")</f>
        <v/>
      </c>
      <c r="AT41" s="83" t="str">
        <f t="shared" ca="1" si="1"/>
        <v/>
      </c>
      <c r="AU41" s="83" t="str">
        <f t="shared" ca="1" si="2"/>
        <v/>
      </c>
      <c r="AV41" s="83" t="str">
        <f t="shared" ca="1" si="3"/>
        <v/>
      </c>
      <c r="AW41" s="155"/>
      <c r="AX41" s="155"/>
      <c r="AY41" s="155"/>
      <c r="AZ41" s="155"/>
    </row>
    <row r="42" spans="1:52" ht="30" customHeight="1">
      <c r="A42" s="153" t="str">
        <f t="shared" ca="1" si="0"/>
        <v>202302-034</v>
      </c>
      <c r="B42" s="81"/>
      <c r="C42" s="82"/>
      <c r="D42" s="82"/>
      <c r="E42" s="81"/>
      <c r="F42" s="82"/>
      <c r="G42" s="81"/>
      <c r="H42" s="82"/>
      <c r="I42" s="143" t="s">
        <v>373</v>
      </c>
      <c r="J42" s="81"/>
      <c r="K42" s="81"/>
      <c r="L42" s="82"/>
      <c r="M42" s="82"/>
      <c r="N42" s="84"/>
      <c r="O42" s="84"/>
      <c r="P42" s="81"/>
      <c r="Q42" s="81"/>
      <c r="R42" s="81"/>
      <c r="S42" s="81"/>
      <c r="T42" s="82"/>
      <c r="U42" s="82"/>
      <c r="V42" s="81"/>
      <c r="W42" s="82"/>
      <c r="X42" s="82"/>
      <c r="Y42" s="82"/>
      <c r="Z42" s="84"/>
      <c r="AA42" s="84"/>
      <c r="AB42" s="84"/>
      <c r="AC42" s="84"/>
      <c r="AD42" s="84"/>
      <c r="AE42" s="84"/>
      <c r="AF42" s="84"/>
      <c r="AG42" s="84"/>
      <c r="AH42" s="84"/>
      <c r="AI42" s="82"/>
      <c r="AJ42" s="86"/>
      <c r="AK42" s="85"/>
      <c r="AL42" s="81"/>
      <c r="AM42" s="82"/>
      <c r="AN42" s="86"/>
      <c r="AO42" s="84"/>
      <c r="AP42" s="83" t="str">
        <f>IFERROR(VLOOKUP(Data[[#This Row],['#org +lead +name]],Tbl_Orgs[], 2), "")</f>
        <v/>
      </c>
      <c r="AQ42" s="83" t="str">
        <f>IFERROR(VLOOKUP(Data[[#This Row],['#org +lead +name]],Tbl_Orgs[], 3), "")</f>
        <v/>
      </c>
      <c r="AR42" s="83" t="str">
        <f>IFERROR(VLOOKUP(Data[[#This Row],['#org +impl +name]],Tbl_Orgs[], 2), "")</f>
        <v/>
      </c>
      <c r="AS42" s="83" t="str">
        <f>IFERROR(VLOOKUP(Data[[#This Row],['#org +impl +name]],Tbl_Orgs[], 3), "")</f>
        <v/>
      </c>
      <c r="AT42" s="83" t="str">
        <f t="shared" ca="1" si="1"/>
        <v/>
      </c>
      <c r="AU42" s="83" t="str">
        <f t="shared" ca="1" si="2"/>
        <v/>
      </c>
      <c r="AV42" s="83" t="str">
        <f t="shared" ca="1" si="3"/>
        <v/>
      </c>
      <c r="AW42" s="155"/>
      <c r="AX42" s="155"/>
      <c r="AY42" s="155"/>
      <c r="AZ42" s="155"/>
    </row>
    <row r="43" spans="1:52" ht="30" customHeight="1">
      <c r="A43" s="153" t="str">
        <f t="shared" ca="1" si="0"/>
        <v>202302-035</v>
      </c>
      <c r="B43" s="81"/>
      <c r="C43" s="82"/>
      <c r="D43" s="82"/>
      <c r="E43" s="81"/>
      <c r="F43" s="82"/>
      <c r="G43" s="81"/>
      <c r="H43" s="82"/>
      <c r="I43" s="143" t="s">
        <v>373</v>
      </c>
      <c r="J43" s="81"/>
      <c r="K43" s="81"/>
      <c r="L43" s="82"/>
      <c r="M43" s="82"/>
      <c r="N43" s="84"/>
      <c r="O43" s="84"/>
      <c r="P43" s="81"/>
      <c r="Q43" s="81"/>
      <c r="R43" s="81"/>
      <c r="S43" s="81"/>
      <c r="T43" s="82"/>
      <c r="U43" s="82"/>
      <c r="V43" s="81"/>
      <c r="W43" s="82"/>
      <c r="X43" s="82"/>
      <c r="Y43" s="82"/>
      <c r="Z43" s="84"/>
      <c r="AA43" s="84"/>
      <c r="AB43" s="84"/>
      <c r="AC43" s="84"/>
      <c r="AD43" s="84"/>
      <c r="AE43" s="84"/>
      <c r="AF43" s="84"/>
      <c r="AG43" s="84"/>
      <c r="AH43" s="84"/>
      <c r="AI43" s="82"/>
      <c r="AJ43" s="86"/>
      <c r="AK43" s="85"/>
      <c r="AL43" s="81"/>
      <c r="AM43" s="82"/>
      <c r="AN43" s="86"/>
      <c r="AO43" s="84"/>
      <c r="AP43" s="83" t="str">
        <f>IFERROR(VLOOKUP(Data[[#This Row],['#org +lead +name]],Tbl_Orgs[], 2), "")</f>
        <v/>
      </c>
      <c r="AQ43" s="83" t="str">
        <f>IFERROR(VLOOKUP(Data[[#This Row],['#org +lead +name]],Tbl_Orgs[], 3), "")</f>
        <v/>
      </c>
      <c r="AR43" s="83" t="str">
        <f>IFERROR(VLOOKUP(Data[[#This Row],['#org +impl +name]],Tbl_Orgs[], 2), "")</f>
        <v/>
      </c>
      <c r="AS43" s="83" t="str">
        <f>IFERROR(VLOOKUP(Data[[#This Row],['#org +impl +name]],Tbl_Orgs[], 3), "")</f>
        <v/>
      </c>
      <c r="AT43" s="83" t="str">
        <f t="shared" ca="1" si="1"/>
        <v/>
      </c>
      <c r="AU43" s="83" t="str">
        <f t="shared" ca="1" si="2"/>
        <v/>
      </c>
      <c r="AV43" s="83" t="str">
        <f t="shared" ca="1" si="3"/>
        <v/>
      </c>
      <c r="AW43" s="155"/>
      <c r="AX43" s="155"/>
      <c r="AY43" s="155"/>
      <c r="AZ43" s="155"/>
    </row>
    <row r="44" spans="1:52" ht="30" customHeight="1">
      <c r="A44" s="153" t="str">
        <f t="shared" ca="1" si="0"/>
        <v>202302-036</v>
      </c>
      <c r="B44" s="81"/>
      <c r="C44" s="82"/>
      <c r="D44" s="82"/>
      <c r="E44" s="81"/>
      <c r="F44" s="82"/>
      <c r="G44" s="81"/>
      <c r="H44" s="82"/>
      <c r="I44" s="143" t="s">
        <v>373</v>
      </c>
      <c r="J44" s="81"/>
      <c r="K44" s="81"/>
      <c r="L44" s="82"/>
      <c r="M44" s="82"/>
      <c r="N44" s="84"/>
      <c r="O44" s="84"/>
      <c r="P44" s="81"/>
      <c r="Q44" s="81"/>
      <c r="R44" s="81"/>
      <c r="S44" s="81"/>
      <c r="T44" s="82"/>
      <c r="U44" s="82"/>
      <c r="V44" s="81"/>
      <c r="W44" s="82"/>
      <c r="X44" s="82"/>
      <c r="Y44" s="82"/>
      <c r="Z44" s="84"/>
      <c r="AA44" s="84"/>
      <c r="AB44" s="84"/>
      <c r="AC44" s="84"/>
      <c r="AD44" s="84"/>
      <c r="AE44" s="84"/>
      <c r="AF44" s="84"/>
      <c r="AG44" s="84"/>
      <c r="AH44" s="84"/>
      <c r="AI44" s="82"/>
      <c r="AJ44" s="86"/>
      <c r="AK44" s="85"/>
      <c r="AL44" s="81"/>
      <c r="AM44" s="82"/>
      <c r="AN44" s="86"/>
      <c r="AO44" s="84"/>
      <c r="AP44" s="83" t="str">
        <f>IFERROR(VLOOKUP(Data[[#This Row],['#org +lead +name]],Tbl_Orgs[], 2), "")</f>
        <v/>
      </c>
      <c r="AQ44" s="83" t="str">
        <f>IFERROR(VLOOKUP(Data[[#This Row],['#org +lead +name]],Tbl_Orgs[], 3), "")</f>
        <v/>
      </c>
      <c r="AR44" s="83" t="str">
        <f>IFERROR(VLOOKUP(Data[[#This Row],['#org +impl +name]],Tbl_Orgs[], 2), "")</f>
        <v/>
      </c>
      <c r="AS44" s="83" t="str">
        <f>IFERROR(VLOOKUP(Data[[#This Row],['#org +impl +name]],Tbl_Orgs[], 3), "")</f>
        <v/>
      </c>
      <c r="AT44" s="83" t="str">
        <f t="shared" ca="1" si="1"/>
        <v/>
      </c>
      <c r="AU44" s="83" t="str">
        <f t="shared" ca="1" si="2"/>
        <v/>
      </c>
      <c r="AV44" s="83" t="str">
        <f t="shared" ca="1" si="3"/>
        <v/>
      </c>
      <c r="AW44" s="155"/>
      <c r="AX44" s="155"/>
      <c r="AY44" s="155"/>
      <c r="AZ44" s="155"/>
    </row>
    <row r="45" spans="1:52" ht="30" customHeight="1">
      <c r="A45" s="153" t="str">
        <f t="shared" ca="1" si="0"/>
        <v>202302-037</v>
      </c>
      <c r="B45" s="92"/>
      <c r="C45" s="93"/>
      <c r="D45" s="93"/>
      <c r="E45" s="81"/>
      <c r="F45" s="94"/>
      <c r="G45" s="81"/>
      <c r="H45" s="93"/>
      <c r="I45" s="143" t="s">
        <v>373</v>
      </c>
      <c r="J45" s="92"/>
      <c r="K45" s="96"/>
      <c r="L45" s="93"/>
      <c r="M45" s="93"/>
      <c r="N45" s="84"/>
      <c r="O45" s="84"/>
      <c r="P45" s="92"/>
      <c r="Q45" s="97"/>
      <c r="R45" s="97"/>
      <c r="S45" s="97"/>
      <c r="T45" s="93"/>
      <c r="U45" s="93"/>
      <c r="V45" s="95"/>
      <c r="W45" s="93"/>
      <c r="X45" s="93"/>
      <c r="Y45" s="93"/>
      <c r="Z45" s="98"/>
      <c r="AA45" s="98"/>
      <c r="AB45" s="98"/>
      <c r="AC45" s="98"/>
      <c r="AD45" s="98"/>
      <c r="AE45" s="98"/>
      <c r="AF45" s="84"/>
      <c r="AG45" s="98"/>
      <c r="AH45" s="98"/>
      <c r="AI45" s="93"/>
      <c r="AJ45" s="100"/>
      <c r="AK45" s="99"/>
      <c r="AL45" s="92"/>
      <c r="AM45" s="93"/>
      <c r="AN45" s="100"/>
      <c r="AO45" s="84"/>
      <c r="AP45" s="90" t="str">
        <f>IFERROR(VLOOKUP(Data[[#This Row],['#org +lead +name]],Tbl_Orgs[], 2), "")</f>
        <v/>
      </c>
      <c r="AQ45" s="90" t="str">
        <f>IFERROR(VLOOKUP(Data[[#This Row],['#org +lead +name]],Tbl_Orgs[], 3), "")</f>
        <v/>
      </c>
      <c r="AR45" s="90" t="str">
        <f>IFERROR(VLOOKUP(Data[[#This Row],['#org +impl +name]],Tbl_Orgs[], 2), "")</f>
        <v/>
      </c>
      <c r="AS45" s="90" t="str">
        <f>IFERROR(VLOOKUP(Data[[#This Row],['#org +impl +name]],Tbl_Orgs[], 3), "")</f>
        <v/>
      </c>
      <c r="AT45" s="91" t="str">
        <f t="shared" ref="AT45:AT98" ca="1" si="4">IF(Q45="","",OFFSET(Admin1_Start,MATCH(Q45,Admin1,0),1))</f>
        <v/>
      </c>
      <c r="AU45" s="91" t="str">
        <f t="shared" ref="AU45:AU98" ca="1" si="5">IF(R45="","",INDEX(Admin2_Pcode,MATCH(R45,OFFSET(Admin2_Start,MATCH(AT45,Admin1_Linked_Pcode,0),0,COUNTIF(Admin1_Linked_Pcode,AT45)),0)+MATCH(AT45,Admin1_Linked_Pcode,0)-1))</f>
        <v/>
      </c>
      <c r="AV45" s="91" t="str">
        <f t="shared" ref="AV45:AV98" ca="1" si="6">IF(S45="","",INDEX(Admin3_Pcode,MATCH(S45,OFFSET(Admin3_Start,MATCH(AU45,Admin2_Linked_Pcode,0),0,COUNTIF(Admin2_Linked_Pcode,AU45)),0)+MATCH(AU45,Admin2_Linked_Pcode,0)-1))</f>
        <v/>
      </c>
      <c r="AW45" s="155"/>
      <c r="AX45" s="155"/>
      <c r="AY45" s="155"/>
      <c r="AZ45" s="155"/>
    </row>
    <row r="46" spans="1:52" ht="30" customHeight="1">
      <c r="A46" s="153" t="str">
        <f t="shared" ca="1" si="0"/>
        <v>202302-038</v>
      </c>
      <c r="B46" s="92"/>
      <c r="C46" s="93"/>
      <c r="D46" s="93"/>
      <c r="E46" s="81"/>
      <c r="F46" s="94"/>
      <c r="G46" s="81"/>
      <c r="H46" s="93"/>
      <c r="I46" s="143" t="s">
        <v>373</v>
      </c>
      <c r="J46" s="92"/>
      <c r="K46" s="96"/>
      <c r="L46" s="93"/>
      <c r="M46" s="93"/>
      <c r="N46" s="84"/>
      <c r="O46" s="84"/>
      <c r="P46" s="92"/>
      <c r="Q46" s="97"/>
      <c r="R46" s="97"/>
      <c r="S46" s="97"/>
      <c r="T46" s="93"/>
      <c r="U46" s="93"/>
      <c r="V46" s="95"/>
      <c r="W46" s="93"/>
      <c r="X46" s="93"/>
      <c r="Y46" s="93"/>
      <c r="Z46" s="98"/>
      <c r="AA46" s="98"/>
      <c r="AB46" s="98"/>
      <c r="AC46" s="98"/>
      <c r="AD46" s="98"/>
      <c r="AE46" s="98"/>
      <c r="AF46" s="84"/>
      <c r="AG46" s="98"/>
      <c r="AH46" s="98"/>
      <c r="AI46" s="93"/>
      <c r="AJ46" s="100"/>
      <c r="AK46" s="99"/>
      <c r="AL46" s="92"/>
      <c r="AM46" s="93"/>
      <c r="AN46" s="100"/>
      <c r="AO46" s="84"/>
      <c r="AP46" s="90" t="str">
        <f>IFERROR(VLOOKUP(Data[[#This Row],['#org +lead +name]],Tbl_Orgs[], 2), "")</f>
        <v/>
      </c>
      <c r="AQ46" s="90" t="str">
        <f>IFERROR(VLOOKUP(Data[[#This Row],['#org +lead +name]],Tbl_Orgs[], 3), "")</f>
        <v/>
      </c>
      <c r="AR46" s="90" t="str">
        <f>IFERROR(VLOOKUP(Data[[#This Row],['#org +impl +name]],Tbl_Orgs[], 2), "")</f>
        <v/>
      </c>
      <c r="AS46" s="90" t="str">
        <f>IFERROR(VLOOKUP(Data[[#This Row],['#org +impl +name]],Tbl_Orgs[], 3), "")</f>
        <v/>
      </c>
      <c r="AT46" s="91" t="str">
        <f t="shared" ca="1" si="4"/>
        <v/>
      </c>
      <c r="AU46" s="91" t="str">
        <f t="shared" ca="1" si="5"/>
        <v/>
      </c>
      <c r="AV46" s="91" t="str">
        <f t="shared" ca="1" si="6"/>
        <v/>
      </c>
      <c r="AW46" s="155"/>
      <c r="AX46" s="155"/>
      <c r="AY46" s="155"/>
      <c r="AZ46" s="155"/>
    </row>
    <row r="47" spans="1:52" ht="30" customHeight="1">
      <c r="A47" s="153" t="str">
        <f t="shared" ca="1" si="0"/>
        <v>202302-039</v>
      </c>
      <c r="B47" s="92"/>
      <c r="C47" s="93"/>
      <c r="D47" s="93"/>
      <c r="E47" s="81"/>
      <c r="F47" s="94"/>
      <c r="G47" s="81"/>
      <c r="H47" s="93"/>
      <c r="I47" s="143" t="s">
        <v>373</v>
      </c>
      <c r="J47" s="92"/>
      <c r="K47" s="96"/>
      <c r="L47" s="93"/>
      <c r="M47" s="93"/>
      <c r="N47" s="84"/>
      <c r="O47" s="84"/>
      <c r="P47" s="92"/>
      <c r="Q47" s="97"/>
      <c r="R47" s="97"/>
      <c r="S47" s="97"/>
      <c r="T47" s="93"/>
      <c r="U47" s="93"/>
      <c r="V47" s="95"/>
      <c r="W47" s="93"/>
      <c r="X47" s="93"/>
      <c r="Y47" s="93"/>
      <c r="Z47" s="98"/>
      <c r="AA47" s="98"/>
      <c r="AB47" s="98"/>
      <c r="AC47" s="98"/>
      <c r="AD47" s="98"/>
      <c r="AE47" s="98"/>
      <c r="AF47" s="84"/>
      <c r="AG47" s="98"/>
      <c r="AH47" s="98"/>
      <c r="AI47" s="93"/>
      <c r="AJ47" s="100"/>
      <c r="AK47" s="99"/>
      <c r="AL47" s="92"/>
      <c r="AM47" s="93"/>
      <c r="AN47" s="100"/>
      <c r="AO47" s="84"/>
      <c r="AP47" s="90" t="str">
        <f>IFERROR(VLOOKUP(Data[[#This Row],['#org +lead +name]],Tbl_Orgs[], 2), "")</f>
        <v/>
      </c>
      <c r="AQ47" s="90" t="str">
        <f>IFERROR(VLOOKUP(Data[[#This Row],['#org +lead +name]],Tbl_Orgs[], 3), "")</f>
        <v/>
      </c>
      <c r="AR47" s="90" t="str">
        <f>IFERROR(VLOOKUP(Data[[#This Row],['#org +impl +name]],Tbl_Orgs[], 2), "")</f>
        <v/>
      </c>
      <c r="AS47" s="90" t="str">
        <f>IFERROR(VLOOKUP(Data[[#This Row],['#org +impl +name]],Tbl_Orgs[], 3), "")</f>
        <v/>
      </c>
      <c r="AT47" s="91" t="str">
        <f t="shared" ca="1" si="4"/>
        <v/>
      </c>
      <c r="AU47" s="91" t="str">
        <f t="shared" ca="1" si="5"/>
        <v/>
      </c>
      <c r="AV47" s="91" t="str">
        <f t="shared" ca="1" si="6"/>
        <v/>
      </c>
      <c r="AW47" s="155"/>
      <c r="AX47" s="155"/>
      <c r="AY47" s="155"/>
      <c r="AZ47" s="155"/>
    </row>
    <row r="48" spans="1:52" ht="30" customHeight="1">
      <c r="A48" s="153" t="str">
        <f t="shared" ca="1" si="0"/>
        <v>202302-040</v>
      </c>
      <c r="B48" s="92"/>
      <c r="C48" s="93"/>
      <c r="D48" s="93"/>
      <c r="E48" s="81"/>
      <c r="F48" s="94"/>
      <c r="G48" s="81"/>
      <c r="H48" s="93"/>
      <c r="I48" s="143" t="s">
        <v>373</v>
      </c>
      <c r="J48" s="92"/>
      <c r="K48" s="96"/>
      <c r="L48" s="93"/>
      <c r="M48" s="93"/>
      <c r="N48" s="84"/>
      <c r="O48" s="84"/>
      <c r="P48" s="92"/>
      <c r="Q48" s="97"/>
      <c r="R48" s="97"/>
      <c r="S48" s="97"/>
      <c r="T48" s="93"/>
      <c r="U48" s="93"/>
      <c r="V48" s="95"/>
      <c r="W48" s="93"/>
      <c r="X48" s="93"/>
      <c r="Y48" s="93"/>
      <c r="Z48" s="98"/>
      <c r="AA48" s="98"/>
      <c r="AB48" s="98"/>
      <c r="AC48" s="98"/>
      <c r="AD48" s="98"/>
      <c r="AE48" s="98"/>
      <c r="AF48" s="84"/>
      <c r="AG48" s="98"/>
      <c r="AH48" s="98"/>
      <c r="AI48" s="93"/>
      <c r="AJ48" s="100"/>
      <c r="AK48" s="99"/>
      <c r="AL48" s="92"/>
      <c r="AM48" s="93"/>
      <c r="AN48" s="100"/>
      <c r="AO48" s="84"/>
      <c r="AP48" s="90" t="str">
        <f>IFERROR(VLOOKUP(Data[[#This Row],['#org +lead +name]],Tbl_Orgs[], 2), "")</f>
        <v/>
      </c>
      <c r="AQ48" s="90" t="str">
        <f>IFERROR(VLOOKUP(Data[[#This Row],['#org +lead +name]],Tbl_Orgs[], 3), "")</f>
        <v/>
      </c>
      <c r="AR48" s="90" t="str">
        <f>IFERROR(VLOOKUP(Data[[#This Row],['#org +impl +name]],Tbl_Orgs[], 2), "")</f>
        <v/>
      </c>
      <c r="AS48" s="90" t="str">
        <f>IFERROR(VLOOKUP(Data[[#This Row],['#org +impl +name]],Tbl_Orgs[], 3), "")</f>
        <v/>
      </c>
      <c r="AT48" s="91" t="str">
        <f t="shared" ca="1" si="4"/>
        <v/>
      </c>
      <c r="AU48" s="91" t="str">
        <f t="shared" ca="1" si="5"/>
        <v/>
      </c>
      <c r="AV48" s="91" t="str">
        <f t="shared" ca="1" si="6"/>
        <v/>
      </c>
      <c r="AW48" s="155"/>
      <c r="AX48" s="155"/>
      <c r="AY48" s="155"/>
      <c r="AZ48" s="155"/>
    </row>
    <row r="49" spans="1:52" ht="30" customHeight="1">
      <c r="A49" s="153" t="str">
        <f t="shared" ca="1" si="0"/>
        <v>202302-041</v>
      </c>
      <c r="B49" s="92"/>
      <c r="C49" s="93"/>
      <c r="D49" s="93"/>
      <c r="E49" s="81"/>
      <c r="F49" s="94"/>
      <c r="G49" s="81"/>
      <c r="H49" s="93"/>
      <c r="I49" s="143" t="s">
        <v>373</v>
      </c>
      <c r="J49" s="92"/>
      <c r="K49" s="96"/>
      <c r="L49" s="93"/>
      <c r="M49" s="93"/>
      <c r="N49" s="84"/>
      <c r="O49" s="84"/>
      <c r="P49" s="92"/>
      <c r="Q49" s="97"/>
      <c r="R49" s="97"/>
      <c r="S49" s="97"/>
      <c r="T49" s="93"/>
      <c r="U49" s="93"/>
      <c r="V49" s="95"/>
      <c r="W49" s="93"/>
      <c r="X49" s="93"/>
      <c r="Y49" s="93"/>
      <c r="Z49" s="98"/>
      <c r="AA49" s="98"/>
      <c r="AB49" s="98"/>
      <c r="AC49" s="98"/>
      <c r="AD49" s="98"/>
      <c r="AE49" s="98"/>
      <c r="AF49" s="84"/>
      <c r="AG49" s="98"/>
      <c r="AH49" s="98"/>
      <c r="AI49" s="93"/>
      <c r="AJ49" s="100"/>
      <c r="AK49" s="99"/>
      <c r="AL49" s="92"/>
      <c r="AM49" s="93"/>
      <c r="AN49" s="100"/>
      <c r="AO49" s="84"/>
      <c r="AP49" s="90" t="str">
        <f>IFERROR(VLOOKUP(Data[[#This Row],['#org +lead +name]],Tbl_Orgs[], 2), "")</f>
        <v/>
      </c>
      <c r="AQ49" s="90" t="str">
        <f>IFERROR(VLOOKUP(Data[[#This Row],['#org +lead +name]],Tbl_Orgs[], 3), "")</f>
        <v/>
      </c>
      <c r="AR49" s="90" t="str">
        <f>IFERROR(VLOOKUP(Data[[#This Row],['#org +impl +name]],Tbl_Orgs[], 2), "")</f>
        <v/>
      </c>
      <c r="AS49" s="90" t="str">
        <f>IFERROR(VLOOKUP(Data[[#This Row],['#org +impl +name]],Tbl_Orgs[], 3), "")</f>
        <v/>
      </c>
      <c r="AT49" s="91" t="str">
        <f t="shared" ca="1" si="4"/>
        <v/>
      </c>
      <c r="AU49" s="91" t="str">
        <f t="shared" ca="1" si="5"/>
        <v/>
      </c>
      <c r="AV49" s="91" t="str">
        <f t="shared" ca="1" si="6"/>
        <v/>
      </c>
      <c r="AW49" s="155"/>
      <c r="AX49" s="155"/>
      <c r="AY49" s="155"/>
      <c r="AZ49" s="155"/>
    </row>
    <row r="50" spans="1:52" ht="30" customHeight="1">
      <c r="A50" s="153" t="str">
        <f t="shared" ca="1" si="0"/>
        <v>202302-042</v>
      </c>
      <c r="B50" s="92"/>
      <c r="C50" s="93"/>
      <c r="D50" s="93"/>
      <c r="E50" s="81"/>
      <c r="F50" s="94"/>
      <c r="G50" s="81"/>
      <c r="H50" s="93"/>
      <c r="I50" s="143" t="s">
        <v>373</v>
      </c>
      <c r="J50" s="92"/>
      <c r="K50" s="96"/>
      <c r="L50" s="93"/>
      <c r="M50" s="93"/>
      <c r="N50" s="84"/>
      <c r="O50" s="84"/>
      <c r="P50" s="92"/>
      <c r="Q50" s="97"/>
      <c r="R50" s="97"/>
      <c r="S50" s="97"/>
      <c r="T50" s="93"/>
      <c r="U50" s="93"/>
      <c r="V50" s="95"/>
      <c r="W50" s="93"/>
      <c r="X50" s="93"/>
      <c r="Y50" s="93"/>
      <c r="Z50" s="98"/>
      <c r="AA50" s="98"/>
      <c r="AB50" s="98"/>
      <c r="AC50" s="98"/>
      <c r="AD50" s="98"/>
      <c r="AE50" s="98"/>
      <c r="AF50" s="84"/>
      <c r="AG50" s="98"/>
      <c r="AH50" s="98"/>
      <c r="AI50" s="93"/>
      <c r="AJ50" s="100"/>
      <c r="AK50" s="99"/>
      <c r="AL50" s="92"/>
      <c r="AM50" s="93"/>
      <c r="AN50" s="100"/>
      <c r="AO50" s="84"/>
      <c r="AP50" s="90" t="str">
        <f>IFERROR(VLOOKUP(Data[[#This Row],['#org +lead +name]],Tbl_Orgs[], 2), "")</f>
        <v/>
      </c>
      <c r="AQ50" s="90" t="str">
        <f>IFERROR(VLOOKUP(Data[[#This Row],['#org +lead +name]],Tbl_Orgs[], 3), "")</f>
        <v/>
      </c>
      <c r="AR50" s="90" t="str">
        <f>IFERROR(VLOOKUP(Data[[#This Row],['#org +impl +name]],Tbl_Orgs[], 2), "")</f>
        <v/>
      </c>
      <c r="AS50" s="90" t="str">
        <f>IFERROR(VLOOKUP(Data[[#This Row],['#org +impl +name]],Tbl_Orgs[], 3), "")</f>
        <v/>
      </c>
      <c r="AT50" s="91" t="str">
        <f t="shared" ca="1" si="4"/>
        <v/>
      </c>
      <c r="AU50" s="91" t="str">
        <f t="shared" ca="1" si="5"/>
        <v/>
      </c>
      <c r="AV50" s="91" t="str">
        <f t="shared" ca="1" si="6"/>
        <v/>
      </c>
      <c r="AW50" s="155"/>
      <c r="AX50" s="155"/>
      <c r="AY50" s="155"/>
      <c r="AZ50" s="155"/>
    </row>
    <row r="51" spans="1:52" ht="30" customHeight="1">
      <c r="A51" s="153" t="str">
        <f t="shared" ca="1" si="0"/>
        <v>202302-043</v>
      </c>
      <c r="B51" s="92"/>
      <c r="C51" s="93"/>
      <c r="D51" s="93"/>
      <c r="E51" s="81"/>
      <c r="F51" s="94"/>
      <c r="G51" s="81"/>
      <c r="H51" s="93"/>
      <c r="I51" s="143" t="s">
        <v>373</v>
      </c>
      <c r="J51" s="92"/>
      <c r="K51" s="96"/>
      <c r="L51" s="93"/>
      <c r="M51" s="93"/>
      <c r="N51" s="84"/>
      <c r="O51" s="84"/>
      <c r="P51" s="92"/>
      <c r="Q51" s="97"/>
      <c r="R51" s="97"/>
      <c r="S51" s="97"/>
      <c r="T51" s="93"/>
      <c r="U51" s="93"/>
      <c r="V51" s="95"/>
      <c r="W51" s="93"/>
      <c r="X51" s="93"/>
      <c r="Y51" s="93"/>
      <c r="Z51" s="98"/>
      <c r="AA51" s="98"/>
      <c r="AB51" s="98"/>
      <c r="AC51" s="98"/>
      <c r="AD51" s="98"/>
      <c r="AE51" s="98"/>
      <c r="AF51" s="84"/>
      <c r="AG51" s="98"/>
      <c r="AH51" s="98"/>
      <c r="AI51" s="93"/>
      <c r="AJ51" s="100"/>
      <c r="AK51" s="99"/>
      <c r="AL51" s="92"/>
      <c r="AM51" s="93"/>
      <c r="AN51" s="100"/>
      <c r="AO51" s="84"/>
      <c r="AP51" s="90" t="str">
        <f>IFERROR(VLOOKUP(Data[[#This Row],['#org +lead +name]],Tbl_Orgs[], 2), "")</f>
        <v/>
      </c>
      <c r="AQ51" s="90" t="str">
        <f>IFERROR(VLOOKUP(Data[[#This Row],['#org +lead +name]],Tbl_Orgs[], 3), "")</f>
        <v/>
      </c>
      <c r="AR51" s="90" t="str">
        <f>IFERROR(VLOOKUP(Data[[#This Row],['#org +impl +name]],Tbl_Orgs[], 2), "")</f>
        <v/>
      </c>
      <c r="AS51" s="90" t="str">
        <f>IFERROR(VLOOKUP(Data[[#This Row],['#org +impl +name]],Tbl_Orgs[], 3), "")</f>
        <v/>
      </c>
      <c r="AT51" s="91" t="str">
        <f t="shared" ca="1" si="4"/>
        <v/>
      </c>
      <c r="AU51" s="91" t="str">
        <f t="shared" ca="1" si="5"/>
        <v/>
      </c>
      <c r="AV51" s="91" t="str">
        <f t="shared" ca="1" si="6"/>
        <v/>
      </c>
      <c r="AW51" s="155"/>
      <c r="AX51" s="155"/>
      <c r="AY51" s="155"/>
      <c r="AZ51" s="155"/>
    </row>
    <row r="52" spans="1:52" ht="30" customHeight="1">
      <c r="A52" s="153" t="str">
        <f t="shared" ca="1" si="0"/>
        <v>202302-044</v>
      </c>
      <c r="B52" s="92"/>
      <c r="C52" s="93"/>
      <c r="D52" s="93"/>
      <c r="E52" s="81"/>
      <c r="F52" s="94"/>
      <c r="G52" s="81"/>
      <c r="H52" s="93"/>
      <c r="I52" s="143" t="s">
        <v>373</v>
      </c>
      <c r="J52" s="92"/>
      <c r="K52" s="96"/>
      <c r="L52" s="93"/>
      <c r="M52" s="93"/>
      <c r="N52" s="84"/>
      <c r="O52" s="84"/>
      <c r="P52" s="92"/>
      <c r="Q52" s="97"/>
      <c r="R52" s="97"/>
      <c r="S52" s="97"/>
      <c r="T52" s="93"/>
      <c r="U52" s="93"/>
      <c r="V52" s="95"/>
      <c r="W52" s="93"/>
      <c r="X52" s="93"/>
      <c r="Y52" s="93"/>
      <c r="Z52" s="98"/>
      <c r="AA52" s="98"/>
      <c r="AB52" s="98"/>
      <c r="AC52" s="98"/>
      <c r="AD52" s="98"/>
      <c r="AE52" s="98"/>
      <c r="AF52" s="84"/>
      <c r="AG52" s="98"/>
      <c r="AH52" s="98"/>
      <c r="AI52" s="93"/>
      <c r="AJ52" s="100"/>
      <c r="AK52" s="99"/>
      <c r="AL52" s="92"/>
      <c r="AM52" s="93"/>
      <c r="AN52" s="100"/>
      <c r="AO52" s="84"/>
      <c r="AP52" s="90" t="str">
        <f>IFERROR(VLOOKUP(Data[[#This Row],['#org +lead +name]],Tbl_Orgs[], 2), "")</f>
        <v/>
      </c>
      <c r="AQ52" s="90" t="str">
        <f>IFERROR(VLOOKUP(Data[[#This Row],['#org +lead +name]],Tbl_Orgs[], 3), "")</f>
        <v/>
      </c>
      <c r="AR52" s="90" t="str">
        <f>IFERROR(VLOOKUP(Data[[#This Row],['#org +impl +name]],Tbl_Orgs[], 2), "")</f>
        <v/>
      </c>
      <c r="AS52" s="90" t="str">
        <f>IFERROR(VLOOKUP(Data[[#This Row],['#org +impl +name]],Tbl_Orgs[], 3), "")</f>
        <v/>
      </c>
      <c r="AT52" s="91" t="str">
        <f t="shared" ca="1" si="4"/>
        <v/>
      </c>
      <c r="AU52" s="91" t="str">
        <f t="shared" ca="1" si="5"/>
        <v/>
      </c>
      <c r="AV52" s="91" t="str">
        <f t="shared" ca="1" si="6"/>
        <v/>
      </c>
      <c r="AW52" s="155"/>
      <c r="AX52" s="155"/>
      <c r="AY52" s="155"/>
      <c r="AZ52" s="155"/>
    </row>
    <row r="53" spans="1:52" ht="30" customHeight="1">
      <c r="A53" s="153" t="str">
        <f t="shared" ca="1" si="0"/>
        <v>202302-045</v>
      </c>
      <c r="B53" s="92"/>
      <c r="C53" s="93"/>
      <c r="D53" s="93"/>
      <c r="E53" s="81"/>
      <c r="F53" s="94"/>
      <c r="G53" s="81"/>
      <c r="H53" s="93"/>
      <c r="I53" s="143" t="s">
        <v>373</v>
      </c>
      <c r="J53" s="92"/>
      <c r="K53" s="96"/>
      <c r="L53" s="93"/>
      <c r="M53" s="93"/>
      <c r="N53" s="84"/>
      <c r="O53" s="84"/>
      <c r="P53" s="92"/>
      <c r="Q53" s="97"/>
      <c r="R53" s="97"/>
      <c r="S53" s="97"/>
      <c r="T53" s="93"/>
      <c r="U53" s="93"/>
      <c r="V53" s="95"/>
      <c r="W53" s="93"/>
      <c r="X53" s="93"/>
      <c r="Y53" s="93"/>
      <c r="Z53" s="98"/>
      <c r="AA53" s="98"/>
      <c r="AB53" s="98"/>
      <c r="AC53" s="98"/>
      <c r="AD53" s="98"/>
      <c r="AE53" s="98"/>
      <c r="AF53" s="84"/>
      <c r="AG53" s="98"/>
      <c r="AH53" s="98"/>
      <c r="AI53" s="93"/>
      <c r="AJ53" s="100"/>
      <c r="AK53" s="99"/>
      <c r="AL53" s="92"/>
      <c r="AM53" s="93"/>
      <c r="AN53" s="100"/>
      <c r="AO53" s="84"/>
      <c r="AP53" s="90" t="str">
        <f>IFERROR(VLOOKUP(Data[[#This Row],['#org +lead +name]],Tbl_Orgs[], 2), "")</f>
        <v/>
      </c>
      <c r="AQ53" s="90" t="str">
        <f>IFERROR(VLOOKUP(Data[[#This Row],['#org +lead +name]],Tbl_Orgs[], 3), "")</f>
        <v/>
      </c>
      <c r="AR53" s="90" t="str">
        <f>IFERROR(VLOOKUP(Data[[#This Row],['#org +impl +name]],Tbl_Orgs[], 2), "")</f>
        <v/>
      </c>
      <c r="AS53" s="90" t="str">
        <f>IFERROR(VLOOKUP(Data[[#This Row],['#org +impl +name]],Tbl_Orgs[], 3), "")</f>
        <v/>
      </c>
      <c r="AT53" s="91" t="str">
        <f t="shared" ca="1" si="4"/>
        <v/>
      </c>
      <c r="AU53" s="91" t="str">
        <f t="shared" ca="1" si="5"/>
        <v/>
      </c>
      <c r="AV53" s="91" t="str">
        <f t="shared" ca="1" si="6"/>
        <v/>
      </c>
      <c r="AW53" s="155"/>
      <c r="AX53" s="155"/>
      <c r="AY53" s="155"/>
      <c r="AZ53" s="155"/>
    </row>
    <row r="54" spans="1:52" ht="30" customHeight="1">
      <c r="A54" s="153" t="str">
        <f t="shared" ca="1" si="0"/>
        <v>202302-046</v>
      </c>
      <c r="B54" s="92"/>
      <c r="C54" s="93"/>
      <c r="D54" s="93"/>
      <c r="E54" s="81"/>
      <c r="F54" s="94"/>
      <c r="G54" s="81"/>
      <c r="H54" s="93"/>
      <c r="I54" s="143" t="s">
        <v>373</v>
      </c>
      <c r="J54" s="92"/>
      <c r="K54" s="96"/>
      <c r="L54" s="93"/>
      <c r="M54" s="93"/>
      <c r="N54" s="84"/>
      <c r="O54" s="84"/>
      <c r="P54" s="92"/>
      <c r="Q54" s="97"/>
      <c r="R54" s="97"/>
      <c r="S54" s="97"/>
      <c r="T54" s="93"/>
      <c r="U54" s="93"/>
      <c r="V54" s="95"/>
      <c r="W54" s="93"/>
      <c r="X54" s="93"/>
      <c r="Y54" s="93"/>
      <c r="Z54" s="98"/>
      <c r="AA54" s="98"/>
      <c r="AB54" s="98"/>
      <c r="AC54" s="98"/>
      <c r="AD54" s="98"/>
      <c r="AE54" s="98"/>
      <c r="AF54" s="84"/>
      <c r="AG54" s="98"/>
      <c r="AH54" s="98"/>
      <c r="AI54" s="93"/>
      <c r="AJ54" s="100"/>
      <c r="AK54" s="99"/>
      <c r="AL54" s="92"/>
      <c r="AM54" s="93"/>
      <c r="AN54" s="100"/>
      <c r="AO54" s="84"/>
      <c r="AP54" s="90" t="str">
        <f>IFERROR(VLOOKUP(Data[[#This Row],['#org +lead +name]],Tbl_Orgs[], 2), "")</f>
        <v/>
      </c>
      <c r="AQ54" s="90" t="str">
        <f>IFERROR(VLOOKUP(Data[[#This Row],['#org +lead +name]],Tbl_Orgs[], 3), "")</f>
        <v/>
      </c>
      <c r="AR54" s="90" t="str">
        <f>IFERROR(VLOOKUP(Data[[#This Row],['#org +impl +name]],Tbl_Orgs[], 2), "")</f>
        <v/>
      </c>
      <c r="AS54" s="90" t="str">
        <f>IFERROR(VLOOKUP(Data[[#This Row],['#org +impl +name]],Tbl_Orgs[], 3), "")</f>
        <v/>
      </c>
      <c r="AT54" s="91" t="str">
        <f t="shared" ca="1" si="4"/>
        <v/>
      </c>
      <c r="AU54" s="91" t="str">
        <f t="shared" ca="1" si="5"/>
        <v/>
      </c>
      <c r="AV54" s="91" t="str">
        <f t="shared" ca="1" si="6"/>
        <v/>
      </c>
      <c r="AW54" s="155"/>
      <c r="AX54" s="155"/>
      <c r="AY54" s="155"/>
      <c r="AZ54" s="155"/>
    </row>
    <row r="55" spans="1:52" ht="30" customHeight="1">
      <c r="A55" s="153" t="str">
        <f t="shared" ca="1" si="0"/>
        <v>202302-047</v>
      </c>
      <c r="B55" s="92"/>
      <c r="C55" s="93"/>
      <c r="D55" s="93"/>
      <c r="E55" s="81"/>
      <c r="F55" s="94"/>
      <c r="G55" s="81"/>
      <c r="H55" s="93"/>
      <c r="I55" s="143" t="s">
        <v>373</v>
      </c>
      <c r="J55" s="92"/>
      <c r="K55" s="96"/>
      <c r="L55" s="93"/>
      <c r="M55" s="93"/>
      <c r="N55" s="84"/>
      <c r="O55" s="84"/>
      <c r="P55" s="92"/>
      <c r="Q55" s="97"/>
      <c r="R55" s="97"/>
      <c r="S55" s="97"/>
      <c r="T55" s="93"/>
      <c r="U55" s="93"/>
      <c r="V55" s="95"/>
      <c r="W55" s="93"/>
      <c r="X55" s="93"/>
      <c r="Y55" s="93"/>
      <c r="Z55" s="98"/>
      <c r="AA55" s="98"/>
      <c r="AB55" s="98"/>
      <c r="AC55" s="98"/>
      <c r="AD55" s="98"/>
      <c r="AE55" s="98"/>
      <c r="AF55" s="84"/>
      <c r="AG55" s="98"/>
      <c r="AH55" s="98"/>
      <c r="AI55" s="93"/>
      <c r="AJ55" s="100"/>
      <c r="AK55" s="99"/>
      <c r="AL55" s="92"/>
      <c r="AM55" s="93"/>
      <c r="AN55" s="100"/>
      <c r="AO55" s="84"/>
      <c r="AP55" s="90" t="str">
        <f>IFERROR(VLOOKUP(Data[[#This Row],['#org +lead +name]],Tbl_Orgs[], 2), "")</f>
        <v/>
      </c>
      <c r="AQ55" s="90" t="str">
        <f>IFERROR(VLOOKUP(Data[[#This Row],['#org +lead +name]],Tbl_Orgs[], 3), "")</f>
        <v/>
      </c>
      <c r="AR55" s="90" t="str">
        <f>IFERROR(VLOOKUP(Data[[#This Row],['#org +impl +name]],Tbl_Orgs[], 2), "")</f>
        <v/>
      </c>
      <c r="AS55" s="90" t="str">
        <f>IFERROR(VLOOKUP(Data[[#This Row],['#org +impl +name]],Tbl_Orgs[], 3), "")</f>
        <v/>
      </c>
      <c r="AT55" s="91" t="str">
        <f t="shared" ca="1" si="4"/>
        <v/>
      </c>
      <c r="AU55" s="91" t="str">
        <f t="shared" ca="1" si="5"/>
        <v/>
      </c>
      <c r="AV55" s="91" t="str">
        <f t="shared" ca="1" si="6"/>
        <v/>
      </c>
      <c r="AW55" s="155"/>
      <c r="AX55" s="155"/>
      <c r="AY55" s="155"/>
      <c r="AZ55" s="155"/>
    </row>
    <row r="56" spans="1:52" ht="30" customHeight="1">
      <c r="A56" s="153" t="str">
        <f t="shared" ca="1" si="0"/>
        <v>202302-048</v>
      </c>
      <c r="B56" s="92"/>
      <c r="C56" s="93"/>
      <c r="D56" s="93"/>
      <c r="E56" s="81"/>
      <c r="F56" s="94"/>
      <c r="G56" s="81"/>
      <c r="H56" s="93"/>
      <c r="I56" s="143" t="s">
        <v>373</v>
      </c>
      <c r="J56" s="92"/>
      <c r="K56" s="96"/>
      <c r="L56" s="93"/>
      <c r="M56" s="93"/>
      <c r="N56" s="84"/>
      <c r="O56" s="84"/>
      <c r="P56" s="92"/>
      <c r="Q56" s="97"/>
      <c r="R56" s="97"/>
      <c r="S56" s="97"/>
      <c r="T56" s="93"/>
      <c r="U56" s="93"/>
      <c r="V56" s="95"/>
      <c r="W56" s="93"/>
      <c r="X56" s="93"/>
      <c r="Y56" s="93"/>
      <c r="Z56" s="98"/>
      <c r="AA56" s="98"/>
      <c r="AB56" s="98"/>
      <c r="AC56" s="98"/>
      <c r="AD56" s="98"/>
      <c r="AE56" s="98"/>
      <c r="AF56" s="84"/>
      <c r="AG56" s="98"/>
      <c r="AH56" s="98"/>
      <c r="AI56" s="93"/>
      <c r="AJ56" s="100"/>
      <c r="AK56" s="99"/>
      <c r="AL56" s="92"/>
      <c r="AM56" s="93"/>
      <c r="AN56" s="100"/>
      <c r="AO56" s="84"/>
      <c r="AP56" s="90" t="str">
        <f>IFERROR(VLOOKUP(Data[[#This Row],['#org +lead +name]],Tbl_Orgs[], 2), "")</f>
        <v/>
      </c>
      <c r="AQ56" s="90" t="str">
        <f>IFERROR(VLOOKUP(Data[[#This Row],['#org +lead +name]],Tbl_Orgs[], 3), "")</f>
        <v/>
      </c>
      <c r="AR56" s="90" t="str">
        <f>IFERROR(VLOOKUP(Data[[#This Row],['#org +impl +name]],Tbl_Orgs[], 2), "")</f>
        <v/>
      </c>
      <c r="AS56" s="90" t="str">
        <f>IFERROR(VLOOKUP(Data[[#This Row],['#org +impl +name]],Tbl_Orgs[], 3), "")</f>
        <v/>
      </c>
      <c r="AT56" s="91" t="str">
        <f t="shared" ca="1" si="4"/>
        <v/>
      </c>
      <c r="AU56" s="91" t="str">
        <f t="shared" ca="1" si="5"/>
        <v/>
      </c>
      <c r="AV56" s="91" t="str">
        <f t="shared" ca="1" si="6"/>
        <v/>
      </c>
      <c r="AW56" s="155"/>
      <c r="AX56" s="155"/>
      <c r="AY56" s="155"/>
      <c r="AZ56" s="155"/>
    </row>
    <row r="57" spans="1:52" ht="30" customHeight="1">
      <c r="A57" s="153" t="str">
        <f t="shared" ca="1" si="0"/>
        <v>202302-049</v>
      </c>
      <c r="B57" s="92"/>
      <c r="C57" s="93"/>
      <c r="D57" s="93"/>
      <c r="E57" s="81"/>
      <c r="F57" s="94"/>
      <c r="G57" s="81"/>
      <c r="H57" s="93"/>
      <c r="I57" s="143" t="s">
        <v>373</v>
      </c>
      <c r="J57" s="92"/>
      <c r="K57" s="96"/>
      <c r="L57" s="93"/>
      <c r="M57" s="93"/>
      <c r="N57" s="84"/>
      <c r="O57" s="84"/>
      <c r="P57" s="92"/>
      <c r="Q57" s="97"/>
      <c r="R57" s="97"/>
      <c r="S57" s="97"/>
      <c r="T57" s="93"/>
      <c r="U57" s="93"/>
      <c r="V57" s="95"/>
      <c r="W57" s="93"/>
      <c r="X57" s="93"/>
      <c r="Y57" s="93"/>
      <c r="Z57" s="98"/>
      <c r="AA57" s="98"/>
      <c r="AB57" s="98"/>
      <c r="AC57" s="98"/>
      <c r="AD57" s="98"/>
      <c r="AE57" s="98"/>
      <c r="AF57" s="84"/>
      <c r="AG57" s="98"/>
      <c r="AH57" s="98"/>
      <c r="AI57" s="93"/>
      <c r="AJ57" s="100"/>
      <c r="AK57" s="99"/>
      <c r="AL57" s="92"/>
      <c r="AM57" s="93"/>
      <c r="AN57" s="100"/>
      <c r="AO57" s="84"/>
      <c r="AP57" s="90" t="str">
        <f>IFERROR(VLOOKUP(Data[[#This Row],['#org +lead +name]],Tbl_Orgs[], 2), "")</f>
        <v/>
      </c>
      <c r="AQ57" s="90" t="str">
        <f>IFERROR(VLOOKUP(Data[[#This Row],['#org +lead +name]],Tbl_Orgs[], 3), "")</f>
        <v/>
      </c>
      <c r="AR57" s="90" t="str">
        <f>IFERROR(VLOOKUP(Data[[#This Row],['#org +impl +name]],Tbl_Orgs[], 2), "")</f>
        <v/>
      </c>
      <c r="AS57" s="90" t="str">
        <f>IFERROR(VLOOKUP(Data[[#This Row],['#org +impl +name]],Tbl_Orgs[], 3), "")</f>
        <v/>
      </c>
      <c r="AT57" s="91" t="str">
        <f t="shared" ca="1" si="4"/>
        <v/>
      </c>
      <c r="AU57" s="91" t="str">
        <f t="shared" ca="1" si="5"/>
        <v/>
      </c>
      <c r="AV57" s="91" t="str">
        <f t="shared" ca="1" si="6"/>
        <v/>
      </c>
      <c r="AW57" s="155"/>
      <c r="AX57" s="155"/>
      <c r="AY57" s="155"/>
      <c r="AZ57" s="155"/>
    </row>
    <row r="58" spans="1:52" ht="30" customHeight="1">
      <c r="A58" s="153" t="str">
        <f t="shared" ca="1" si="0"/>
        <v>202302-050</v>
      </c>
      <c r="B58" s="92"/>
      <c r="C58" s="93"/>
      <c r="D58" s="93"/>
      <c r="E58" s="81"/>
      <c r="F58" s="94"/>
      <c r="G58" s="81"/>
      <c r="H58" s="93"/>
      <c r="I58" s="143" t="s">
        <v>373</v>
      </c>
      <c r="J58" s="92"/>
      <c r="K58" s="96"/>
      <c r="L58" s="93"/>
      <c r="M58" s="93"/>
      <c r="N58" s="84"/>
      <c r="O58" s="84"/>
      <c r="P58" s="92"/>
      <c r="Q58" s="97"/>
      <c r="R58" s="97"/>
      <c r="S58" s="97"/>
      <c r="T58" s="93"/>
      <c r="U58" s="93"/>
      <c r="V58" s="95"/>
      <c r="W58" s="93"/>
      <c r="X58" s="93"/>
      <c r="Y58" s="93"/>
      <c r="Z58" s="98"/>
      <c r="AA58" s="98"/>
      <c r="AB58" s="98"/>
      <c r="AC58" s="98"/>
      <c r="AD58" s="98"/>
      <c r="AE58" s="98"/>
      <c r="AF58" s="84"/>
      <c r="AG58" s="98"/>
      <c r="AH58" s="98"/>
      <c r="AI58" s="93"/>
      <c r="AJ58" s="100"/>
      <c r="AK58" s="99"/>
      <c r="AL58" s="92"/>
      <c r="AM58" s="93"/>
      <c r="AN58" s="100"/>
      <c r="AO58" s="84"/>
      <c r="AP58" s="90" t="str">
        <f>IFERROR(VLOOKUP(Data[[#This Row],['#org +lead +name]],Tbl_Orgs[], 2), "")</f>
        <v/>
      </c>
      <c r="AQ58" s="90" t="str">
        <f>IFERROR(VLOOKUP(Data[[#This Row],['#org +lead +name]],Tbl_Orgs[], 3), "")</f>
        <v/>
      </c>
      <c r="AR58" s="90" t="str">
        <f>IFERROR(VLOOKUP(Data[[#This Row],['#org +impl +name]],Tbl_Orgs[], 2), "")</f>
        <v/>
      </c>
      <c r="AS58" s="90" t="str">
        <f>IFERROR(VLOOKUP(Data[[#This Row],['#org +impl +name]],Tbl_Orgs[], 3), "")</f>
        <v/>
      </c>
      <c r="AT58" s="91" t="str">
        <f t="shared" ca="1" si="4"/>
        <v/>
      </c>
      <c r="AU58" s="91" t="str">
        <f t="shared" ca="1" si="5"/>
        <v/>
      </c>
      <c r="AV58" s="91" t="str">
        <f t="shared" ca="1" si="6"/>
        <v/>
      </c>
      <c r="AW58" s="155"/>
      <c r="AX58" s="155"/>
      <c r="AY58" s="155"/>
      <c r="AZ58" s="155"/>
    </row>
    <row r="59" spans="1:52" ht="30" customHeight="1">
      <c r="A59" s="153" t="str">
        <f t="shared" ca="1" si="0"/>
        <v>202302-051</v>
      </c>
      <c r="B59" s="92"/>
      <c r="C59" s="93"/>
      <c r="D59" s="93"/>
      <c r="E59" s="81"/>
      <c r="F59" s="94"/>
      <c r="G59" s="81"/>
      <c r="H59" s="93"/>
      <c r="I59" s="143" t="s">
        <v>373</v>
      </c>
      <c r="J59" s="92"/>
      <c r="K59" s="96"/>
      <c r="L59" s="93"/>
      <c r="M59" s="93"/>
      <c r="N59" s="84"/>
      <c r="O59" s="84"/>
      <c r="P59" s="92"/>
      <c r="Q59" s="97"/>
      <c r="R59" s="97"/>
      <c r="S59" s="97"/>
      <c r="T59" s="93"/>
      <c r="U59" s="93"/>
      <c r="V59" s="95"/>
      <c r="W59" s="93"/>
      <c r="X59" s="93"/>
      <c r="Y59" s="93"/>
      <c r="Z59" s="98"/>
      <c r="AA59" s="98"/>
      <c r="AB59" s="98"/>
      <c r="AC59" s="98"/>
      <c r="AD59" s="98"/>
      <c r="AE59" s="98"/>
      <c r="AF59" s="84"/>
      <c r="AG59" s="98"/>
      <c r="AH59" s="98"/>
      <c r="AI59" s="93"/>
      <c r="AJ59" s="100"/>
      <c r="AK59" s="99"/>
      <c r="AL59" s="92"/>
      <c r="AM59" s="93"/>
      <c r="AN59" s="100"/>
      <c r="AO59" s="84"/>
      <c r="AP59" s="90" t="str">
        <f>IFERROR(VLOOKUP(Data[[#This Row],['#org +lead +name]],Tbl_Orgs[], 2), "")</f>
        <v/>
      </c>
      <c r="AQ59" s="90" t="str">
        <f>IFERROR(VLOOKUP(Data[[#This Row],['#org +lead +name]],Tbl_Orgs[], 3), "")</f>
        <v/>
      </c>
      <c r="AR59" s="90" t="str">
        <f>IFERROR(VLOOKUP(Data[[#This Row],['#org +impl +name]],Tbl_Orgs[], 2), "")</f>
        <v/>
      </c>
      <c r="AS59" s="90" t="str">
        <f>IFERROR(VLOOKUP(Data[[#This Row],['#org +impl +name]],Tbl_Orgs[], 3), "")</f>
        <v/>
      </c>
      <c r="AT59" s="91" t="str">
        <f t="shared" ca="1" si="4"/>
        <v/>
      </c>
      <c r="AU59" s="91" t="str">
        <f t="shared" ca="1" si="5"/>
        <v/>
      </c>
      <c r="AV59" s="91" t="str">
        <f t="shared" ca="1" si="6"/>
        <v/>
      </c>
      <c r="AW59" s="155"/>
      <c r="AX59" s="155"/>
      <c r="AY59" s="155"/>
      <c r="AZ59" s="155"/>
    </row>
    <row r="60" spans="1:52" ht="30" customHeight="1">
      <c r="A60" s="153" t="str">
        <f t="shared" ca="1" si="0"/>
        <v>202302-052</v>
      </c>
      <c r="B60" s="92"/>
      <c r="C60" s="93"/>
      <c r="D60" s="93"/>
      <c r="E60" s="81"/>
      <c r="F60" s="94"/>
      <c r="G60" s="81"/>
      <c r="H60" s="93"/>
      <c r="I60" s="143" t="s">
        <v>373</v>
      </c>
      <c r="J60" s="92"/>
      <c r="K60" s="96"/>
      <c r="L60" s="93"/>
      <c r="M60" s="93"/>
      <c r="N60" s="84"/>
      <c r="O60" s="84"/>
      <c r="P60" s="92"/>
      <c r="Q60" s="97"/>
      <c r="R60" s="97"/>
      <c r="S60" s="97"/>
      <c r="T60" s="93"/>
      <c r="U60" s="93"/>
      <c r="V60" s="95"/>
      <c r="W60" s="93"/>
      <c r="X60" s="93"/>
      <c r="Y60" s="93"/>
      <c r="Z60" s="98"/>
      <c r="AA60" s="98"/>
      <c r="AB60" s="98"/>
      <c r="AC60" s="98"/>
      <c r="AD60" s="98"/>
      <c r="AE60" s="98"/>
      <c r="AF60" s="84"/>
      <c r="AG60" s="98"/>
      <c r="AH60" s="98"/>
      <c r="AI60" s="93"/>
      <c r="AJ60" s="100"/>
      <c r="AK60" s="99"/>
      <c r="AL60" s="92"/>
      <c r="AM60" s="93"/>
      <c r="AN60" s="100"/>
      <c r="AO60" s="84"/>
      <c r="AP60" s="90" t="str">
        <f>IFERROR(VLOOKUP(Data[[#This Row],['#org +lead +name]],Tbl_Orgs[], 2), "")</f>
        <v/>
      </c>
      <c r="AQ60" s="90" t="str">
        <f>IFERROR(VLOOKUP(Data[[#This Row],['#org +lead +name]],Tbl_Orgs[], 3), "")</f>
        <v/>
      </c>
      <c r="AR60" s="90" t="str">
        <f>IFERROR(VLOOKUP(Data[[#This Row],['#org +impl +name]],Tbl_Orgs[], 2), "")</f>
        <v/>
      </c>
      <c r="AS60" s="90" t="str">
        <f>IFERROR(VLOOKUP(Data[[#This Row],['#org +impl +name]],Tbl_Orgs[], 3), "")</f>
        <v/>
      </c>
      <c r="AT60" s="91" t="str">
        <f t="shared" ca="1" si="4"/>
        <v/>
      </c>
      <c r="AU60" s="91" t="str">
        <f t="shared" ca="1" si="5"/>
        <v/>
      </c>
      <c r="AV60" s="91" t="str">
        <f t="shared" ca="1" si="6"/>
        <v/>
      </c>
      <c r="AW60" s="155"/>
      <c r="AX60" s="155"/>
      <c r="AY60" s="155"/>
      <c r="AZ60" s="155"/>
    </row>
    <row r="61" spans="1:52" ht="30" customHeight="1">
      <c r="A61" s="153" t="str">
        <f t="shared" ca="1" si="0"/>
        <v>202302-053</v>
      </c>
      <c r="B61" s="92"/>
      <c r="C61" s="93"/>
      <c r="D61" s="93"/>
      <c r="E61" s="81"/>
      <c r="F61" s="94"/>
      <c r="G61" s="81"/>
      <c r="H61" s="93"/>
      <c r="I61" s="143" t="s">
        <v>373</v>
      </c>
      <c r="J61" s="92"/>
      <c r="K61" s="96"/>
      <c r="L61" s="93"/>
      <c r="M61" s="93"/>
      <c r="N61" s="84"/>
      <c r="O61" s="84"/>
      <c r="P61" s="92"/>
      <c r="Q61" s="97"/>
      <c r="R61" s="97"/>
      <c r="S61" s="97"/>
      <c r="T61" s="93"/>
      <c r="U61" s="93"/>
      <c r="V61" s="95"/>
      <c r="W61" s="93"/>
      <c r="X61" s="93"/>
      <c r="Y61" s="93"/>
      <c r="Z61" s="98"/>
      <c r="AA61" s="98"/>
      <c r="AB61" s="98"/>
      <c r="AC61" s="98"/>
      <c r="AD61" s="98"/>
      <c r="AE61" s="98"/>
      <c r="AF61" s="84"/>
      <c r="AG61" s="98"/>
      <c r="AH61" s="98"/>
      <c r="AI61" s="93"/>
      <c r="AJ61" s="100"/>
      <c r="AK61" s="99"/>
      <c r="AL61" s="92"/>
      <c r="AM61" s="93"/>
      <c r="AN61" s="100"/>
      <c r="AO61" s="84"/>
      <c r="AP61" s="90" t="str">
        <f>IFERROR(VLOOKUP(Data[[#This Row],['#org +lead +name]],Tbl_Orgs[], 2), "")</f>
        <v/>
      </c>
      <c r="AQ61" s="90" t="str">
        <f>IFERROR(VLOOKUP(Data[[#This Row],['#org +lead +name]],Tbl_Orgs[], 3), "")</f>
        <v/>
      </c>
      <c r="AR61" s="90" t="str">
        <f>IFERROR(VLOOKUP(Data[[#This Row],['#org +impl +name]],Tbl_Orgs[], 2), "")</f>
        <v/>
      </c>
      <c r="AS61" s="90" t="str">
        <f>IFERROR(VLOOKUP(Data[[#This Row],['#org +impl +name]],Tbl_Orgs[], 3), "")</f>
        <v/>
      </c>
      <c r="AT61" s="91" t="str">
        <f t="shared" ca="1" si="4"/>
        <v/>
      </c>
      <c r="AU61" s="91" t="str">
        <f t="shared" ca="1" si="5"/>
        <v/>
      </c>
      <c r="AV61" s="91" t="str">
        <f t="shared" ca="1" si="6"/>
        <v/>
      </c>
      <c r="AW61" s="155"/>
      <c r="AX61" s="155"/>
      <c r="AY61" s="155"/>
      <c r="AZ61" s="155"/>
    </row>
    <row r="62" spans="1:52" ht="30" customHeight="1">
      <c r="A62" s="153" t="str">
        <f t="shared" ca="1" si="0"/>
        <v>202302-054</v>
      </c>
      <c r="B62" s="92"/>
      <c r="C62" s="93"/>
      <c r="D62" s="93"/>
      <c r="E62" s="81"/>
      <c r="F62" s="94"/>
      <c r="G62" s="81"/>
      <c r="H62" s="93"/>
      <c r="I62" s="143" t="s">
        <v>373</v>
      </c>
      <c r="J62" s="92"/>
      <c r="K62" s="96"/>
      <c r="L62" s="93"/>
      <c r="M62" s="93"/>
      <c r="N62" s="84"/>
      <c r="O62" s="84"/>
      <c r="P62" s="92"/>
      <c r="Q62" s="97"/>
      <c r="R62" s="97"/>
      <c r="S62" s="97"/>
      <c r="T62" s="93"/>
      <c r="U62" s="93"/>
      <c r="V62" s="95"/>
      <c r="W62" s="93"/>
      <c r="X62" s="93"/>
      <c r="Y62" s="93"/>
      <c r="Z62" s="98"/>
      <c r="AA62" s="98"/>
      <c r="AB62" s="98"/>
      <c r="AC62" s="98"/>
      <c r="AD62" s="98"/>
      <c r="AE62" s="98"/>
      <c r="AF62" s="84"/>
      <c r="AG62" s="98"/>
      <c r="AH62" s="98"/>
      <c r="AI62" s="93"/>
      <c r="AJ62" s="100"/>
      <c r="AK62" s="99"/>
      <c r="AL62" s="92"/>
      <c r="AM62" s="93"/>
      <c r="AN62" s="100"/>
      <c r="AO62" s="84"/>
      <c r="AP62" s="90" t="str">
        <f>IFERROR(VLOOKUP(Data[[#This Row],['#org +lead +name]],Tbl_Orgs[], 2), "")</f>
        <v/>
      </c>
      <c r="AQ62" s="90" t="str">
        <f>IFERROR(VLOOKUP(Data[[#This Row],['#org +lead +name]],Tbl_Orgs[], 3), "")</f>
        <v/>
      </c>
      <c r="AR62" s="90" t="str">
        <f>IFERROR(VLOOKUP(Data[[#This Row],['#org +impl +name]],Tbl_Orgs[], 2), "")</f>
        <v/>
      </c>
      <c r="AS62" s="90" t="str">
        <f>IFERROR(VLOOKUP(Data[[#This Row],['#org +impl +name]],Tbl_Orgs[], 3), "")</f>
        <v/>
      </c>
      <c r="AT62" s="91" t="str">
        <f t="shared" ca="1" si="4"/>
        <v/>
      </c>
      <c r="AU62" s="91" t="str">
        <f t="shared" ca="1" si="5"/>
        <v/>
      </c>
      <c r="AV62" s="91" t="str">
        <f t="shared" ca="1" si="6"/>
        <v/>
      </c>
      <c r="AW62" s="155"/>
      <c r="AX62" s="155"/>
      <c r="AY62" s="155"/>
      <c r="AZ62" s="155"/>
    </row>
    <row r="63" spans="1:52" ht="30" customHeight="1">
      <c r="A63" s="153" t="str">
        <f t="shared" ca="1" si="0"/>
        <v>202302-055</v>
      </c>
      <c r="B63" s="92"/>
      <c r="C63" s="93"/>
      <c r="D63" s="93"/>
      <c r="E63" s="81"/>
      <c r="F63" s="94"/>
      <c r="G63" s="81"/>
      <c r="H63" s="93"/>
      <c r="I63" s="143" t="s">
        <v>373</v>
      </c>
      <c r="J63" s="92"/>
      <c r="K63" s="96"/>
      <c r="L63" s="93"/>
      <c r="M63" s="93"/>
      <c r="N63" s="84"/>
      <c r="O63" s="84"/>
      <c r="P63" s="92"/>
      <c r="Q63" s="97"/>
      <c r="R63" s="97"/>
      <c r="S63" s="97"/>
      <c r="T63" s="93"/>
      <c r="U63" s="93"/>
      <c r="V63" s="95"/>
      <c r="W63" s="93"/>
      <c r="X63" s="93"/>
      <c r="Y63" s="93"/>
      <c r="Z63" s="98"/>
      <c r="AA63" s="98"/>
      <c r="AB63" s="98"/>
      <c r="AC63" s="98"/>
      <c r="AD63" s="98"/>
      <c r="AE63" s="98"/>
      <c r="AF63" s="84"/>
      <c r="AG63" s="98"/>
      <c r="AH63" s="98"/>
      <c r="AI63" s="93"/>
      <c r="AJ63" s="100"/>
      <c r="AK63" s="99"/>
      <c r="AL63" s="92"/>
      <c r="AM63" s="93"/>
      <c r="AN63" s="100"/>
      <c r="AO63" s="84"/>
      <c r="AP63" s="90" t="str">
        <f>IFERROR(VLOOKUP(Data[[#This Row],['#org +lead +name]],Tbl_Orgs[], 2), "")</f>
        <v/>
      </c>
      <c r="AQ63" s="90" t="str">
        <f>IFERROR(VLOOKUP(Data[[#This Row],['#org +lead +name]],Tbl_Orgs[], 3), "")</f>
        <v/>
      </c>
      <c r="AR63" s="90" t="str">
        <f>IFERROR(VLOOKUP(Data[[#This Row],['#org +impl +name]],Tbl_Orgs[], 2), "")</f>
        <v/>
      </c>
      <c r="AS63" s="90" t="str">
        <f>IFERROR(VLOOKUP(Data[[#This Row],['#org +impl +name]],Tbl_Orgs[], 3), "")</f>
        <v/>
      </c>
      <c r="AT63" s="91" t="str">
        <f t="shared" ca="1" si="4"/>
        <v/>
      </c>
      <c r="AU63" s="91" t="str">
        <f t="shared" ca="1" si="5"/>
        <v/>
      </c>
      <c r="AV63" s="91" t="str">
        <f t="shared" ca="1" si="6"/>
        <v/>
      </c>
      <c r="AW63" s="155"/>
      <c r="AX63" s="155"/>
      <c r="AY63" s="155"/>
      <c r="AZ63" s="155"/>
    </row>
    <row r="64" spans="1:52" ht="30" customHeight="1">
      <c r="A64" s="153" t="str">
        <f t="shared" ca="1" si="0"/>
        <v>202302-056</v>
      </c>
      <c r="B64" s="92"/>
      <c r="C64" s="93"/>
      <c r="D64" s="93"/>
      <c r="E64" s="81"/>
      <c r="F64" s="94"/>
      <c r="G64" s="81"/>
      <c r="H64" s="93"/>
      <c r="I64" s="143" t="s">
        <v>373</v>
      </c>
      <c r="J64" s="92"/>
      <c r="K64" s="96"/>
      <c r="L64" s="93"/>
      <c r="M64" s="93"/>
      <c r="N64" s="84"/>
      <c r="O64" s="84"/>
      <c r="P64" s="92"/>
      <c r="Q64" s="97"/>
      <c r="R64" s="97"/>
      <c r="S64" s="97"/>
      <c r="T64" s="93"/>
      <c r="U64" s="93"/>
      <c r="V64" s="95"/>
      <c r="W64" s="93"/>
      <c r="X64" s="93"/>
      <c r="Y64" s="93"/>
      <c r="Z64" s="98"/>
      <c r="AA64" s="98"/>
      <c r="AB64" s="98"/>
      <c r="AC64" s="98"/>
      <c r="AD64" s="98"/>
      <c r="AE64" s="98"/>
      <c r="AF64" s="84"/>
      <c r="AG64" s="98"/>
      <c r="AH64" s="98"/>
      <c r="AI64" s="93"/>
      <c r="AJ64" s="100"/>
      <c r="AK64" s="99"/>
      <c r="AL64" s="92"/>
      <c r="AM64" s="93"/>
      <c r="AN64" s="100"/>
      <c r="AO64" s="84"/>
      <c r="AP64" s="90" t="str">
        <f>IFERROR(VLOOKUP(Data[[#This Row],['#org +lead +name]],Tbl_Orgs[], 2), "")</f>
        <v/>
      </c>
      <c r="AQ64" s="90" t="str">
        <f>IFERROR(VLOOKUP(Data[[#This Row],['#org +lead +name]],Tbl_Orgs[], 3), "")</f>
        <v/>
      </c>
      <c r="AR64" s="90" t="str">
        <f>IFERROR(VLOOKUP(Data[[#This Row],['#org +impl +name]],Tbl_Orgs[], 2), "")</f>
        <v/>
      </c>
      <c r="AS64" s="90" t="str">
        <f>IFERROR(VLOOKUP(Data[[#This Row],['#org +impl +name]],Tbl_Orgs[], 3), "")</f>
        <v/>
      </c>
      <c r="AT64" s="91" t="str">
        <f t="shared" ca="1" si="4"/>
        <v/>
      </c>
      <c r="AU64" s="91" t="str">
        <f t="shared" ca="1" si="5"/>
        <v/>
      </c>
      <c r="AV64" s="91" t="str">
        <f t="shared" ca="1" si="6"/>
        <v/>
      </c>
      <c r="AW64" s="155"/>
      <c r="AX64" s="155"/>
      <c r="AY64" s="155"/>
      <c r="AZ64" s="155"/>
    </row>
    <row r="65" spans="1:52" ht="30" customHeight="1">
      <c r="A65" s="153" t="str">
        <f t="shared" ca="1" si="0"/>
        <v>202302-057</v>
      </c>
      <c r="B65" s="92"/>
      <c r="C65" s="93"/>
      <c r="D65" s="93"/>
      <c r="E65" s="81"/>
      <c r="F65" s="94"/>
      <c r="G65" s="81"/>
      <c r="H65" s="93"/>
      <c r="I65" s="143" t="s">
        <v>373</v>
      </c>
      <c r="J65" s="92"/>
      <c r="K65" s="96"/>
      <c r="L65" s="93"/>
      <c r="M65" s="93"/>
      <c r="N65" s="84"/>
      <c r="O65" s="84"/>
      <c r="P65" s="92"/>
      <c r="Q65" s="97"/>
      <c r="R65" s="97"/>
      <c r="S65" s="97"/>
      <c r="T65" s="93"/>
      <c r="U65" s="93"/>
      <c r="V65" s="95"/>
      <c r="W65" s="93"/>
      <c r="X65" s="93"/>
      <c r="Y65" s="93"/>
      <c r="Z65" s="98"/>
      <c r="AA65" s="98"/>
      <c r="AB65" s="98"/>
      <c r="AC65" s="98"/>
      <c r="AD65" s="98"/>
      <c r="AE65" s="98"/>
      <c r="AF65" s="84"/>
      <c r="AG65" s="98"/>
      <c r="AH65" s="98"/>
      <c r="AI65" s="93"/>
      <c r="AJ65" s="100"/>
      <c r="AK65" s="99"/>
      <c r="AL65" s="92"/>
      <c r="AM65" s="93"/>
      <c r="AN65" s="100"/>
      <c r="AO65" s="84"/>
      <c r="AP65" s="90" t="str">
        <f>IFERROR(VLOOKUP(Data[[#This Row],['#org +lead +name]],Tbl_Orgs[], 2), "")</f>
        <v/>
      </c>
      <c r="AQ65" s="90" t="str">
        <f>IFERROR(VLOOKUP(Data[[#This Row],['#org +lead +name]],Tbl_Orgs[], 3), "")</f>
        <v/>
      </c>
      <c r="AR65" s="90" t="str">
        <f>IFERROR(VLOOKUP(Data[[#This Row],['#org +impl +name]],Tbl_Orgs[], 2), "")</f>
        <v/>
      </c>
      <c r="AS65" s="90" t="str">
        <f>IFERROR(VLOOKUP(Data[[#This Row],['#org +impl +name]],Tbl_Orgs[], 3), "")</f>
        <v/>
      </c>
      <c r="AT65" s="91" t="str">
        <f t="shared" ca="1" si="4"/>
        <v/>
      </c>
      <c r="AU65" s="91" t="str">
        <f t="shared" ca="1" si="5"/>
        <v/>
      </c>
      <c r="AV65" s="91" t="str">
        <f t="shared" ca="1" si="6"/>
        <v/>
      </c>
      <c r="AW65" s="155"/>
      <c r="AX65" s="155"/>
      <c r="AY65" s="155"/>
      <c r="AZ65" s="155"/>
    </row>
    <row r="66" spans="1:52" ht="30" customHeight="1">
      <c r="A66" s="153" t="str">
        <f t="shared" ca="1" si="0"/>
        <v>202302-058</v>
      </c>
      <c r="B66" s="92"/>
      <c r="C66" s="93"/>
      <c r="D66" s="93"/>
      <c r="E66" s="81"/>
      <c r="F66" s="94"/>
      <c r="G66" s="81"/>
      <c r="H66" s="93"/>
      <c r="I66" s="143" t="s">
        <v>373</v>
      </c>
      <c r="J66" s="92"/>
      <c r="K66" s="96"/>
      <c r="L66" s="93"/>
      <c r="M66" s="93"/>
      <c r="N66" s="84"/>
      <c r="O66" s="84"/>
      <c r="P66" s="92"/>
      <c r="Q66" s="97"/>
      <c r="R66" s="97"/>
      <c r="S66" s="97"/>
      <c r="T66" s="93"/>
      <c r="U66" s="93"/>
      <c r="V66" s="95"/>
      <c r="W66" s="93"/>
      <c r="X66" s="93"/>
      <c r="Y66" s="93"/>
      <c r="Z66" s="98"/>
      <c r="AA66" s="98"/>
      <c r="AB66" s="98"/>
      <c r="AC66" s="98"/>
      <c r="AD66" s="98"/>
      <c r="AE66" s="98"/>
      <c r="AF66" s="84"/>
      <c r="AG66" s="98"/>
      <c r="AH66" s="98"/>
      <c r="AI66" s="93"/>
      <c r="AJ66" s="100"/>
      <c r="AK66" s="99"/>
      <c r="AL66" s="92"/>
      <c r="AM66" s="93"/>
      <c r="AN66" s="100"/>
      <c r="AO66" s="84"/>
      <c r="AP66" s="90" t="str">
        <f>IFERROR(VLOOKUP(Data[[#This Row],['#org +lead +name]],Tbl_Orgs[], 2), "")</f>
        <v/>
      </c>
      <c r="AQ66" s="90" t="str">
        <f>IFERROR(VLOOKUP(Data[[#This Row],['#org +lead +name]],Tbl_Orgs[], 3), "")</f>
        <v/>
      </c>
      <c r="AR66" s="90" t="str">
        <f>IFERROR(VLOOKUP(Data[[#This Row],['#org +impl +name]],Tbl_Orgs[], 2), "")</f>
        <v/>
      </c>
      <c r="AS66" s="90" t="str">
        <f>IFERROR(VLOOKUP(Data[[#This Row],['#org +impl +name]],Tbl_Orgs[], 3), "")</f>
        <v/>
      </c>
      <c r="AT66" s="91" t="str">
        <f t="shared" ca="1" si="4"/>
        <v/>
      </c>
      <c r="AU66" s="91" t="str">
        <f t="shared" ca="1" si="5"/>
        <v/>
      </c>
      <c r="AV66" s="91" t="str">
        <f t="shared" ca="1" si="6"/>
        <v/>
      </c>
      <c r="AW66" s="155"/>
      <c r="AX66" s="155"/>
      <c r="AY66" s="155"/>
      <c r="AZ66" s="155"/>
    </row>
    <row r="67" spans="1:52" ht="30" customHeight="1">
      <c r="A67" s="153" t="str">
        <f t="shared" ca="1" si="0"/>
        <v>202302-059</v>
      </c>
      <c r="B67" s="92"/>
      <c r="C67" s="93"/>
      <c r="D67" s="93"/>
      <c r="E67" s="81"/>
      <c r="F67" s="94"/>
      <c r="G67" s="81"/>
      <c r="H67" s="93"/>
      <c r="I67" s="143" t="s">
        <v>373</v>
      </c>
      <c r="J67" s="92"/>
      <c r="K67" s="96"/>
      <c r="L67" s="93"/>
      <c r="M67" s="93"/>
      <c r="N67" s="84"/>
      <c r="O67" s="84"/>
      <c r="P67" s="92"/>
      <c r="Q67" s="97"/>
      <c r="R67" s="97"/>
      <c r="S67" s="97"/>
      <c r="T67" s="93"/>
      <c r="U67" s="93"/>
      <c r="V67" s="95"/>
      <c r="W67" s="93"/>
      <c r="X67" s="93"/>
      <c r="Y67" s="93"/>
      <c r="Z67" s="98"/>
      <c r="AA67" s="98"/>
      <c r="AB67" s="98"/>
      <c r="AC67" s="98"/>
      <c r="AD67" s="98"/>
      <c r="AE67" s="98"/>
      <c r="AF67" s="84"/>
      <c r="AG67" s="98"/>
      <c r="AH67" s="98"/>
      <c r="AI67" s="93"/>
      <c r="AJ67" s="100"/>
      <c r="AK67" s="99"/>
      <c r="AL67" s="92"/>
      <c r="AM67" s="93"/>
      <c r="AN67" s="100"/>
      <c r="AO67" s="84"/>
      <c r="AP67" s="90" t="str">
        <f>IFERROR(VLOOKUP(Data[[#This Row],['#org +lead +name]],Tbl_Orgs[], 2), "")</f>
        <v/>
      </c>
      <c r="AQ67" s="90" t="str">
        <f>IFERROR(VLOOKUP(Data[[#This Row],['#org +lead +name]],Tbl_Orgs[], 3), "")</f>
        <v/>
      </c>
      <c r="AR67" s="90" t="str">
        <f>IFERROR(VLOOKUP(Data[[#This Row],['#org +impl +name]],Tbl_Orgs[], 2), "")</f>
        <v/>
      </c>
      <c r="AS67" s="90" t="str">
        <f>IFERROR(VLOOKUP(Data[[#This Row],['#org +impl +name]],Tbl_Orgs[], 3), "")</f>
        <v/>
      </c>
      <c r="AT67" s="91" t="str">
        <f t="shared" ca="1" si="4"/>
        <v/>
      </c>
      <c r="AU67" s="91" t="str">
        <f t="shared" ca="1" si="5"/>
        <v/>
      </c>
      <c r="AV67" s="91" t="str">
        <f t="shared" ca="1" si="6"/>
        <v/>
      </c>
      <c r="AW67" s="155"/>
      <c r="AX67" s="155"/>
      <c r="AY67" s="155"/>
      <c r="AZ67" s="155"/>
    </row>
    <row r="68" spans="1:52" ht="30" customHeight="1">
      <c r="A68" s="153" t="str">
        <f t="shared" ca="1" si="0"/>
        <v>202302-060</v>
      </c>
      <c r="B68" s="92"/>
      <c r="C68" s="93"/>
      <c r="D68" s="93"/>
      <c r="E68" s="81"/>
      <c r="F68" s="94"/>
      <c r="G68" s="81"/>
      <c r="H68" s="93"/>
      <c r="I68" s="143" t="s">
        <v>373</v>
      </c>
      <c r="J68" s="92"/>
      <c r="K68" s="96"/>
      <c r="L68" s="93"/>
      <c r="M68" s="93"/>
      <c r="N68" s="84"/>
      <c r="O68" s="84"/>
      <c r="P68" s="92"/>
      <c r="Q68" s="97"/>
      <c r="R68" s="97"/>
      <c r="S68" s="97"/>
      <c r="T68" s="93"/>
      <c r="U68" s="93"/>
      <c r="V68" s="95"/>
      <c r="W68" s="93"/>
      <c r="X68" s="93"/>
      <c r="Y68" s="93"/>
      <c r="Z68" s="98"/>
      <c r="AA68" s="98"/>
      <c r="AB68" s="98"/>
      <c r="AC68" s="98"/>
      <c r="AD68" s="98"/>
      <c r="AE68" s="98"/>
      <c r="AF68" s="84"/>
      <c r="AG68" s="98"/>
      <c r="AH68" s="98"/>
      <c r="AI68" s="93"/>
      <c r="AJ68" s="100"/>
      <c r="AK68" s="99"/>
      <c r="AL68" s="92"/>
      <c r="AM68" s="93"/>
      <c r="AN68" s="100"/>
      <c r="AO68" s="84"/>
      <c r="AP68" s="90" t="str">
        <f>IFERROR(VLOOKUP(Data[[#This Row],['#org +lead +name]],Tbl_Orgs[], 2), "")</f>
        <v/>
      </c>
      <c r="AQ68" s="90" t="str">
        <f>IFERROR(VLOOKUP(Data[[#This Row],['#org +lead +name]],Tbl_Orgs[], 3), "")</f>
        <v/>
      </c>
      <c r="AR68" s="90" t="str">
        <f>IFERROR(VLOOKUP(Data[[#This Row],['#org +impl +name]],Tbl_Orgs[], 2), "")</f>
        <v/>
      </c>
      <c r="AS68" s="90" t="str">
        <f>IFERROR(VLOOKUP(Data[[#This Row],['#org +impl +name]],Tbl_Orgs[], 3), "")</f>
        <v/>
      </c>
      <c r="AT68" s="91" t="str">
        <f t="shared" ca="1" si="4"/>
        <v/>
      </c>
      <c r="AU68" s="91" t="str">
        <f t="shared" ca="1" si="5"/>
        <v/>
      </c>
      <c r="AV68" s="91" t="str">
        <f t="shared" ca="1" si="6"/>
        <v/>
      </c>
      <c r="AW68" s="155"/>
      <c r="AX68" s="155"/>
      <c r="AY68" s="155"/>
      <c r="AZ68" s="155"/>
    </row>
    <row r="69" spans="1:52" ht="30" customHeight="1">
      <c r="A69" s="153" t="str">
        <f t="shared" ca="1" si="0"/>
        <v>202302-061</v>
      </c>
      <c r="B69" s="92"/>
      <c r="C69" s="93"/>
      <c r="D69" s="93"/>
      <c r="E69" s="81"/>
      <c r="F69" s="94"/>
      <c r="G69" s="81"/>
      <c r="H69" s="93"/>
      <c r="I69" s="143" t="s">
        <v>373</v>
      </c>
      <c r="J69" s="92"/>
      <c r="K69" s="96"/>
      <c r="L69" s="93"/>
      <c r="M69" s="93"/>
      <c r="N69" s="84"/>
      <c r="O69" s="84"/>
      <c r="P69" s="92"/>
      <c r="Q69" s="97"/>
      <c r="R69" s="97"/>
      <c r="S69" s="97"/>
      <c r="T69" s="93"/>
      <c r="U69" s="93"/>
      <c r="V69" s="95"/>
      <c r="W69" s="93"/>
      <c r="X69" s="93"/>
      <c r="Y69" s="93"/>
      <c r="Z69" s="98"/>
      <c r="AA69" s="98"/>
      <c r="AB69" s="98"/>
      <c r="AC69" s="98"/>
      <c r="AD69" s="98"/>
      <c r="AE69" s="98"/>
      <c r="AF69" s="84"/>
      <c r="AG69" s="98"/>
      <c r="AH69" s="98"/>
      <c r="AI69" s="93"/>
      <c r="AJ69" s="100"/>
      <c r="AK69" s="99"/>
      <c r="AL69" s="92"/>
      <c r="AM69" s="93"/>
      <c r="AN69" s="100"/>
      <c r="AO69" s="84"/>
      <c r="AP69" s="90" t="str">
        <f>IFERROR(VLOOKUP(Data[[#This Row],['#org +lead +name]],Tbl_Orgs[], 2), "")</f>
        <v/>
      </c>
      <c r="AQ69" s="90" t="str">
        <f>IFERROR(VLOOKUP(Data[[#This Row],['#org +lead +name]],Tbl_Orgs[], 3), "")</f>
        <v/>
      </c>
      <c r="AR69" s="90" t="str">
        <f>IFERROR(VLOOKUP(Data[[#This Row],['#org +impl +name]],Tbl_Orgs[], 2), "")</f>
        <v/>
      </c>
      <c r="AS69" s="90" t="str">
        <f>IFERROR(VLOOKUP(Data[[#This Row],['#org +impl +name]],Tbl_Orgs[], 3), "")</f>
        <v/>
      </c>
      <c r="AT69" s="91" t="str">
        <f t="shared" ca="1" si="4"/>
        <v/>
      </c>
      <c r="AU69" s="91" t="str">
        <f t="shared" ca="1" si="5"/>
        <v/>
      </c>
      <c r="AV69" s="91" t="str">
        <f t="shared" ca="1" si="6"/>
        <v/>
      </c>
      <c r="AW69" s="155"/>
      <c r="AX69" s="155"/>
      <c r="AY69" s="155"/>
      <c r="AZ69" s="155"/>
    </row>
    <row r="70" spans="1:52" ht="30" customHeight="1">
      <c r="A70" s="153" t="str">
        <f t="shared" ca="1" si="0"/>
        <v>202302-062</v>
      </c>
      <c r="B70" s="92"/>
      <c r="C70" s="93"/>
      <c r="D70" s="93"/>
      <c r="E70" s="81"/>
      <c r="F70" s="94"/>
      <c r="G70" s="81"/>
      <c r="H70" s="93"/>
      <c r="I70" s="143" t="s">
        <v>373</v>
      </c>
      <c r="J70" s="92"/>
      <c r="K70" s="96"/>
      <c r="L70" s="93"/>
      <c r="M70" s="93"/>
      <c r="N70" s="84"/>
      <c r="O70" s="84"/>
      <c r="P70" s="92"/>
      <c r="Q70" s="97"/>
      <c r="R70" s="97"/>
      <c r="S70" s="97"/>
      <c r="T70" s="93"/>
      <c r="U70" s="93"/>
      <c r="V70" s="95"/>
      <c r="W70" s="93"/>
      <c r="X70" s="93"/>
      <c r="Y70" s="93"/>
      <c r="Z70" s="98"/>
      <c r="AA70" s="98"/>
      <c r="AB70" s="98"/>
      <c r="AC70" s="98"/>
      <c r="AD70" s="98"/>
      <c r="AE70" s="98"/>
      <c r="AF70" s="84"/>
      <c r="AG70" s="98"/>
      <c r="AH70" s="98"/>
      <c r="AI70" s="93"/>
      <c r="AJ70" s="100"/>
      <c r="AK70" s="99"/>
      <c r="AL70" s="92"/>
      <c r="AM70" s="93"/>
      <c r="AN70" s="100"/>
      <c r="AO70" s="84"/>
      <c r="AP70" s="90" t="str">
        <f>IFERROR(VLOOKUP(Data[[#This Row],['#org +lead +name]],Tbl_Orgs[], 2), "")</f>
        <v/>
      </c>
      <c r="AQ70" s="90" t="str">
        <f>IFERROR(VLOOKUP(Data[[#This Row],['#org +lead +name]],Tbl_Orgs[], 3), "")</f>
        <v/>
      </c>
      <c r="AR70" s="90" t="str">
        <f>IFERROR(VLOOKUP(Data[[#This Row],['#org +impl +name]],Tbl_Orgs[], 2), "")</f>
        <v/>
      </c>
      <c r="AS70" s="90" t="str">
        <f>IFERROR(VLOOKUP(Data[[#This Row],['#org +impl +name]],Tbl_Orgs[], 3), "")</f>
        <v/>
      </c>
      <c r="AT70" s="91" t="str">
        <f t="shared" ca="1" si="4"/>
        <v/>
      </c>
      <c r="AU70" s="91" t="str">
        <f t="shared" ca="1" si="5"/>
        <v/>
      </c>
      <c r="AV70" s="91" t="str">
        <f t="shared" ca="1" si="6"/>
        <v/>
      </c>
      <c r="AW70" s="155"/>
      <c r="AX70" s="155"/>
      <c r="AY70" s="155"/>
      <c r="AZ70" s="155"/>
    </row>
    <row r="71" spans="1:52" ht="30" customHeight="1">
      <c r="A71" s="153" t="str">
        <f t="shared" ca="1" si="0"/>
        <v>202302-063</v>
      </c>
      <c r="B71" s="92"/>
      <c r="C71" s="93"/>
      <c r="D71" s="93"/>
      <c r="E71" s="81"/>
      <c r="F71" s="94"/>
      <c r="G71" s="81"/>
      <c r="H71" s="93"/>
      <c r="I71" s="143" t="s">
        <v>373</v>
      </c>
      <c r="J71" s="92"/>
      <c r="K71" s="96"/>
      <c r="L71" s="93"/>
      <c r="M71" s="93"/>
      <c r="N71" s="84"/>
      <c r="O71" s="84"/>
      <c r="P71" s="92"/>
      <c r="Q71" s="97"/>
      <c r="R71" s="97"/>
      <c r="S71" s="97"/>
      <c r="T71" s="93"/>
      <c r="U71" s="93"/>
      <c r="V71" s="95"/>
      <c r="W71" s="93"/>
      <c r="X71" s="93"/>
      <c r="Y71" s="93"/>
      <c r="Z71" s="98"/>
      <c r="AA71" s="98"/>
      <c r="AB71" s="98"/>
      <c r="AC71" s="98"/>
      <c r="AD71" s="98"/>
      <c r="AE71" s="98"/>
      <c r="AF71" s="84"/>
      <c r="AG71" s="98"/>
      <c r="AH71" s="98"/>
      <c r="AI71" s="93"/>
      <c r="AJ71" s="100"/>
      <c r="AK71" s="99"/>
      <c r="AL71" s="92"/>
      <c r="AM71" s="93"/>
      <c r="AN71" s="100"/>
      <c r="AO71" s="84"/>
      <c r="AP71" s="90" t="str">
        <f>IFERROR(VLOOKUP(Data[[#This Row],['#org +lead +name]],Tbl_Orgs[], 2), "")</f>
        <v/>
      </c>
      <c r="AQ71" s="90" t="str">
        <f>IFERROR(VLOOKUP(Data[[#This Row],['#org +lead +name]],Tbl_Orgs[], 3), "")</f>
        <v/>
      </c>
      <c r="AR71" s="90" t="str">
        <f>IFERROR(VLOOKUP(Data[[#This Row],['#org +impl +name]],Tbl_Orgs[], 2), "")</f>
        <v/>
      </c>
      <c r="AS71" s="90" t="str">
        <f>IFERROR(VLOOKUP(Data[[#This Row],['#org +impl +name]],Tbl_Orgs[], 3), "")</f>
        <v/>
      </c>
      <c r="AT71" s="91" t="str">
        <f t="shared" ca="1" si="4"/>
        <v/>
      </c>
      <c r="AU71" s="91" t="str">
        <f t="shared" ca="1" si="5"/>
        <v/>
      </c>
      <c r="AV71" s="91" t="str">
        <f t="shared" ca="1" si="6"/>
        <v/>
      </c>
      <c r="AW71" s="155"/>
      <c r="AX71" s="155"/>
      <c r="AY71" s="155"/>
      <c r="AZ71" s="155"/>
    </row>
    <row r="72" spans="1:52" ht="30" customHeight="1">
      <c r="A72" s="153" t="str">
        <f t="shared" ca="1" si="0"/>
        <v>202302-064</v>
      </c>
      <c r="B72" s="92"/>
      <c r="C72" s="93"/>
      <c r="D72" s="93"/>
      <c r="E72" s="81"/>
      <c r="F72" s="94"/>
      <c r="G72" s="81"/>
      <c r="H72" s="93"/>
      <c r="I72" s="143" t="s">
        <v>373</v>
      </c>
      <c r="J72" s="92"/>
      <c r="K72" s="96"/>
      <c r="L72" s="93"/>
      <c r="M72" s="93"/>
      <c r="N72" s="84"/>
      <c r="O72" s="84"/>
      <c r="P72" s="92"/>
      <c r="Q72" s="97"/>
      <c r="R72" s="97"/>
      <c r="S72" s="97"/>
      <c r="T72" s="93"/>
      <c r="U72" s="93"/>
      <c r="V72" s="95"/>
      <c r="W72" s="93"/>
      <c r="X72" s="93"/>
      <c r="Y72" s="93"/>
      <c r="Z72" s="98"/>
      <c r="AA72" s="98"/>
      <c r="AB72" s="98"/>
      <c r="AC72" s="98"/>
      <c r="AD72" s="98"/>
      <c r="AE72" s="98"/>
      <c r="AF72" s="84"/>
      <c r="AG72" s="98"/>
      <c r="AH72" s="98"/>
      <c r="AI72" s="93"/>
      <c r="AJ72" s="100"/>
      <c r="AK72" s="99"/>
      <c r="AL72" s="92"/>
      <c r="AM72" s="93"/>
      <c r="AN72" s="100"/>
      <c r="AO72" s="84"/>
      <c r="AP72" s="90" t="str">
        <f>IFERROR(VLOOKUP(Data[[#This Row],['#org +lead +name]],Tbl_Orgs[], 2), "")</f>
        <v/>
      </c>
      <c r="AQ72" s="90" t="str">
        <f>IFERROR(VLOOKUP(Data[[#This Row],['#org +lead +name]],Tbl_Orgs[], 3), "")</f>
        <v/>
      </c>
      <c r="AR72" s="90" t="str">
        <f>IFERROR(VLOOKUP(Data[[#This Row],['#org +impl +name]],Tbl_Orgs[], 2), "")</f>
        <v/>
      </c>
      <c r="AS72" s="90" t="str">
        <f>IFERROR(VLOOKUP(Data[[#This Row],['#org +impl +name]],Tbl_Orgs[], 3), "")</f>
        <v/>
      </c>
      <c r="AT72" s="91" t="str">
        <f t="shared" ca="1" si="4"/>
        <v/>
      </c>
      <c r="AU72" s="91" t="str">
        <f t="shared" ca="1" si="5"/>
        <v/>
      </c>
      <c r="AV72" s="91" t="str">
        <f t="shared" ca="1" si="6"/>
        <v/>
      </c>
      <c r="AW72" s="155"/>
      <c r="AX72" s="155"/>
      <c r="AY72" s="155"/>
      <c r="AZ72" s="155"/>
    </row>
    <row r="73" spans="1:52" ht="30" customHeight="1">
      <c r="A73" s="153" t="str">
        <f t="shared" ref="A73:A136" ca="1" si="7">_xlfn.CONCAT(TEXT(TODAY(),"yyyymm"), "-", TEXT(ROW()-8, "000"))</f>
        <v>202302-065</v>
      </c>
      <c r="B73" s="92"/>
      <c r="C73" s="93"/>
      <c r="D73" s="93"/>
      <c r="E73" s="81"/>
      <c r="F73" s="94"/>
      <c r="G73" s="81"/>
      <c r="H73" s="93"/>
      <c r="I73" s="143" t="s">
        <v>373</v>
      </c>
      <c r="J73" s="92"/>
      <c r="K73" s="96"/>
      <c r="L73" s="93"/>
      <c r="M73" s="93"/>
      <c r="N73" s="84"/>
      <c r="O73" s="84"/>
      <c r="P73" s="92"/>
      <c r="Q73" s="97"/>
      <c r="R73" s="97"/>
      <c r="S73" s="97"/>
      <c r="T73" s="93"/>
      <c r="U73" s="93"/>
      <c r="V73" s="95"/>
      <c r="W73" s="93"/>
      <c r="X73" s="93"/>
      <c r="Y73" s="93"/>
      <c r="Z73" s="98"/>
      <c r="AA73" s="98"/>
      <c r="AB73" s="98"/>
      <c r="AC73" s="98"/>
      <c r="AD73" s="98"/>
      <c r="AE73" s="98"/>
      <c r="AF73" s="84"/>
      <c r="AG73" s="98"/>
      <c r="AH73" s="98"/>
      <c r="AI73" s="93"/>
      <c r="AJ73" s="100"/>
      <c r="AK73" s="99"/>
      <c r="AL73" s="92"/>
      <c r="AM73" s="93"/>
      <c r="AN73" s="100"/>
      <c r="AO73" s="84"/>
      <c r="AP73" s="90" t="str">
        <f>IFERROR(VLOOKUP(Data[[#This Row],['#org +lead +name]],Tbl_Orgs[], 2), "")</f>
        <v/>
      </c>
      <c r="AQ73" s="90" t="str">
        <f>IFERROR(VLOOKUP(Data[[#This Row],['#org +lead +name]],Tbl_Orgs[], 3), "")</f>
        <v/>
      </c>
      <c r="AR73" s="90" t="str">
        <f>IFERROR(VLOOKUP(Data[[#This Row],['#org +impl +name]],Tbl_Orgs[], 2), "")</f>
        <v/>
      </c>
      <c r="AS73" s="90" t="str">
        <f>IFERROR(VLOOKUP(Data[[#This Row],['#org +impl +name]],Tbl_Orgs[], 3), "")</f>
        <v/>
      </c>
      <c r="AT73" s="91" t="str">
        <f t="shared" ca="1" si="4"/>
        <v/>
      </c>
      <c r="AU73" s="91" t="str">
        <f t="shared" ca="1" si="5"/>
        <v/>
      </c>
      <c r="AV73" s="91" t="str">
        <f t="shared" ca="1" si="6"/>
        <v/>
      </c>
      <c r="AW73" s="155"/>
      <c r="AX73" s="155"/>
      <c r="AY73" s="155"/>
      <c r="AZ73" s="155"/>
    </row>
    <row r="74" spans="1:52" ht="30" customHeight="1">
      <c r="A74" s="153" t="str">
        <f t="shared" ca="1" si="7"/>
        <v>202302-066</v>
      </c>
      <c r="B74" s="92"/>
      <c r="C74" s="93"/>
      <c r="D74" s="93"/>
      <c r="E74" s="81"/>
      <c r="F74" s="94"/>
      <c r="G74" s="81"/>
      <c r="H74" s="93"/>
      <c r="I74" s="143" t="s">
        <v>373</v>
      </c>
      <c r="J74" s="92"/>
      <c r="K74" s="96"/>
      <c r="L74" s="93"/>
      <c r="M74" s="93"/>
      <c r="N74" s="84"/>
      <c r="O74" s="84"/>
      <c r="P74" s="92"/>
      <c r="Q74" s="97"/>
      <c r="R74" s="97"/>
      <c r="S74" s="97"/>
      <c r="T74" s="93"/>
      <c r="U74" s="93"/>
      <c r="V74" s="95"/>
      <c r="W74" s="93"/>
      <c r="X74" s="93"/>
      <c r="Y74" s="93"/>
      <c r="Z74" s="98"/>
      <c r="AA74" s="98"/>
      <c r="AB74" s="98"/>
      <c r="AC74" s="98"/>
      <c r="AD74" s="98"/>
      <c r="AE74" s="98"/>
      <c r="AF74" s="84"/>
      <c r="AG74" s="98"/>
      <c r="AH74" s="98"/>
      <c r="AI74" s="93"/>
      <c r="AJ74" s="100"/>
      <c r="AK74" s="99"/>
      <c r="AL74" s="92"/>
      <c r="AM74" s="93"/>
      <c r="AN74" s="100"/>
      <c r="AO74" s="84"/>
      <c r="AP74" s="90" t="str">
        <f>IFERROR(VLOOKUP(Data[[#This Row],['#org +lead +name]],Tbl_Orgs[], 2), "")</f>
        <v/>
      </c>
      <c r="AQ74" s="90" t="str">
        <f>IFERROR(VLOOKUP(Data[[#This Row],['#org +lead +name]],Tbl_Orgs[], 3), "")</f>
        <v/>
      </c>
      <c r="AR74" s="90" t="str">
        <f>IFERROR(VLOOKUP(Data[[#This Row],['#org +impl +name]],Tbl_Orgs[], 2), "")</f>
        <v/>
      </c>
      <c r="AS74" s="90" t="str">
        <f>IFERROR(VLOOKUP(Data[[#This Row],['#org +impl +name]],Tbl_Orgs[], 3), "")</f>
        <v/>
      </c>
      <c r="AT74" s="91" t="str">
        <f t="shared" ca="1" si="4"/>
        <v/>
      </c>
      <c r="AU74" s="91" t="str">
        <f t="shared" ca="1" si="5"/>
        <v/>
      </c>
      <c r="AV74" s="91" t="str">
        <f t="shared" ca="1" si="6"/>
        <v/>
      </c>
      <c r="AW74" s="155"/>
      <c r="AX74" s="155"/>
      <c r="AY74" s="155"/>
      <c r="AZ74" s="155"/>
    </row>
    <row r="75" spans="1:52" ht="30" customHeight="1">
      <c r="A75" s="153" t="str">
        <f t="shared" ca="1" si="7"/>
        <v>202302-067</v>
      </c>
      <c r="B75" s="92"/>
      <c r="C75" s="93"/>
      <c r="D75" s="93"/>
      <c r="E75" s="81"/>
      <c r="F75" s="94"/>
      <c r="G75" s="81"/>
      <c r="H75" s="93"/>
      <c r="I75" s="143" t="s">
        <v>373</v>
      </c>
      <c r="J75" s="92"/>
      <c r="K75" s="96"/>
      <c r="L75" s="93"/>
      <c r="M75" s="93"/>
      <c r="N75" s="84"/>
      <c r="O75" s="84"/>
      <c r="P75" s="92"/>
      <c r="Q75" s="97"/>
      <c r="R75" s="97"/>
      <c r="S75" s="97"/>
      <c r="T75" s="93"/>
      <c r="U75" s="93"/>
      <c r="V75" s="95"/>
      <c r="W75" s="93"/>
      <c r="X75" s="93"/>
      <c r="Y75" s="93"/>
      <c r="Z75" s="98"/>
      <c r="AA75" s="98"/>
      <c r="AB75" s="98"/>
      <c r="AC75" s="98"/>
      <c r="AD75" s="98"/>
      <c r="AE75" s="98"/>
      <c r="AF75" s="84"/>
      <c r="AG75" s="98"/>
      <c r="AH75" s="98"/>
      <c r="AI75" s="93"/>
      <c r="AJ75" s="100"/>
      <c r="AK75" s="99"/>
      <c r="AL75" s="92"/>
      <c r="AM75" s="93"/>
      <c r="AN75" s="100"/>
      <c r="AO75" s="84"/>
      <c r="AP75" s="90" t="str">
        <f>IFERROR(VLOOKUP(Data[[#This Row],['#org +lead +name]],Tbl_Orgs[], 2), "")</f>
        <v/>
      </c>
      <c r="AQ75" s="90" t="str">
        <f>IFERROR(VLOOKUP(Data[[#This Row],['#org +lead +name]],Tbl_Orgs[], 3), "")</f>
        <v/>
      </c>
      <c r="AR75" s="90" t="str">
        <f>IFERROR(VLOOKUP(Data[[#This Row],['#org +impl +name]],Tbl_Orgs[], 2), "")</f>
        <v/>
      </c>
      <c r="AS75" s="90" t="str">
        <f>IFERROR(VLOOKUP(Data[[#This Row],['#org +impl +name]],Tbl_Orgs[], 3), "")</f>
        <v/>
      </c>
      <c r="AT75" s="91" t="str">
        <f t="shared" ca="1" si="4"/>
        <v/>
      </c>
      <c r="AU75" s="91" t="str">
        <f t="shared" ca="1" si="5"/>
        <v/>
      </c>
      <c r="AV75" s="91" t="str">
        <f t="shared" ca="1" si="6"/>
        <v/>
      </c>
      <c r="AW75" s="155"/>
      <c r="AX75" s="155"/>
      <c r="AY75" s="155"/>
      <c r="AZ75" s="155"/>
    </row>
    <row r="76" spans="1:52" ht="30" customHeight="1">
      <c r="A76" s="153" t="str">
        <f t="shared" ca="1" si="7"/>
        <v>202302-068</v>
      </c>
      <c r="B76" s="92"/>
      <c r="C76" s="93"/>
      <c r="D76" s="93"/>
      <c r="E76" s="81"/>
      <c r="F76" s="94"/>
      <c r="G76" s="81"/>
      <c r="H76" s="93"/>
      <c r="I76" s="143" t="s">
        <v>373</v>
      </c>
      <c r="J76" s="92"/>
      <c r="K76" s="96"/>
      <c r="L76" s="93"/>
      <c r="M76" s="93"/>
      <c r="N76" s="84"/>
      <c r="O76" s="84"/>
      <c r="P76" s="92"/>
      <c r="Q76" s="97"/>
      <c r="R76" s="97"/>
      <c r="S76" s="97"/>
      <c r="T76" s="93"/>
      <c r="U76" s="93"/>
      <c r="V76" s="95"/>
      <c r="W76" s="93"/>
      <c r="X76" s="93"/>
      <c r="Y76" s="93"/>
      <c r="Z76" s="98"/>
      <c r="AA76" s="98"/>
      <c r="AB76" s="98"/>
      <c r="AC76" s="98"/>
      <c r="AD76" s="98"/>
      <c r="AE76" s="98"/>
      <c r="AF76" s="84"/>
      <c r="AG76" s="98"/>
      <c r="AH76" s="98"/>
      <c r="AI76" s="93"/>
      <c r="AJ76" s="100"/>
      <c r="AK76" s="99"/>
      <c r="AL76" s="92"/>
      <c r="AM76" s="93"/>
      <c r="AN76" s="100"/>
      <c r="AO76" s="84"/>
      <c r="AP76" s="90" t="str">
        <f>IFERROR(VLOOKUP(Data[[#This Row],['#org +lead +name]],Tbl_Orgs[], 2), "")</f>
        <v/>
      </c>
      <c r="AQ76" s="90" t="str">
        <f>IFERROR(VLOOKUP(Data[[#This Row],['#org +lead +name]],Tbl_Orgs[], 3), "")</f>
        <v/>
      </c>
      <c r="AR76" s="90" t="str">
        <f>IFERROR(VLOOKUP(Data[[#This Row],['#org +impl +name]],Tbl_Orgs[], 2), "")</f>
        <v/>
      </c>
      <c r="AS76" s="90" t="str">
        <f>IFERROR(VLOOKUP(Data[[#This Row],['#org +impl +name]],Tbl_Orgs[], 3), "")</f>
        <v/>
      </c>
      <c r="AT76" s="91" t="str">
        <f t="shared" ca="1" si="4"/>
        <v/>
      </c>
      <c r="AU76" s="91" t="str">
        <f t="shared" ca="1" si="5"/>
        <v/>
      </c>
      <c r="AV76" s="91" t="str">
        <f t="shared" ca="1" si="6"/>
        <v/>
      </c>
      <c r="AW76" s="155"/>
      <c r="AX76" s="155"/>
      <c r="AY76" s="155"/>
      <c r="AZ76" s="155"/>
    </row>
    <row r="77" spans="1:52" ht="30" customHeight="1">
      <c r="A77" s="153" t="str">
        <f t="shared" ca="1" si="7"/>
        <v>202302-069</v>
      </c>
      <c r="B77" s="92"/>
      <c r="C77" s="93"/>
      <c r="D77" s="93"/>
      <c r="E77" s="81"/>
      <c r="F77" s="94"/>
      <c r="G77" s="81"/>
      <c r="H77" s="93"/>
      <c r="I77" s="143" t="s">
        <v>373</v>
      </c>
      <c r="J77" s="92"/>
      <c r="K77" s="96"/>
      <c r="L77" s="93"/>
      <c r="M77" s="93"/>
      <c r="N77" s="84"/>
      <c r="O77" s="84"/>
      <c r="P77" s="92"/>
      <c r="Q77" s="97"/>
      <c r="R77" s="97"/>
      <c r="S77" s="97"/>
      <c r="T77" s="93"/>
      <c r="U77" s="93"/>
      <c r="V77" s="95"/>
      <c r="W77" s="93"/>
      <c r="X77" s="93"/>
      <c r="Y77" s="93"/>
      <c r="Z77" s="98"/>
      <c r="AA77" s="98"/>
      <c r="AB77" s="98"/>
      <c r="AC77" s="98"/>
      <c r="AD77" s="98"/>
      <c r="AE77" s="98"/>
      <c r="AF77" s="84"/>
      <c r="AG77" s="98"/>
      <c r="AH77" s="98"/>
      <c r="AI77" s="93"/>
      <c r="AJ77" s="100"/>
      <c r="AK77" s="99"/>
      <c r="AL77" s="92"/>
      <c r="AM77" s="93"/>
      <c r="AN77" s="100"/>
      <c r="AO77" s="84"/>
      <c r="AP77" s="90" t="str">
        <f>IFERROR(VLOOKUP(Data[[#This Row],['#org +lead +name]],Tbl_Orgs[], 2), "")</f>
        <v/>
      </c>
      <c r="AQ77" s="90" t="str">
        <f>IFERROR(VLOOKUP(Data[[#This Row],['#org +lead +name]],Tbl_Orgs[], 3), "")</f>
        <v/>
      </c>
      <c r="AR77" s="90" t="str">
        <f>IFERROR(VLOOKUP(Data[[#This Row],['#org +impl +name]],Tbl_Orgs[], 2), "")</f>
        <v/>
      </c>
      <c r="AS77" s="90" t="str">
        <f>IFERROR(VLOOKUP(Data[[#This Row],['#org +impl +name]],Tbl_Orgs[], 3), "")</f>
        <v/>
      </c>
      <c r="AT77" s="91" t="str">
        <f t="shared" ca="1" si="4"/>
        <v/>
      </c>
      <c r="AU77" s="91" t="str">
        <f t="shared" ca="1" si="5"/>
        <v/>
      </c>
      <c r="AV77" s="91" t="str">
        <f t="shared" ca="1" si="6"/>
        <v/>
      </c>
      <c r="AW77" s="155"/>
      <c r="AX77" s="155"/>
      <c r="AY77" s="155"/>
      <c r="AZ77" s="155"/>
    </row>
    <row r="78" spans="1:52" ht="30" customHeight="1">
      <c r="A78" s="153" t="str">
        <f t="shared" ca="1" si="7"/>
        <v>202302-070</v>
      </c>
      <c r="B78" s="92"/>
      <c r="C78" s="93"/>
      <c r="D78" s="93"/>
      <c r="E78" s="81"/>
      <c r="F78" s="94"/>
      <c r="G78" s="81"/>
      <c r="H78" s="93"/>
      <c r="I78" s="143" t="s">
        <v>373</v>
      </c>
      <c r="J78" s="92"/>
      <c r="K78" s="96"/>
      <c r="L78" s="93"/>
      <c r="M78" s="93"/>
      <c r="N78" s="84"/>
      <c r="O78" s="84"/>
      <c r="P78" s="92"/>
      <c r="Q78" s="97"/>
      <c r="R78" s="97"/>
      <c r="S78" s="97"/>
      <c r="T78" s="93"/>
      <c r="U78" s="93"/>
      <c r="V78" s="95"/>
      <c r="W78" s="93"/>
      <c r="X78" s="93"/>
      <c r="Y78" s="93"/>
      <c r="Z78" s="98"/>
      <c r="AA78" s="98"/>
      <c r="AB78" s="98"/>
      <c r="AC78" s="98"/>
      <c r="AD78" s="98"/>
      <c r="AE78" s="98"/>
      <c r="AF78" s="84"/>
      <c r="AG78" s="98"/>
      <c r="AH78" s="98"/>
      <c r="AI78" s="93"/>
      <c r="AJ78" s="100"/>
      <c r="AK78" s="99"/>
      <c r="AL78" s="92"/>
      <c r="AM78" s="93"/>
      <c r="AN78" s="100"/>
      <c r="AO78" s="84"/>
      <c r="AP78" s="90" t="str">
        <f>IFERROR(VLOOKUP(Data[[#This Row],['#org +lead +name]],Tbl_Orgs[], 2), "")</f>
        <v/>
      </c>
      <c r="AQ78" s="90" t="str">
        <f>IFERROR(VLOOKUP(Data[[#This Row],['#org +lead +name]],Tbl_Orgs[], 3), "")</f>
        <v/>
      </c>
      <c r="AR78" s="90" t="str">
        <f>IFERROR(VLOOKUP(Data[[#This Row],['#org +impl +name]],Tbl_Orgs[], 2), "")</f>
        <v/>
      </c>
      <c r="AS78" s="90" t="str">
        <f>IFERROR(VLOOKUP(Data[[#This Row],['#org +impl +name]],Tbl_Orgs[], 3), "")</f>
        <v/>
      </c>
      <c r="AT78" s="91" t="str">
        <f t="shared" ca="1" si="4"/>
        <v/>
      </c>
      <c r="AU78" s="91" t="str">
        <f t="shared" ca="1" si="5"/>
        <v/>
      </c>
      <c r="AV78" s="91" t="str">
        <f t="shared" ca="1" si="6"/>
        <v/>
      </c>
      <c r="AW78" s="155"/>
      <c r="AX78" s="155"/>
      <c r="AY78" s="155"/>
      <c r="AZ78" s="155"/>
    </row>
    <row r="79" spans="1:52" ht="30" customHeight="1">
      <c r="A79" s="153" t="str">
        <f t="shared" ca="1" si="7"/>
        <v>202302-071</v>
      </c>
      <c r="B79" s="92"/>
      <c r="C79" s="93"/>
      <c r="D79" s="93"/>
      <c r="E79" s="81"/>
      <c r="F79" s="94"/>
      <c r="G79" s="81"/>
      <c r="H79" s="93"/>
      <c r="I79" s="143" t="s">
        <v>373</v>
      </c>
      <c r="J79" s="92"/>
      <c r="K79" s="96"/>
      <c r="L79" s="93"/>
      <c r="M79" s="93"/>
      <c r="N79" s="84"/>
      <c r="O79" s="84"/>
      <c r="P79" s="92"/>
      <c r="Q79" s="97"/>
      <c r="R79" s="97"/>
      <c r="S79" s="97"/>
      <c r="T79" s="93"/>
      <c r="U79" s="93"/>
      <c r="V79" s="95"/>
      <c r="W79" s="93"/>
      <c r="X79" s="93"/>
      <c r="Y79" s="93"/>
      <c r="Z79" s="98"/>
      <c r="AA79" s="98"/>
      <c r="AB79" s="98"/>
      <c r="AC79" s="98"/>
      <c r="AD79" s="98"/>
      <c r="AE79" s="98"/>
      <c r="AF79" s="84"/>
      <c r="AG79" s="98"/>
      <c r="AH79" s="98"/>
      <c r="AI79" s="93"/>
      <c r="AJ79" s="100"/>
      <c r="AK79" s="99"/>
      <c r="AL79" s="92"/>
      <c r="AM79" s="93"/>
      <c r="AN79" s="100"/>
      <c r="AO79" s="84"/>
      <c r="AP79" s="90" t="str">
        <f>IFERROR(VLOOKUP(Data[[#This Row],['#org +lead +name]],Tbl_Orgs[], 2), "")</f>
        <v/>
      </c>
      <c r="AQ79" s="90" t="str">
        <f>IFERROR(VLOOKUP(Data[[#This Row],['#org +lead +name]],Tbl_Orgs[], 3), "")</f>
        <v/>
      </c>
      <c r="AR79" s="90" t="str">
        <f>IFERROR(VLOOKUP(Data[[#This Row],['#org +impl +name]],Tbl_Orgs[], 2), "")</f>
        <v/>
      </c>
      <c r="AS79" s="90" t="str">
        <f>IFERROR(VLOOKUP(Data[[#This Row],['#org +impl +name]],Tbl_Orgs[], 3), "")</f>
        <v/>
      </c>
      <c r="AT79" s="91" t="str">
        <f t="shared" ca="1" si="4"/>
        <v/>
      </c>
      <c r="AU79" s="91" t="str">
        <f t="shared" ca="1" si="5"/>
        <v/>
      </c>
      <c r="AV79" s="91" t="str">
        <f t="shared" ca="1" si="6"/>
        <v/>
      </c>
      <c r="AW79" s="155"/>
      <c r="AX79" s="155"/>
      <c r="AY79" s="155"/>
      <c r="AZ79" s="155"/>
    </row>
    <row r="80" spans="1:52" ht="30" customHeight="1">
      <c r="A80" s="153" t="str">
        <f t="shared" ca="1" si="7"/>
        <v>202302-072</v>
      </c>
      <c r="B80" s="92"/>
      <c r="C80" s="93"/>
      <c r="D80" s="93"/>
      <c r="E80" s="81"/>
      <c r="F80" s="94"/>
      <c r="G80" s="81"/>
      <c r="H80" s="93"/>
      <c r="I80" s="143" t="s">
        <v>373</v>
      </c>
      <c r="J80" s="92"/>
      <c r="K80" s="96"/>
      <c r="L80" s="93"/>
      <c r="M80" s="93"/>
      <c r="N80" s="84"/>
      <c r="O80" s="84"/>
      <c r="P80" s="92"/>
      <c r="Q80" s="97"/>
      <c r="R80" s="97"/>
      <c r="S80" s="97"/>
      <c r="T80" s="93"/>
      <c r="U80" s="93"/>
      <c r="V80" s="95"/>
      <c r="W80" s="93"/>
      <c r="X80" s="93"/>
      <c r="Y80" s="93"/>
      <c r="Z80" s="98"/>
      <c r="AA80" s="98"/>
      <c r="AB80" s="98"/>
      <c r="AC80" s="98"/>
      <c r="AD80" s="98"/>
      <c r="AE80" s="98"/>
      <c r="AF80" s="84"/>
      <c r="AG80" s="98"/>
      <c r="AH80" s="98"/>
      <c r="AI80" s="93"/>
      <c r="AJ80" s="100"/>
      <c r="AK80" s="99"/>
      <c r="AL80" s="92"/>
      <c r="AM80" s="93"/>
      <c r="AN80" s="100"/>
      <c r="AO80" s="84"/>
      <c r="AP80" s="90" t="str">
        <f>IFERROR(VLOOKUP(Data[[#This Row],['#org +lead +name]],Tbl_Orgs[], 2), "")</f>
        <v/>
      </c>
      <c r="AQ80" s="90" t="str">
        <f>IFERROR(VLOOKUP(Data[[#This Row],['#org +lead +name]],Tbl_Orgs[], 3), "")</f>
        <v/>
      </c>
      <c r="AR80" s="90" t="str">
        <f>IFERROR(VLOOKUP(Data[[#This Row],['#org +impl +name]],Tbl_Orgs[], 2), "")</f>
        <v/>
      </c>
      <c r="AS80" s="90" t="str">
        <f>IFERROR(VLOOKUP(Data[[#This Row],['#org +impl +name]],Tbl_Orgs[], 3), "")</f>
        <v/>
      </c>
      <c r="AT80" s="91" t="str">
        <f t="shared" ca="1" si="4"/>
        <v/>
      </c>
      <c r="AU80" s="91" t="str">
        <f t="shared" ca="1" si="5"/>
        <v/>
      </c>
      <c r="AV80" s="91" t="str">
        <f t="shared" ca="1" si="6"/>
        <v/>
      </c>
      <c r="AW80" s="155"/>
      <c r="AX80" s="155"/>
      <c r="AY80" s="155"/>
      <c r="AZ80" s="155"/>
    </row>
    <row r="81" spans="1:52" ht="30" customHeight="1">
      <c r="A81" s="153" t="str">
        <f t="shared" ca="1" si="7"/>
        <v>202302-073</v>
      </c>
      <c r="B81" s="92"/>
      <c r="C81" s="93"/>
      <c r="D81" s="93"/>
      <c r="E81" s="81"/>
      <c r="F81" s="94"/>
      <c r="G81" s="81"/>
      <c r="H81" s="93"/>
      <c r="I81" s="143" t="s">
        <v>373</v>
      </c>
      <c r="J81" s="92"/>
      <c r="K81" s="96"/>
      <c r="L81" s="93"/>
      <c r="M81" s="93"/>
      <c r="N81" s="84"/>
      <c r="O81" s="84"/>
      <c r="P81" s="92"/>
      <c r="Q81" s="97"/>
      <c r="R81" s="97"/>
      <c r="S81" s="97"/>
      <c r="T81" s="93"/>
      <c r="U81" s="93"/>
      <c r="V81" s="95"/>
      <c r="W81" s="93"/>
      <c r="X81" s="93"/>
      <c r="Y81" s="93"/>
      <c r="Z81" s="98"/>
      <c r="AA81" s="98"/>
      <c r="AB81" s="98"/>
      <c r="AC81" s="98"/>
      <c r="AD81" s="98"/>
      <c r="AE81" s="98"/>
      <c r="AF81" s="84"/>
      <c r="AG81" s="98"/>
      <c r="AH81" s="98"/>
      <c r="AI81" s="93"/>
      <c r="AJ81" s="100"/>
      <c r="AK81" s="99"/>
      <c r="AL81" s="92"/>
      <c r="AM81" s="93"/>
      <c r="AN81" s="100"/>
      <c r="AO81" s="84"/>
      <c r="AP81" s="90" t="str">
        <f>IFERROR(VLOOKUP(Data[[#This Row],['#org +lead +name]],Tbl_Orgs[], 2), "")</f>
        <v/>
      </c>
      <c r="AQ81" s="90" t="str">
        <f>IFERROR(VLOOKUP(Data[[#This Row],['#org +lead +name]],Tbl_Orgs[], 3), "")</f>
        <v/>
      </c>
      <c r="AR81" s="90" t="str">
        <f>IFERROR(VLOOKUP(Data[[#This Row],['#org +impl +name]],Tbl_Orgs[], 2), "")</f>
        <v/>
      </c>
      <c r="AS81" s="90" t="str">
        <f>IFERROR(VLOOKUP(Data[[#This Row],['#org +impl +name]],Tbl_Orgs[], 3), "")</f>
        <v/>
      </c>
      <c r="AT81" s="91" t="str">
        <f t="shared" ca="1" si="4"/>
        <v/>
      </c>
      <c r="AU81" s="91" t="str">
        <f t="shared" ca="1" si="5"/>
        <v/>
      </c>
      <c r="AV81" s="91" t="str">
        <f t="shared" ca="1" si="6"/>
        <v/>
      </c>
      <c r="AW81" s="155"/>
      <c r="AX81" s="155"/>
      <c r="AY81" s="155"/>
      <c r="AZ81" s="155"/>
    </row>
    <row r="82" spans="1:52" ht="30" customHeight="1">
      <c r="A82" s="153" t="str">
        <f t="shared" ca="1" si="7"/>
        <v>202302-074</v>
      </c>
      <c r="B82" s="92"/>
      <c r="C82" s="93"/>
      <c r="D82" s="93"/>
      <c r="E82" s="81"/>
      <c r="F82" s="94"/>
      <c r="G82" s="81"/>
      <c r="H82" s="93"/>
      <c r="I82" s="143" t="s">
        <v>373</v>
      </c>
      <c r="J82" s="92"/>
      <c r="K82" s="96"/>
      <c r="L82" s="93"/>
      <c r="M82" s="93"/>
      <c r="N82" s="84"/>
      <c r="O82" s="84"/>
      <c r="P82" s="92"/>
      <c r="Q82" s="97"/>
      <c r="R82" s="97"/>
      <c r="S82" s="97"/>
      <c r="T82" s="93"/>
      <c r="U82" s="93"/>
      <c r="V82" s="95"/>
      <c r="W82" s="93"/>
      <c r="X82" s="93"/>
      <c r="Y82" s="93"/>
      <c r="Z82" s="98"/>
      <c r="AA82" s="98"/>
      <c r="AB82" s="98"/>
      <c r="AC82" s="98"/>
      <c r="AD82" s="98"/>
      <c r="AE82" s="98"/>
      <c r="AF82" s="84"/>
      <c r="AG82" s="98"/>
      <c r="AH82" s="98"/>
      <c r="AI82" s="93"/>
      <c r="AJ82" s="100"/>
      <c r="AK82" s="99"/>
      <c r="AL82" s="92"/>
      <c r="AM82" s="93"/>
      <c r="AN82" s="100"/>
      <c r="AO82" s="84"/>
      <c r="AP82" s="90" t="str">
        <f>IFERROR(VLOOKUP(Data[[#This Row],['#org +lead +name]],Tbl_Orgs[], 2), "")</f>
        <v/>
      </c>
      <c r="AQ82" s="90" t="str">
        <f>IFERROR(VLOOKUP(Data[[#This Row],['#org +lead +name]],Tbl_Orgs[], 3), "")</f>
        <v/>
      </c>
      <c r="AR82" s="90" t="str">
        <f>IFERROR(VLOOKUP(Data[[#This Row],['#org +impl +name]],Tbl_Orgs[], 2), "")</f>
        <v/>
      </c>
      <c r="AS82" s="90" t="str">
        <f>IFERROR(VLOOKUP(Data[[#This Row],['#org +impl +name]],Tbl_Orgs[], 3), "")</f>
        <v/>
      </c>
      <c r="AT82" s="91" t="str">
        <f t="shared" ca="1" si="4"/>
        <v/>
      </c>
      <c r="AU82" s="91" t="str">
        <f t="shared" ca="1" si="5"/>
        <v/>
      </c>
      <c r="AV82" s="91" t="str">
        <f t="shared" ca="1" si="6"/>
        <v/>
      </c>
      <c r="AW82" s="155"/>
      <c r="AX82" s="155"/>
      <c r="AY82" s="155"/>
      <c r="AZ82" s="155"/>
    </row>
    <row r="83" spans="1:52" ht="30" customHeight="1">
      <c r="A83" s="153" t="str">
        <f t="shared" ca="1" si="7"/>
        <v>202302-075</v>
      </c>
      <c r="B83" s="92"/>
      <c r="C83" s="93"/>
      <c r="D83" s="93"/>
      <c r="E83" s="81"/>
      <c r="F83" s="94"/>
      <c r="G83" s="81"/>
      <c r="H83" s="93"/>
      <c r="I83" s="143" t="s">
        <v>373</v>
      </c>
      <c r="J83" s="92"/>
      <c r="K83" s="96"/>
      <c r="L83" s="93"/>
      <c r="M83" s="93"/>
      <c r="N83" s="84"/>
      <c r="O83" s="84"/>
      <c r="P83" s="92"/>
      <c r="Q83" s="97"/>
      <c r="R83" s="97"/>
      <c r="S83" s="97"/>
      <c r="T83" s="93"/>
      <c r="U83" s="93"/>
      <c r="V83" s="95"/>
      <c r="W83" s="93"/>
      <c r="X83" s="93"/>
      <c r="Y83" s="93"/>
      <c r="Z83" s="98"/>
      <c r="AA83" s="98"/>
      <c r="AB83" s="98"/>
      <c r="AC83" s="98"/>
      <c r="AD83" s="98"/>
      <c r="AE83" s="98"/>
      <c r="AF83" s="84"/>
      <c r="AG83" s="98"/>
      <c r="AH83" s="98"/>
      <c r="AI83" s="93"/>
      <c r="AJ83" s="100"/>
      <c r="AK83" s="99"/>
      <c r="AL83" s="92"/>
      <c r="AM83" s="93"/>
      <c r="AN83" s="100"/>
      <c r="AO83" s="84"/>
      <c r="AP83" s="90" t="str">
        <f>IFERROR(VLOOKUP(Data[[#This Row],['#org +lead +name]],Tbl_Orgs[], 2), "")</f>
        <v/>
      </c>
      <c r="AQ83" s="90" t="str">
        <f>IFERROR(VLOOKUP(Data[[#This Row],['#org +lead +name]],Tbl_Orgs[], 3), "")</f>
        <v/>
      </c>
      <c r="AR83" s="90" t="str">
        <f>IFERROR(VLOOKUP(Data[[#This Row],['#org +impl +name]],Tbl_Orgs[], 2), "")</f>
        <v/>
      </c>
      <c r="AS83" s="90" t="str">
        <f>IFERROR(VLOOKUP(Data[[#This Row],['#org +impl +name]],Tbl_Orgs[], 3), "")</f>
        <v/>
      </c>
      <c r="AT83" s="91" t="str">
        <f t="shared" ca="1" si="4"/>
        <v/>
      </c>
      <c r="AU83" s="91" t="str">
        <f t="shared" ca="1" si="5"/>
        <v/>
      </c>
      <c r="AV83" s="91" t="str">
        <f t="shared" ca="1" si="6"/>
        <v/>
      </c>
      <c r="AW83" s="155"/>
      <c r="AX83" s="155"/>
      <c r="AY83" s="155"/>
      <c r="AZ83" s="155"/>
    </row>
    <row r="84" spans="1:52" ht="30" customHeight="1">
      <c r="A84" s="153" t="str">
        <f t="shared" ca="1" si="7"/>
        <v>202302-076</v>
      </c>
      <c r="B84" s="92"/>
      <c r="C84" s="93"/>
      <c r="D84" s="93"/>
      <c r="E84" s="81"/>
      <c r="F84" s="94"/>
      <c r="G84" s="81"/>
      <c r="H84" s="93"/>
      <c r="I84" s="143" t="s">
        <v>373</v>
      </c>
      <c r="J84" s="92"/>
      <c r="K84" s="96"/>
      <c r="L84" s="93"/>
      <c r="M84" s="93"/>
      <c r="N84" s="84"/>
      <c r="O84" s="84"/>
      <c r="P84" s="92"/>
      <c r="Q84" s="97"/>
      <c r="R84" s="97"/>
      <c r="S84" s="97"/>
      <c r="T84" s="93"/>
      <c r="U84" s="93"/>
      <c r="V84" s="95"/>
      <c r="W84" s="93"/>
      <c r="X84" s="93"/>
      <c r="Y84" s="93"/>
      <c r="Z84" s="98"/>
      <c r="AA84" s="98"/>
      <c r="AB84" s="98"/>
      <c r="AC84" s="98"/>
      <c r="AD84" s="98"/>
      <c r="AE84" s="98"/>
      <c r="AF84" s="84"/>
      <c r="AG84" s="98"/>
      <c r="AH84" s="98"/>
      <c r="AI84" s="93"/>
      <c r="AJ84" s="100"/>
      <c r="AK84" s="99"/>
      <c r="AL84" s="92"/>
      <c r="AM84" s="93"/>
      <c r="AN84" s="100"/>
      <c r="AO84" s="84"/>
      <c r="AP84" s="90" t="str">
        <f>IFERROR(VLOOKUP(Data[[#This Row],['#org +lead +name]],Tbl_Orgs[], 2), "")</f>
        <v/>
      </c>
      <c r="AQ84" s="90" t="str">
        <f>IFERROR(VLOOKUP(Data[[#This Row],['#org +lead +name]],Tbl_Orgs[], 3), "")</f>
        <v/>
      </c>
      <c r="AR84" s="90" t="str">
        <f>IFERROR(VLOOKUP(Data[[#This Row],['#org +impl +name]],Tbl_Orgs[], 2), "")</f>
        <v/>
      </c>
      <c r="AS84" s="90" t="str">
        <f>IFERROR(VLOOKUP(Data[[#This Row],['#org +impl +name]],Tbl_Orgs[], 3), "")</f>
        <v/>
      </c>
      <c r="AT84" s="91" t="str">
        <f t="shared" ca="1" si="4"/>
        <v/>
      </c>
      <c r="AU84" s="91" t="str">
        <f t="shared" ca="1" si="5"/>
        <v/>
      </c>
      <c r="AV84" s="91" t="str">
        <f t="shared" ca="1" si="6"/>
        <v/>
      </c>
      <c r="AW84" s="155"/>
      <c r="AX84" s="155"/>
      <c r="AY84" s="155"/>
      <c r="AZ84" s="155"/>
    </row>
    <row r="85" spans="1:52" ht="30" customHeight="1">
      <c r="A85" s="153" t="str">
        <f t="shared" ca="1" si="7"/>
        <v>202302-077</v>
      </c>
      <c r="B85" s="92"/>
      <c r="C85" s="93"/>
      <c r="D85" s="93"/>
      <c r="E85" s="81"/>
      <c r="F85" s="94"/>
      <c r="G85" s="81"/>
      <c r="H85" s="93"/>
      <c r="I85" s="143" t="s">
        <v>373</v>
      </c>
      <c r="J85" s="92"/>
      <c r="K85" s="96"/>
      <c r="L85" s="93"/>
      <c r="M85" s="93"/>
      <c r="N85" s="84"/>
      <c r="O85" s="84"/>
      <c r="P85" s="92"/>
      <c r="Q85" s="97"/>
      <c r="R85" s="97"/>
      <c r="S85" s="97"/>
      <c r="T85" s="93"/>
      <c r="U85" s="93"/>
      <c r="V85" s="95"/>
      <c r="W85" s="93"/>
      <c r="X85" s="93"/>
      <c r="Y85" s="93"/>
      <c r="Z85" s="98"/>
      <c r="AA85" s="98"/>
      <c r="AB85" s="98"/>
      <c r="AC85" s="98"/>
      <c r="AD85" s="98"/>
      <c r="AE85" s="98"/>
      <c r="AF85" s="84"/>
      <c r="AG85" s="98"/>
      <c r="AH85" s="98"/>
      <c r="AI85" s="93"/>
      <c r="AJ85" s="100"/>
      <c r="AK85" s="99"/>
      <c r="AL85" s="92"/>
      <c r="AM85" s="93"/>
      <c r="AN85" s="100"/>
      <c r="AO85" s="84"/>
      <c r="AP85" s="90" t="str">
        <f>IFERROR(VLOOKUP(Data[[#This Row],['#org +lead +name]],Tbl_Orgs[], 2), "")</f>
        <v/>
      </c>
      <c r="AQ85" s="90" t="str">
        <f>IFERROR(VLOOKUP(Data[[#This Row],['#org +lead +name]],Tbl_Orgs[], 3), "")</f>
        <v/>
      </c>
      <c r="AR85" s="90" t="str">
        <f>IFERROR(VLOOKUP(Data[[#This Row],['#org +impl +name]],Tbl_Orgs[], 2), "")</f>
        <v/>
      </c>
      <c r="AS85" s="90" t="str">
        <f>IFERROR(VLOOKUP(Data[[#This Row],['#org +impl +name]],Tbl_Orgs[], 3), "")</f>
        <v/>
      </c>
      <c r="AT85" s="91" t="str">
        <f t="shared" ca="1" si="4"/>
        <v/>
      </c>
      <c r="AU85" s="91" t="str">
        <f t="shared" ca="1" si="5"/>
        <v/>
      </c>
      <c r="AV85" s="91" t="str">
        <f t="shared" ca="1" si="6"/>
        <v/>
      </c>
      <c r="AW85" s="155"/>
      <c r="AX85" s="155"/>
      <c r="AY85" s="155"/>
      <c r="AZ85" s="155"/>
    </row>
    <row r="86" spans="1:52" ht="30" customHeight="1">
      <c r="A86" s="153" t="str">
        <f t="shared" ca="1" si="7"/>
        <v>202302-078</v>
      </c>
      <c r="B86" s="92"/>
      <c r="C86" s="93"/>
      <c r="D86" s="93"/>
      <c r="E86" s="81"/>
      <c r="F86" s="94"/>
      <c r="G86" s="81"/>
      <c r="H86" s="93"/>
      <c r="I86" s="143" t="s">
        <v>373</v>
      </c>
      <c r="J86" s="92"/>
      <c r="K86" s="96"/>
      <c r="L86" s="93"/>
      <c r="M86" s="93"/>
      <c r="N86" s="84"/>
      <c r="O86" s="84"/>
      <c r="P86" s="92"/>
      <c r="Q86" s="97"/>
      <c r="R86" s="97"/>
      <c r="S86" s="97"/>
      <c r="T86" s="93"/>
      <c r="U86" s="93"/>
      <c r="V86" s="95"/>
      <c r="W86" s="93"/>
      <c r="X86" s="93"/>
      <c r="Y86" s="93"/>
      <c r="Z86" s="98"/>
      <c r="AA86" s="98"/>
      <c r="AB86" s="98"/>
      <c r="AC86" s="98"/>
      <c r="AD86" s="98"/>
      <c r="AE86" s="98"/>
      <c r="AF86" s="84"/>
      <c r="AG86" s="98"/>
      <c r="AH86" s="98"/>
      <c r="AI86" s="93"/>
      <c r="AJ86" s="100"/>
      <c r="AK86" s="99"/>
      <c r="AL86" s="92"/>
      <c r="AM86" s="93"/>
      <c r="AN86" s="100"/>
      <c r="AO86" s="84"/>
      <c r="AP86" s="90" t="str">
        <f>IFERROR(VLOOKUP(Data[[#This Row],['#org +lead +name]],Tbl_Orgs[], 2), "")</f>
        <v/>
      </c>
      <c r="AQ86" s="90" t="str">
        <f>IFERROR(VLOOKUP(Data[[#This Row],['#org +lead +name]],Tbl_Orgs[], 3), "")</f>
        <v/>
      </c>
      <c r="AR86" s="90" t="str">
        <f>IFERROR(VLOOKUP(Data[[#This Row],['#org +impl +name]],Tbl_Orgs[], 2), "")</f>
        <v/>
      </c>
      <c r="AS86" s="90" t="str">
        <f>IFERROR(VLOOKUP(Data[[#This Row],['#org +impl +name]],Tbl_Orgs[], 3), "")</f>
        <v/>
      </c>
      <c r="AT86" s="91" t="str">
        <f t="shared" ca="1" si="4"/>
        <v/>
      </c>
      <c r="AU86" s="91" t="str">
        <f t="shared" ca="1" si="5"/>
        <v/>
      </c>
      <c r="AV86" s="91" t="str">
        <f t="shared" ca="1" si="6"/>
        <v/>
      </c>
      <c r="AW86" s="155"/>
      <c r="AX86" s="155"/>
      <c r="AY86" s="155"/>
      <c r="AZ86" s="155"/>
    </row>
    <row r="87" spans="1:52" ht="30" customHeight="1">
      <c r="A87" s="153" t="str">
        <f t="shared" ca="1" si="7"/>
        <v>202302-079</v>
      </c>
      <c r="B87" s="92"/>
      <c r="C87" s="93"/>
      <c r="D87" s="93"/>
      <c r="E87" s="81"/>
      <c r="F87" s="94"/>
      <c r="G87" s="81"/>
      <c r="H87" s="93"/>
      <c r="I87" s="143" t="s">
        <v>373</v>
      </c>
      <c r="J87" s="92"/>
      <c r="K87" s="96"/>
      <c r="L87" s="93"/>
      <c r="M87" s="93"/>
      <c r="N87" s="84"/>
      <c r="O87" s="84"/>
      <c r="P87" s="92"/>
      <c r="Q87" s="97"/>
      <c r="R87" s="97"/>
      <c r="S87" s="97"/>
      <c r="T87" s="93"/>
      <c r="U87" s="93"/>
      <c r="V87" s="95"/>
      <c r="W87" s="93"/>
      <c r="X87" s="93"/>
      <c r="Y87" s="93"/>
      <c r="Z87" s="98"/>
      <c r="AA87" s="98"/>
      <c r="AB87" s="98"/>
      <c r="AC87" s="98"/>
      <c r="AD87" s="98"/>
      <c r="AE87" s="98"/>
      <c r="AF87" s="84"/>
      <c r="AG87" s="98"/>
      <c r="AH87" s="98"/>
      <c r="AI87" s="93"/>
      <c r="AJ87" s="100"/>
      <c r="AK87" s="99"/>
      <c r="AL87" s="92"/>
      <c r="AM87" s="93"/>
      <c r="AN87" s="100"/>
      <c r="AO87" s="84"/>
      <c r="AP87" s="90" t="str">
        <f>IFERROR(VLOOKUP(Data[[#This Row],['#org +lead +name]],Tbl_Orgs[], 2), "")</f>
        <v/>
      </c>
      <c r="AQ87" s="90" t="str">
        <f>IFERROR(VLOOKUP(Data[[#This Row],['#org +lead +name]],Tbl_Orgs[], 3), "")</f>
        <v/>
      </c>
      <c r="AR87" s="90" t="str">
        <f>IFERROR(VLOOKUP(Data[[#This Row],['#org +impl +name]],Tbl_Orgs[], 2), "")</f>
        <v/>
      </c>
      <c r="AS87" s="90" t="str">
        <f>IFERROR(VLOOKUP(Data[[#This Row],['#org +impl +name]],Tbl_Orgs[], 3), "")</f>
        <v/>
      </c>
      <c r="AT87" s="91" t="str">
        <f t="shared" ca="1" si="4"/>
        <v/>
      </c>
      <c r="AU87" s="91" t="str">
        <f t="shared" ca="1" si="5"/>
        <v/>
      </c>
      <c r="AV87" s="91" t="str">
        <f t="shared" ca="1" si="6"/>
        <v/>
      </c>
      <c r="AW87" s="155"/>
      <c r="AX87" s="155"/>
      <c r="AY87" s="155"/>
      <c r="AZ87" s="155"/>
    </row>
    <row r="88" spans="1:52" ht="30" customHeight="1">
      <c r="A88" s="153" t="str">
        <f t="shared" ca="1" si="7"/>
        <v>202302-080</v>
      </c>
      <c r="B88" s="92"/>
      <c r="C88" s="93"/>
      <c r="D88" s="93"/>
      <c r="E88" s="81"/>
      <c r="F88" s="94"/>
      <c r="G88" s="81"/>
      <c r="H88" s="93"/>
      <c r="I88" s="143" t="s">
        <v>373</v>
      </c>
      <c r="J88" s="92"/>
      <c r="K88" s="96"/>
      <c r="L88" s="93"/>
      <c r="M88" s="93"/>
      <c r="N88" s="84"/>
      <c r="O88" s="84"/>
      <c r="P88" s="92"/>
      <c r="Q88" s="97"/>
      <c r="R88" s="97"/>
      <c r="S88" s="97"/>
      <c r="T88" s="93"/>
      <c r="U88" s="93"/>
      <c r="V88" s="95"/>
      <c r="W88" s="93"/>
      <c r="X88" s="93"/>
      <c r="Y88" s="93"/>
      <c r="Z88" s="98"/>
      <c r="AA88" s="98"/>
      <c r="AB88" s="98"/>
      <c r="AC88" s="98"/>
      <c r="AD88" s="98"/>
      <c r="AE88" s="98"/>
      <c r="AF88" s="84"/>
      <c r="AG88" s="98"/>
      <c r="AH88" s="98"/>
      <c r="AI88" s="93"/>
      <c r="AJ88" s="100"/>
      <c r="AK88" s="99"/>
      <c r="AL88" s="92"/>
      <c r="AM88" s="93"/>
      <c r="AN88" s="100"/>
      <c r="AO88" s="84"/>
      <c r="AP88" s="90" t="str">
        <f>IFERROR(VLOOKUP(Data[[#This Row],['#org +lead +name]],Tbl_Orgs[], 2), "")</f>
        <v/>
      </c>
      <c r="AQ88" s="90" t="str">
        <f>IFERROR(VLOOKUP(Data[[#This Row],['#org +lead +name]],Tbl_Orgs[], 3), "")</f>
        <v/>
      </c>
      <c r="AR88" s="90" t="str">
        <f>IFERROR(VLOOKUP(Data[[#This Row],['#org +impl +name]],Tbl_Orgs[], 2), "")</f>
        <v/>
      </c>
      <c r="AS88" s="90" t="str">
        <f>IFERROR(VLOOKUP(Data[[#This Row],['#org +impl +name]],Tbl_Orgs[], 3), "")</f>
        <v/>
      </c>
      <c r="AT88" s="91" t="str">
        <f t="shared" ca="1" si="4"/>
        <v/>
      </c>
      <c r="AU88" s="91" t="str">
        <f t="shared" ca="1" si="5"/>
        <v/>
      </c>
      <c r="AV88" s="91" t="str">
        <f t="shared" ca="1" si="6"/>
        <v/>
      </c>
      <c r="AW88" s="155"/>
      <c r="AX88" s="155"/>
      <c r="AY88" s="155"/>
      <c r="AZ88" s="155"/>
    </row>
    <row r="89" spans="1:52" ht="30" customHeight="1">
      <c r="A89" s="153" t="str">
        <f t="shared" ca="1" si="7"/>
        <v>202302-081</v>
      </c>
      <c r="B89" s="92"/>
      <c r="C89" s="93"/>
      <c r="D89" s="93"/>
      <c r="E89" s="81"/>
      <c r="F89" s="94"/>
      <c r="G89" s="81"/>
      <c r="H89" s="93"/>
      <c r="I89" s="143" t="s">
        <v>373</v>
      </c>
      <c r="J89" s="92"/>
      <c r="K89" s="96"/>
      <c r="L89" s="93"/>
      <c r="M89" s="93"/>
      <c r="N89" s="84"/>
      <c r="O89" s="84"/>
      <c r="P89" s="92"/>
      <c r="Q89" s="97"/>
      <c r="R89" s="97"/>
      <c r="S89" s="97"/>
      <c r="T89" s="93"/>
      <c r="U89" s="93"/>
      <c r="V89" s="95"/>
      <c r="W89" s="93"/>
      <c r="X89" s="93"/>
      <c r="Y89" s="93"/>
      <c r="Z89" s="98"/>
      <c r="AA89" s="98"/>
      <c r="AB89" s="98"/>
      <c r="AC89" s="98"/>
      <c r="AD89" s="98"/>
      <c r="AE89" s="98"/>
      <c r="AF89" s="84"/>
      <c r="AG89" s="98"/>
      <c r="AH89" s="98"/>
      <c r="AI89" s="93"/>
      <c r="AJ89" s="100"/>
      <c r="AK89" s="99"/>
      <c r="AL89" s="92"/>
      <c r="AM89" s="93"/>
      <c r="AN89" s="100"/>
      <c r="AO89" s="84"/>
      <c r="AP89" s="90" t="str">
        <f>IFERROR(VLOOKUP(Data[[#This Row],['#org +lead +name]],Tbl_Orgs[], 2), "")</f>
        <v/>
      </c>
      <c r="AQ89" s="90" t="str">
        <f>IFERROR(VLOOKUP(Data[[#This Row],['#org +lead +name]],Tbl_Orgs[], 3), "")</f>
        <v/>
      </c>
      <c r="AR89" s="90" t="str">
        <f>IFERROR(VLOOKUP(Data[[#This Row],['#org +impl +name]],Tbl_Orgs[], 2), "")</f>
        <v/>
      </c>
      <c r="AS89" s="90" t="str">
        <f>IFERROR(VLOOKUP(Data[[#This Row],['#org +impl +name]],Tbl_Orgs[], 3), "")</f>
        <v/>
      </c>
      <c r="AT89" s="91" t="str">
        <f t="shared" ca="1" si="4"/>
        <v/>
      </c>
      <c r="AU89" s="91" t="str">
        <f t="shared" ca="1" si="5"/>
        <v/>
      </c>
      <c r="AV89" s="91" t="str">
        <f t="shared" ca="1" si="6"/>
        <v/>
      </c>
      <c r="AW89" s="155"/>
      <c r="AX89" s="155"/>
      <c r="AY89" s="155"/>
      <c r="AZ89" s="155"/>
    </row>
    <row r="90" spans="1:52" ht="30" customHeight="1">
      <c r="A90" s="153" t="str">
        <f t="shared" ca="1" si="7"/>
        <v>202302-082</v>
      </c>
      <c r="B90" s="92"/>
      <c r="C90" s="93"/>
      <c r="D90" s="93"/>
      <c r="E90" s="81"/>
      <c r="F90" s="94"/>
      <c r="G90" s="81"/>
      <c r="H90" s="93"/>
      <c r="I90" s="143" t="s">
        <v>373</v>
      </c>
      <c r="J90" s="92"/>
      <c r="K90" s="96"/>
      <c r="L90" s="93"/>
      <c r="M90" s="93"/>
      <c r="N90" s="84"/>
      <c r="O90" s="84"/>
      <c r="P90" s="92"/>
      <c r="Q90" s="97"/>
      <c r="R90" s="97"/>
      <c r="S90" s="97"/>
      <c r="T90" s="93"/>
      <c r="U90" s="93"/>
      <c r="V90" s="95"/>
      <c r="W90" s="93"/>
      <c r="X90" s="93"/>
      <c r="Y90" s="93"/>
      <c r="Z90" s="98"/>
      <c r="AA90" s="98"/>
      <c r="AB90" s="98"/>
      <c r="AC90" s="98"/>
      <c r="AD90" s="98"/>
      <c r="AE90" s="98"/>
      <c r="AF90" s="84"/>
      <c r="AG90" s="98"/>
      <c r="AH90" s="98"/>
      <c r="AI90" s="93"/>
      <c r="AJ90" s="100"/>
      <c r="AK90" s="99"/>
      <c r="AL90" s="92"/>
      <c r="AM90" s="93"/>
      <c r="AN90" s="100"/>
      <c r="AO90" s="84"/>
      <c r="AP90" s="90" t="str">
        <f>IFERROR(VLOOKUP(Data[[#This Row],['#org +lead +name]],Tbl_Orgs[], 2), "")</f>
        <v/>
      </c>
      <c r="AQ90" s="90" t="str">
        <f>IFERROR(VLOOKUP(Data[[#This Row],['#org +lead +name]],Tbl_Orgs[], 3), "")</f>
        <v/>
      </c>
      <c r="AR90" s="90" t="str">
        <f>IFERROR(VLOOKUP(Data[[#This Row],['#org +impl +name]],Tbl_Orgs[], 2), "")</f>
        <v/>
      </c>
      <c r="AS90" s="90" t="str">
        <f>IFERROR(VLOOKUP(Data[[#This Row],['#org +impl +name]],Tbl_Orgs[], 3), "")</f>
        <v/>
      </c>
      <c r="AT90" s="91" t="str">
        <f t="shared" ca="1" si="4"/>
        <v/>
      </c>
      <c r="AU90" s="91" t="str">
        <f t="shared" ca="1" si="5"/>
        <v/>
      </c>
      <c r="AV90" s="91" t="str">
        <f t="shared" ca="1" si="6"/>
        <v/>
      </c>
      <c r="AW90" s="155"/>
      <c r="AX90" s="155"/>
      <c r="AY90" s="155"/>
      <c r="AZ90" s="155"/>
    </row>
    <row r="91" spans="1:52" ht="30" customHeight="1">
      <c r="A91" s="153" t="str">
        <f t="shared" ca="1" si="7"/>
        <v>202302-083</v>
      </c>
      <c r="B91" s="92"/>
      <c r="C91" s="93"/>
      <c r="D91" s="93"/>
      <c r="E91" s="81"/>
      <c r="F91" s="94"/>
      <c r="G91" s="81"/>
      <c r="H91" s="93"/>
      <c r="I91" s="143" t="s">
        <v>373</v>
      </c>
      <c r="J91" s="92"/>
      <c r="K91" s="96"/>
      <c r="L91" s="93"/>
      <c r="M91" s="93"/>
      <c r="N91" s="84"/>
      <c r="O91" s="84"/>
      <c r="P91" s="92"/>
      <c r="Q91" s="97"/>
      <c r="R91" s="97"/>
      <c r="S91" s="97"/>
      <c r="T91" s="93"/>
      <c r="U91" s="93"/>
      <c r="V91" s="95"/>
      <c r="W91" s="93"/>
      <c r="X91" s="93"/>
      <c r="Y91" s="93"/>
      <c r="Z91" s="98"/>
      <c r="AA91" s="98"/>
      <c r="AB91" s="98"/>
      <c r="AC91" s="98"/>
      <c r="AD91" s="98"/>
      <c r="AE91" s="98"/>
      <c r="AF91" s="84"/>
      <c r="AG91" s="98"/>
      <c r="AH91" s="98"/>
      <c r="AI91" s="93"/>
      <c r="AJ91" s="100"/>
      <c r="AK91" s="99"/>
      <c r="AL91" s="92"/>
      <c r="AM91" s="93"/>
      <c r="AN91" s="100"/>
      <c r="AO91" s="84"/>
      <c r="AP91" s="90" t="str">
        <f>IFERROR(VLOOKUP(Data[[#This Row],['#org +lead +name]],Tbl_Orgs[], 2), "")</f>
        <v/>
      </c>
      <c r="AQ91" s="90" t="str">
        <f>IFERROR(VLOOKUP(Data[[#This Row],['#org +lead +name]],Tbl_Orgs[], 3), "")</f>
        <v/>
      </c>
      <c r="AR91" s="90" t="str">
        <f>IFERROR(VLOOKUP(Data[[#This Row],['#org +impl +name]],Tbl_Orgs[], 2), "")</f>
        <v/>
      </c>
      <c r="AS91" s="90" t="str">
        <f>IFERROR(VLOOKUP(Data[[#This Row],['#org +impl +name]],Tbl_Orgs[], 3), "")</f>
        <v/>
      </c>
      <c r="AT91" s="91" t="str">
        <f t="shared" ca="1" si="4"/>
        <v/>
      </c>
      <c r="AU91" s="91" t="str">
        <f t="shared" ca="1" si="5"/>
        <v/>
      </c>
      <c r="AV91" s="91" t="str">
        <f t="shared" ca="1" si="6"/>
        <v/>
      </c>
      <c r="AW91" s="155"/>
      <c r="AX91" s="155"/>
      <c r="AY91" s="155"/>
      <c r="AZ91" s="155"/>
    </row>
    <row r="92" spans="1:52" ht="30" customHeight="1">
      <c r="A92" s="153" t="str">
        <f t="shared" ca="1" si="7"/>
        <v>202302-084</v>
      </c>
      <c r="B92" s="92"/>
      <c r="C92" s="93"/>
      <c r="D92" s="93"/>
      <c r="E92" s="81"/>
      <c r="F92" s="94"/>
      <c r="G92" s="81"/>
      <c r="H92" s="93"/>
      <c r="I92" s="143" t="s">
        <v>373</v>
      </c>
      <c r="J92" s="92"/>
      <c r="K92" s="96"/>
      <c r="L92" s="93"/>
      <c r="M92" s="93"/>
      <c r="N92" s="84"/>
      <c r="O92" s="84"/>
      <c r="P92" s="92"/>
      <c r="Q92" s="97"/>
      <c r="R92" s="97"/>
      <c r="S92" s="97"/>
      <c r="T92" s="93"/>
      <c r="U92" s="93"/>
      <c r="V92" s="95"/>
      <c r="W92" s="93"/>
      <c r="X92" s="93"/>
      <c r="Y92" s="93"/>
      <c r="Z92" s="98"/>
      <c r="AA92" s="98"/>
      <c r="AB92" s="98"/>
      <c r="AC92" s="98"/>
      <c r="AD92" s="98"/>
      <c r="AE92" s="98"/>
      <c r="AF92" s="84"/>
      <c r="AG92" s="98"/>
      <c r="AH92" s="98"/>
      <c r="AI92" s="93"/>
      <c r="AJ92" s="100"/>
      <c r="AK92" s="99"/>
      <c r="AL92" s="92"/>
      <c r="AM92" s="93"/>
      <c r="AN92" s="100"/>
      <c r="AO92" s="84"/>
      <c r="AP92" s="90" t="str">
        <f>IFERROR(VLOOKUP(Data[[#This Row],['#org +lead +name]],Tbl_Orgs[], 2), "")</f>
        <v/>
      </c>
      <c r="AQ92" s="90" t="str">
        <f>IFERROR(VLOOKUP(Data[[#This Row],['#org +lead +name]],Tbl_Orgs[], 3), "")</f>
        <v/>
      </c>
      <c r="AR92" s="90" t="str">
        <f>IFERROR(VLOOKUP(Data[[#This Row],['#org +impl +name]],Tbl_Orgs[], 2), "")</f>
        <v/>
      </c>
      <c r="AS92" s="90" t="str">
        <f>IFERROR(VLOOKUP(Data[[#This Row],['#org +impl +name]],Tbl_Orgs[], 3), "")</f>
        <v/>
      </c>
      <c r="AT92" s="91" t="str">
        <f t="shared" ca="1" si="4"/>
        <v/>
      </c>
      <c r="AU92" s="91" t="str">
        <f t="shared" ca="1" si="5"/>
        <v/>
      </c>
      <c r="AV92" s="91" t="str">
        <f t="shared" ca="1" si="6"/>
        <v/>
      </c>
      <c r="AW92" s="155"/>
      <c r="AX92" s="155"/>
      <c r="AY92" s="155"/>
      <c r="AZ92" s="155"/>
    </row>
    <row r="93" spans="1:52" ht="30" customHeight="1">
      <c r="A93" s="153" t="str">
        <f t="shared" ca="1" si="7"/>
        <v>202302-085</v>
      </c>
      <c r="B93" s="92"/>
      <c r="C93" s="93"/>
      <c r="D93" s="93"/>
      <c r="E93" s="81"/>
      <c r="F93" s="94"/>
      <c r="G93" s="81"/>
      <c r="H93" s="93"/>
      <c r="I93" s="143" t="s">
        <v>373</v>
      </c>
      <c r="J93" s="92"/>
      <c r="K93" s="96"/>
      <c r="L93" s="93"/>
      <c r="M93" s="93"/>
      <c r="N93" s="84"/>
      <c r="O93" s="84"/>
      <c r="P93" s="92"/>
      <c r="Q93" s="97"/>
      <c r="R93" s="97"/>
      <c r="S93" s="97"/>
      <c r="T93" s="93"/>
      <c r="U93" s="93"/>
      <c r="V93" s="95"/>
      <c r="W93" s="93"/>
      <c r="X93" s="93"/>
      <c r="Y93" s="93"/>
      <c r="Z93" s="98"/>
      <c r="AA93" s="98"/>
      <c r="AB93" s="98"/>
      <c r="AC93" s="98"/>
      <c r="AD93" s="98"/>
      <c r="AE93" s="98"/>
      <c r="AF93" s="84"/>
      <c r="AG93" s="98"/>
      <c r="AH93" s="98"/>
      <c r="AI93" s="93"/>
      <c r="AJ93" s="100"/>
      <c r="AK93" s="99"/>
      <c r="AL93" s="92"/>
      <c r="AM93" s="93"/>
      <c r="AN93" s="100"/>
      <c r="AO93" s="84"/>
      <c r="AP93" s="90" t="str">
        <f>IFERROR(VLOOKUP(Data[[#This Row],['#org +lead +name]],Tbl_Orgs[], 2), "")</f>
        <v/>
      </c>
      <c r="AQ93" s="90" t="str">
        <f>IFERROR(VLOOKUP(Data[[#This Row],['#org +lead +name]],Tbl_Orgs[], 3), "")</f>
        <v/>
      </c>
      <c r="AR93" s="90" t="str">
        <f>IFERROR(VLOOKUP(Data[[#This Row],['#org +impl +name]],Tbl_Orgs[], 2), "")</f>
        <v/>
      </c>
      <c r="AS93" s="90" t="str">
        <f>IFERROR(VLOOKUP(Data[[#This Row],['#org +impl +name]],Tbl_Orgs[], 3), "")</f>
        <v/>
      </c>
      <c r="AT93" s="91" t="str">
        <f t="shared" ca="1" si="4"/>
        <v/>
      </c>
      <c r="AU93" s="91" t="str">
        <f t="shared" ca="1" si="5"/>
        <v/>
      </c>
      <c r="AV93" s="91" t="str">
        <f t="shared" ca="1" si="6"/>
        <v/>
      </c>
      <c r="AW93" s="155"/>
      <c r="AX93" s="155"/>
      <c r="AY93" s="155"/>
      <c r="AZ93" s="155"/>
    </row>
    <row r="94" spans="1:52" ht="30" customHeight="1">
      <c r="A94" s="153" t="str">
        <f t="shared" ca="1" si="7"/>
        <v>202302-086</v>
      </c>
      <c r="B94" s="92"/>
      <c r="C94" s="93"/>
      <c r="D94" s="93"/>
      <c r="E94" s="81"/>
      <c r="F94" s="94"/>
      <c r="G94" s="81"/>
      <c r="H94" s="93"/>
      <c r="I94" s="143" t="s">
        <v>373</v>
      </c>
      <c r="J94" s="92"/>
      <c r="K94" s="96"/>
      <c r="L94" s="93"/>
      <c r="M94" s="93"/>
      <c r="N94" s="84"/>
      <c r="O94" s="84"/>
      <c r="P94" s="92"/>
      <c r="Q94" s="97"/>
      <c r="R94" s="97"/>
      <c r="S94" s="97"/>
      <c r="T94" s="93"/>
      <c r="U94" s="93"/>
      <c r="V94" s="95"/>
      <c r="W94" s="93"/>
      <c r="X94" s="93"/>
      <c r="Y94" s="93"/>
      <c r="Z94" s="98"/>
      <c r="AA94" s="98"/>
      <c r="AB94" s="98"/>
      <c r="AC94" s="98"/>
      <c r="AD94" s="98"/>
      <c r="AE94" s="98"/>
      <c r="AF94" s="84"/>
      <c r="AG94" s="98"/>
      <c r="AH94" s="98"/>
      <c r="AI94" s="93"/>
      <c r="AJ94" s="100"/>
      <c r="AK94" s="99"/>
      <c r="AL94" s="92"/>
      <c r="AM94" s="93"/>
      <c r="AN94" s="100"/>
      <c r="AO94" s="84"/>
      <c r="AP94" s="90" t="str">
        <f>IFERROR(VLOOKUP(Data[[#This Row],['#org +lead +name]],Tbl_Orgs[], 2), "")</f>
        <v/>
      </c>
      <c r="AQ94" s="90" t="str">
        <f>IFERROR(VLOOKUP(Data[[#This Row],['#org +lead +name]],Tbl_Orgs[], 3), "")</f>
        <v/>
      </c>
      <c r="AR94" s="90" t="str">
        <f>IFERROR(VLOOKUP(Data[[#This Row],['#org +impl +name]],Tbl_Orgs[], 2), "")</f>
        <v/>
      </c>
      <c r="AS94" s="90" t="str">
        <f>IFERROR(VLOOKUP(Data[[#This Row],['#org +impl +name]],Tbl_Orgs[], 3), "")</f>
        <v/>
      </c>
      <c r="AT94" s="91" t="str">
        <f t="shared" ca="1" si="4"/>
        <v/>
      </c>
      <c r="AU94" s="91" t="str">
        <f t="shared" ca="1" si="5"/>
        <v/>
      </c>
      <c r="AV94" s="91" t="str">
        <f t="shared" ca="1" si="6"/>
        <v/>
      </c>
      <c r="AW94" s="155"/>
      <c r="AX94" s="155"/>
      <c r="AY94" s="155"/>
      <c r="AZ94" s="155"/>
    </row>
    <row r="95" spans="1:52" ht="30" customHeight="1">
      <c r="A95" s="153" t="str">
        <f t="shared" ca="1" si="7"/>
        <v>202302-087</v>
      </c>
      <c r="B95" s="92"/>
      <c r="C95" s="93"/>
      <c r="D95" s="93"/>
      <c r="E95" s="81"/>
      <c r="F95" s="94"/>
      <c r="G95" s="81"/>
      <c r="H95" s="93"/>
      <c r="I95" s="143" t="s">
        <v>373</v>
      </c>
      <c r="J95" s="92"/>
      <c r="K95" s="96"/>
      <c r="L95" s="93"/>
      <c r="M95" s="93"/>
      <c r="N95" s="84"/>
      <c r="O95" s="84"/>
      <c r="P95" s="92"/>
      <c r="Q95" s="97"/>
      <c r="R95" s="97"/>
      <c r="S95" s="97"/>
      <c r="T95" s="93"/>
      <c r="U95" s="93"/>
      <c r="V95" s="95"/>
      <c r="W95" s="93"/>
      <c r="X95" s="93"/>
      <c r="Y95" s="93"/>
      <c r="Z95" s="98"/>
      <c r="AA95" s="98"/>
      <c r="AB95" s="98"/>
      <c r="AC95" s="98"/>
      <c r="AD95" s="98"/>
      <c r="AE95" s="98"/>
      <c r="AF95" s="84"/>
      <c r="AG95" s="98"/>
      <c r="AH95" s="98"/>
      <c r="AI95" s="93"/>
      <c r="AJ95" s="100"/>
      <c r="AK95" s="99"/>
      <c r="AL95" s="92"/>
      <c r="AM95" s="93"/>
      <c r="AN95" s="100"/>
      <c r="AO95" s="84"/>
      <c r="AP95" s="90" t="str">
        <f>IFERROR(VLOOKUP(Data[[#This Row],['#org +lead +name]],Tbl_Orgs[], 2), "")</f>
        <v/>
      </c>
      <c r="AQ95" s="90" t="str">
        <f>IFERROR(VLOOKUP(Data[[#This Row],['#org +lead +name]],Tbl_Orgs[], 3), "")</f>
        <v/>
      </c>
      <c r="AR95" s="90" t="str">
        <f>IFERROR(VLOOKUP(Data[[#This Row],['#org +impl +name]],Tbl_Orgs[], 2), "")</f>
        <v/>
      </c>
      <c r="AS95" s="90" t="str">
        <f>IFERROR(VLOOKUP(Data[[#This Row],['#org +impl +name]],Tbl_Orgs[], 3), "")</f>
        <v/>
      </c>
      <c r="AT95" s="91" t="str">
        <f t="shared" ca="1" si="4"/>
        <v/>
      </c>
      <c r="AU95" s="91" t="str">
        <f t="shared" ca="1" si="5"/>
        <v/>
      </c>
      <c r="AV95" s="91" t="str">
        <f t="shared" ca="1" si="6"/>
        <v/>
      </c>
      <c r="AW95" s="155"/>
      <c r="AX95" s="155"/>
      <c r="AY95" s="155"/>
      <c r="AZ95" s="155"/>
    </row>
    <row r="96" spans="1:52" ht="30" customHeight="1">
      <c r="A96" s="153" t="str">
        <f t="shared" ca="1" si="7"/>
        <v>202302-088</v>
      </c>
      <c r="B96" s="92"/>
      <c r="C96" s="93"/>
      <c r="D96" s="93"/>
      <c r="E96" s="81"/>
      <c r="F96" s="94"/>
      <c r="G96" s="81"/>
      <c r="H96" s="93"/>
      <c r="I96" s="143" t="s">
        <v>373</v>
      </c>
      <c r="J96" s="92"/>
      <c r="K96" s="96"/>
      <c r="L96" s="93"/>
      <c r="M96" s="93"/>
      <c r="N96" s="84"/>
      <c r="O96" s="84"/>
      <c r="P96" s="92"/>
      <c r="Q96" s="97"/>
      <c r="R96" s="97"/>
      <c r="S96" s="97"/>
      <c r="T96" s="93"/>
      <c r="U96" s="93"/>
      <c r="V96" s="95"/>
      <c r="W96" s="93"/>
      <c r="X96" s="93"/>
      <c r="Y96" s="93"/>
      <c r="Z96" s="98"/>
      <c r="AA96" s="98"/>
      <c r="AB96" s="98"/>
      <c r="AC96" s="98"/>
      <c r="AD96" s="98"/>
      <c r="AE96" s="98"/>
      <c r="AF96" s="84"/>
      <c r="AG96" s="98"/>
      <c r="AH96" s="98"/>
      <c r="AI96" s="93"/>
      <c r="AJ96" s="100"/>
      <c r="AK96" s="99"/>
      <c r="AL96" s="92"/>
      <c r="AM96" s="93"/>
      <c r="AN96" s="100"/>
      <c r="AO96" s="84"/>
      <c r="AP96" s="90" t="str">
        <f>IFERROR(VLOOKUP(Data[[#This Row],['#org +lead +name]],Tbl_Orgs[], 2), "")</f>
        <v/>
      </c>
      <c r="AQ96" s="90" t="str">
        <f>IFERROR(VLOOKUP(Data[[#This Row],['#org +lead +name]],Tbl_Orgs[], 3), "")</f>
        <v/>
      </c>
      <c r="AR96" s="90" t="str">
        <f>IFERROR(VLOOKUP(Data[[#This Row],['#org +impl +name]],Tbl_Orgs[], 2), "")</f>
        <v/>
      </c>
      <c r="AS96" s="90" t="str">
        <f>IFERROR(VLOOKUP(Data[[#This Row],['#org +impl +name]],Tbl_Orgs[], 3), "")</f>
        <v/>
      </c>
      <c r="AT96" s="91" t="str">
        <f t="shared" ca="1" si="4"/>
        <v/>
      </c>
      <c r="AU96" s="91" t="str">
        <f t="shared" ca="1" si="5"/>
        <v/>
      </c>
      <c r="AV96" s="91" t="str">
        <f t="shared" ca="1" si="6"/>
        <v/>
      </c>
      <c r="AW96" s="155"/>
      <c r="AX96" s="155"/>
      <c r="AY96" s="155"/>
      <c r="AZ96" s="155"/>
    </row>
    <row r="97" spans="1:52" ht="30" customHeight="1">
      <c r="A97" s="153" t="str">
        <f t="shared" ca="1" si="7"/>
        <v>202302-089</v>
      </c>
      <c r="B97" s="92"/>
      <c r="C97" s="93"/>
      <c r="D97" s="93"/>
      <c r="E97" s="81"/>
      <c r="F97" s="94"/>
      <c r="G97" s="81"/>
      <c r="H97" s="93"/>
      <c r="I97" s="143" t="s">
        <v>373</v>
      </c>
      <c r="J97" s="92"/>
      <c r="K97" s="96"/>
      <c r="L97" s="93"/>
      <c r="M97" s="93"/>
      <c r="N97" s="84"/>
      <c r="O97" s="84"/>
      <c r="P97" s="92"/>
      <c r="Q97" s="97"/>
      <c r="R97" s="97"/>
      <c r="S97" s="97"/>
      <c r="T97" s="93"/>
      <c r="U97" s="93"/>
      <c r="V97" s="95"/>
      <c r="W97" s="93"/>
      <c r="X97" s="93"/>
      <c r="Y97" s="93"/>
      <c r="Z97" s="98"/>
      <c r="AA97" s="98"/>
      <c r="AB97" s="98"/>
      <c r="AC97" s="98"/>
      <c r="AD97" s="98"/>
      <c r="AE97" s="98"/>
      <c r="AF97" s="84"/>
      <c r="AG97" s="98"/>
      <c r="AH97" s="98"/>
      <c r="AI97" s="93"/>
      <c r="AJ97" s="100"/>
      <c r="AK97" s="99"/>
      <c r="AL97" s="92"/>
      <c r="AM97" s="93"/>
      <c r="AN97" s="100"/>
      <c r="AO97" s="84"/>
      <c r="AP97" s="90" t="str">
        <f>IFERROR(VLOOKUP(Data[[#This Row],['#org +lead +name]],Tbl_Orgs[], 2), "")</f>
        <v/>
      </c>
      <c r="AQ97" s="90" t="str">
        <f>IFERROR(VLOOKUP(Data[[#This Row],['#org +lead +name]],Tbl_Orgs[], 3), "")</f>
        <v/>
      </c>
      <c r="AR97" s="90" t="str">
        <f>IFERROR(VLOOKUP(Data[[#This Row],['#org +impl +name]],Tbl_Orgs[], 2), "")</f>
        <v/>
      </c>
      <c r="AS97" s="90" t="str">
        <f>IFERROR(VLOOKUP(Data[[#This Row],['#org +impl +name]],Tbl_Orgs[], 3), "")</f>
        <v/>
      </c>
      <c r="AT97" s="91" t="str">
        <f t="shared" ca="1" si="4"/>
        <v/>
      </c>
      <c r="AU97" s="91" t="str">
        <f t="shared" ca="1" si="5"/>
        <v/>
      </c>
      <c r="AV97" s="91" t="str">
        <f t="shared" ca="1" si="6"/>
        <v/>
      </c>
      <c r="AW97" s="155"/>
      <c r="AX97" s="155"/>
      <c r="AY97" s="155"/>
      <c r="AZ97" s="155"/>
    </row>
    <row r="98" spans="1:52" ht="30" customHeight="1">
      <c r="A98" s="153" t="str">
        <f t="shared" ca="1" si="7"/>
        <v>202302-090</v>
      </c>
      <c r="B98" s="92"/>
      <c r="C98" s="93"/>
      <c r="D98" s="93"/>
      <c r="E98" s="81"/>
      <c r="F98" s="94"/>
      <c r="G98" s="81"/>
      <c r="H98" s="93"/>
      <c r="I98" s="143" t="s">
        <v>373</v>
      </c>
      <c r="J98" s="92"/>
      <c r="K98" s="96"/>
      <c r="L98" s="93"/>
      <c r="M98" s="93"/>
      <c r="N98" s="84"/>
      <c r="O98" s="84"/>
      <c r="P98" s="92"/>
      <c r="Q98" s="97"/>
      <c r="R98" s="97"/>
      <c r="S98" s="97"/>
      <c r="T98" s="93"/>
      <c r="U98" s="93"/>
      <c r="V98" s="95"/>
      <c r="W98" s="93"/>
      <c r="X98" s="93"/>
      <c r="Y98" s="93"/>
      <c r="Z98" s="98"/>
      <c r="AA98" s="98"/>
      <c r="AB98" s="98"/>
      <c r="AC98" s="98"/>
      <c r="AD98" s="98"/>
      <c r="AE98" s="98"/>
      <c r="AF98" s="84"/>
      <c r="AG98" s="98"/>
      <c r="AH98" s="98"/>
      <c r="AI98" s="93"/>
      <c r="AJ98" s="100"/>
      <c r="AK98" s="99"/>
      <c r="AL98" s="92"/>
      <c r="AM98" s="93"/>
      <c r="AN98" s="100"/>
      <c r="AO98" s="84"/>
      <c r="AP98" s="90" t="str">
        <f>IFERROR(VLOOKUP(Data[[#This Row],['#org +lead +name]],Tbl_Orgs[], 2), "")</f>
        <v/>
      </c>
      <c r="AQ98" s="90" t="str">
        <f>IFERROR(VLOOKUP(Data[[#This Row],['#org +lead +name]],Tbl_Orgs[], 3), "")</f>
        <v/>
      </c>
      <c r="AR98" s="90" t="str">
        <f>IFERROR(VLOOKUP(Data[[#This Row],['#org +impl +name]],Tbl_Orgs[], 2), "")</f>
        <v/>
      </c>
      <c r="AS98" s="90" t="str">
        <f>IFERROR(VLOOKUP(Data[[#This Row],['#org +impl +name]],Tbl_Orgs[], 3), "")</f>
        <v/>
      </c>
      <c r="AT98" s="91" t="str">
        <f t="shared" ca="1" si="4"/>
        <v/>
      </c>
      <c r="AU98" s="91" t="str">
        <f t="shared" ca="1" si="5"/>
        <v/>
      </c>
      <c r="AV98" s="91" t="str">
        <f t="shared" ca="1" si="6"/>
        <v/>
      </c>
      <c r="AW98" s="155"/>
      <c r="AX98" s="155"/>
      <c r="AY98" s="155"/>
      <c r="AZ98" s="155"/>
    </row>
    <row r="99" spans="1:52" ht="30" customHeight="1">
      <c r="A99" s="153" t="str">
        <f t="shared" ca="1" si="7"/>
        <v>202302-091</v>
      </c>
      <c r="B99" s="92"/>
      <c r="C99" s="93"/>
      <c r="D99" s="93"/>
      <c r="E99" s="81"/>
      <c r="F99" s="94"/>
      <c r="G99" s="81"/>
      <c r="H99" s="93"/>
      <c r="I99" s="143" t="s">
        <v>373</v>
      </c>
      <c r="J99" s="92"/>
      <c r="K99" s="96"/>
      <c r="L99" s="93"/>
      <c r="M99" s="93"/>
      <c r="N99" s="84"/>
      <c r="O99" s="84"/>
      <c r="P99" s="92"/>
      <c r="Q99" s="97"/>
      <c r="R99" s="97"/>
      <c r="S99" s="97"/>
      <c r="T99" s="93"/>
      <c r="U99" s="93"/>
      <c r="V99" s="95"/>
      <c r="W99" s="93"/>
      <c r="X99" s="93"/>
      <c r="Y99" s="93"/>
      <c r="Z99" s="98"/>
      <c r="AA99" s="98"/>
      <c r="AB99" s="98"/>
      <c r="AC99" s="98"/>
      <c r="AD99" s="98"/>
      <c r="AE99" s="98"/>
      <c r="AF99" s="84"/>
      <c r="AG99" s="98"/>
      <c r="AH99" s="98"/>
      <c r="AI99" s="93"/>
      <c r="AJ99" s="100"/>
      <c r="AK99" s="99"/>
      <c r="AL99" s="92"/>
      <c r="AM99" s="93"/>
      <c r="AN99" s="100"/>
      <c r="AO99" s="84"/>
      <c r="AP99" s="90" t="str">
        <f>IFERROR(VLOOKUP(Data[[#This Row],['#org +lead +name]],Tbl_Orgs[], 2), "")</f>
        <v/>
      </c>
      <c r="AQ99" s="90" t="str">
        <f>IFERROR(VLOOKUP(Data[[#This Row],['#org +lead +name]],Tbl_Orgs[], 3), "")</f>
        <v/>
      </c>
      <c r="AR99" s="90" t="str">
        <f>IFERROR(VLOOKUP(Data[[#This Row],['#org +impl +name]],Tbl_Orgs[], 2), "")</f>
        <v/>
      </c>
      <c r="AS99" s="90" t="str">
        <f>IFERROR(VLOOKUP(Data[[#This Row],['#org +impl +name]],Tbl_Orgs[], 3), "")</f>
        <v/>
      </c>
      <c r="AT99" s="91" t="str">
        <f t="shared" ref="AT99:AT162" ca="1" si="8">IF(Q99="","",OFFSET(Admin1_Start,MATCH(Q99,Admin1,0),1))</f>
        <v/>
      </c>
      <c r="AU99" s="91" t="str">
        <f t="shared" ref="AU99:AU162" ca="1" si="9">IF(R99="","",INDEX(Admin2_Pcode,MATCH(R99,OFFSET(Admin2_Start,MATCH(AT99,Admin1_Linked_Pcode,0),0,COUNTIF(Admin1_Linked_Pcode,AT99)),0)+MATCH(AT99,Admin1_Linked_Pcode,0)-1))</f>
        <v/>
      </c>
      <c r="AV99" s="91" t="str">
        <f t="shared" ref="AV99:AV162" ca="1" si="10">IF(S99="","",INDEX(Admin3_Pcode,MATCH(S99,OFFSET(Admin3_Start,MATCH(AU99,Admin2_Linked_Pcode,0),0,COUNTIF(Admin2_Linked_Pcode,AU99)),0)+MATCH(AU99,Admin2_Linked_Pcode,0)-1))</f>
        <v/>
      </c>
      <c r="AW99" s="155"/>
      <c r="AX99" s="155"/>
      <c r="AY99" s="155"/>
      <c r="AZ99" s="155"/>
    </row>
    <row r="100" spans="1:52" ht="30" customHeight="1">
      <c r="A100" s="153" t="str">
        <f t="shared" ca="1" si="7"/>
        <v>202302-092</v>
      </c>
      <c r="B100" s="92"/>
      <c r="C100" s="93"/>
      <c r="D100" s="93"/>
      <c r="E100" s="81"/>
      <c r="F100" s="94"/>
      <c r="G100" s="81"/>
      <c r="H100" s="93"/>
      <c r="I100" s="143" t="s">
        <v>373</v>
      </c>
      <c r="J100" s="92"/>
      <c r="K100" s="96"/>
      <c r="L100" s="93"/>
      <c r="M100" s="93"/>
      <c r="N100" s="84"/>
      <c r="O100" s="84"/>
      <c r="P100" s="92"/>
      <c r="Q100" s="97"/>
      <c r="R100" s="97"/>
      <c r="S100" s="97"/>
      <c r="T100" s="93"/>
      <c r="U100" s="93"/>
      <c r="V100" s="95"/>
      <c r="W100" s="93"/>
      <c r="X100" s="93"/>
      <c r="Y100" s="93"/>
      <c r="Z100" s="98"/>
      <c r="AA100" s="98"/>
      <c r="AB100" s="98"/>
      <c r="AC100" s="98"/>
      <c r="AD100" s="98"/>
      <c r="AE100" s="98"/>
      <c r="AF100" s="84"/>
      <c r="AG100" s="98"/>
      <c r="AH100" s="98"/>
      <c r="AI100" s="93"/>
      <c r="AJ100" s="100"/>
      <c r="AK100" s="99"/>
      <c r="AL100" s="92"/>
      <c r="AM100" s="93"/>
      <c r="AN100" s="100"/>
      <c r="AO100" s="84"/>
      <c r="AP100" s="90" t="str">
        <f>IFERROR(VLOOKUP(Data[[#This Row],['#org +lead +name]],Tbl_Orgs[], 2), "")</f>
        <v/>
      </c>
      <c r="AQ100" s="90" t="str">
        <f>IFERROR(VLOOKUP(Data[[#This Row],['#org +lead +name]],Tbl_Orgs[], 3), "")</f>
        <v/>
      </c>
      <c r="AR100" s="90" t="str">
        <f>IFERROR(VLOOKUP(Data[[#This Row],['#org +impl +name]],Tbl_Orgs[], 2), "")</f>
        <v/>
      </c>
      <c r="AS100" s="90" t="str">
        <f>IFERROR(VLOOKUP(Data[[#This Row],['#org +impl +name]],Tbl_Orgs[], 3), "")</f>
        <v/>
      </c>
      <c r="AT100" s="91" t="str">
        <f t="shared" ca="1" si="8"/>
        <v/>
      </c>
      <c r="AU100" s="91" t="str">
        <f t="shared" ca="1" si="9"/>
        <v/>
      </c>
      <c r="AV100" s="91" t="str">
        <f t="shared" ca="1" si="10"/>
        <v/>
      </c>
      <c r="AW100" s="155"/>
      <c r="AX100" s="155"/>
      <c r="AY100" s="155"/>
      <c r="AZ100" s="155"/>
    </row>
    <row r="101" spans="1:52" ht="30" customHeight="1">
      <c r="A101" s="153" t="str">
        <f t="shared" ca="1" si="7"/>
        <v>202302-093</v>
      </c>
      <c r="B101" s="92"/>
      <c r="C101" s="93"/>
      <c r="D101" s="93"/>
      <c r="E101" s="81"/>
      <c r="F101" s="94"/>
      <c r="G101" s="81"/>
      <c r="H101" s="93"/>
      <c r="I101" s="143" t="s">
        <v>373</v>
      </c>
      <c r="J101" s="92"/>
      <c r="K101" s="96"/>
      <c r="L101" s="93"/>
      <c r="M101" s="93"/>
      <c r="N101" s="84"/>
      <c r="O101" s="84"/>
      <c r="P101" s="92"/>
      <c r="Q101" s="97"/>
      <c r="R101" s="97"/>
      <c r="S101" s="97"/>
      <c r="T101" s="93"/>
      <c r="U101" s="93"/>
      <c r="V101" s="95"/>
      <c r="W101" s="93"/>
      <c r="X101" s="93"/>
      <c r="Y101" s="93"/>
      <c r="Z101" s="98"/>
      <c r="AA101" s="98"/>
      <c r="AB101" s="98"/>
      <c r="AC101" s="98"/>
      <c r="AD101" s="98"/>
      <c r="AE101" s="98"/>
      <c r="AF101" s="84"/>
      <c r="AG101" s="98"/>
      <c r="AH101" s="98"/>
      <c r="AI101" s="93"/>
      <c r="AJ101" s="100"/>
      <c r="AK101" s="99"/>
      <c r="AL101" s="92"/>
      <c r="AM101" s="93"/>
      <c r="AN101" s="100"/>
      <c r="AO101" s="84"/>
      <c r="AP101" s="90" t="str">
        <f>IFERROR(VLOOKUP(Data[[#This Row],['#org +lead +name]],Tbl_Orgs[], 2), "")</f>
        <v/>
      </c>
      <c r="AQ101" s="90" t="str">
        <f>IFERROR(VLOOKUP(Data[[#This Row],['#org +lead +name]],Tbl_Orgs[], 3), "")</f>
        <v/>
      </c>
      <c r="AR101" s="90" t="str">
        <f>IFERROR(VLOOKUP(Data[[#This Row],['#org +impl +name]],Tbl_Orgs[], 2), "")</f>
        <v/>
      </c>
      <c r="AS101" s="90" t="str">
        <f>IFERROR(VLOOKUP(Data[[#This Row],['#org +impl +name]],Tbl_Orgs[], 3), "")</f>
        <v/>
      </c>
      <c r="AT101" s="91" t="str">
        <f t="shared" ca="1" si="8"/>
        <v/>
      </c>
      <c r="AU101" s="91" t="str">
        <f t="shared" ca="1" si="9"/>
        <v/>
      </c>
      <c r="AV101" s="91" t="str">
        <f t="shared" ca="1" si="10"/>
        <v/>
      </c>
      <c r="AW101" s="155"/>
      <c r="AX101" s="155"/>
      <c r="AY101" s="155"/>
      <c r="AZ101" s="155"/>
    </row>
    <row r="102" spans="1:52" ht="30" customHeight="1">
      <c r="A102" s="153" t="str">
        <f t="shared" ca="1" si="7"/>
        <v>202302-094</v>
      </c>
      <c r="B102" s="92"/>
      <c r="C102" s="93"/>
      <c r="D102" s="93"/>
      <c r="E102" s="81"/>
      <c r="F102" s="94"/>
      <c r="G102" s="81"/>
      <c r="H102" s="93"/>
      <c r="I102" s="143" t="s">
        <v>373</v>
      </c>
      <c r="J102" s="92"/>
      <c r="K102" s="96"/>
      <c r="L102" s="93"/>
      <c r="M102" s="93"/>
      <c r="N102" s="84"/>
      <c r="O102" s="84"/>
      <c r="P102" s="92"/>
      <c r="Q102" s="97"/>
      <c r="R102" s="97"/>
      <c r="S102" s="97"/>
      <c r="T102" s="93"/>
      <c r="U102" s="93"/>
      <c r="V102" s="95"/>
      <c r="W102" s="93"/>
      <c r="X102" s="93"/>
      <c r="Y102" s="93"/>
      <c r="Z102" s="98"/>
      <c r="AA102" s="98"/>
      <c r="AB102" s="98"/>
      <c r="AC102" s="98"/>
      <c r="AD102" s="98"/>
      <c r="AE102" s="98"/>
      <c r="AF102" s="84"/>
      <c r="AG102" s="98"/>
      <c r="AH102" s="98"/>
      <c r="AI102" s="93"/>
      <c r="AJ102" s="100"/>
      <c r="AK102" s="99"/>
      <c r="AL102" s="92"/>
      <c r="AM102" s="93"/>
      <c r="AN102" s="100"/>
      <c r="AO102" s="84"/>
      <c r="AP102" s="90" t="str">
        <f>IFERROR(VLOOKUP(Data[[#This Row],['#org +lead +name]],Tbl_Orgs[], 2), "")</f>
        <v/>
      </c>
      <c r="AQ102" s="90" t="str">
        <f>IFERROR(VLOOKUP(Data[[#This Row],['#org +lead +name]],Tbl_Orgs[], 3), "")</f>
        <v/>
      </c>
      <c r="AR102" s="90" t="str">
        <f>IFERROR(VLOOKUP(Data[[#This Row],['#org +impl +name]],Tbl_Orgs[], 2), "")</f>
        <v/>
      </c>
      <c r="AS102" s="90" t="str">
        <f>IFERROR(VLOOKUP(Data[[#This Row],['#org +impl +name]],Tbl_Orgs[], 3), "")</f>
        <v/>
      </c>
      <c r="AT102" s="91" t="str">
        <f t="shared" ca="1" si="8"/>
        <v/>
      </c>
      <c r="AU102" s="91" t="str">
        <f t="shared" ca="1" si="9"/>
        <v/>
      </c>
      <c r="AV102" s="91" t="str">
        <f t="shared" ca="1" si="10"/>
        <v/>
      </c>
      <c r="AW102" s="155"/>
      <c r="AX102" s="155"/>
      <c r="AY102" s="155"/>
      <c r="AZ102" s="155"/>
    </row>
    <row r="103" spans="1:52" ht="30" customHeight="1">
      <c r="A103" s="153" t="str">
        <f t="shared" ca="1" si="7"/>
        <v>202302-095</v>
      </c>
      <c r="B103" s="92"/>
      <c r="C103" s="93"/>
      <c r="D103" s="93"/>
      <c r="E103" s="81"/>
      <c r="F103" s="94"/>
      <c r="G103" s="81"/>
      <c r="H103" s="93"/>
      <c r="I103" s="143" t="s">
        <v>373</v>
      </c>
      <c r="J103" s="92"/>
      <c r="K103" s="96"/>
      <c r="L103" s="93"/>
      <c r="M103" s="93"/>
      <c r="N103" s="84"/>
      <c r="O103" s="84"/>
      <c r="P103" s="92"/>
      <c r="Q103" s="97"/>
      <c r="R103" s="97"/>
      <c r="S103" s="97"/>
      <c r="T103" s="93"/>
      <c r="U103" s="93"/>
      <c r="V103" s="95"/>
      <c r="W103" s="93"/>
      <c r="X103" s="93"/>
      <c r="Y103" s="93"/>
      <c r="Z103" s="98"/>
      <c r="AA103" s="98"/>
      <c r="AB103" s="98"/>
      <c r="AC103" s="98"/>
      <c r="AD103" s="98"/>
      <c r="AE103" s="98"/>
      <c r="AF103" s="84"/>
      <c r="AG103" s="98"/>
      <c r="AH103" s="98"/>
      <c r="AI103" s="93"/>
      <c r="AJ103" s="100"/>
      <c r="AK103" s="99"/>
      <c r="AL103" s="92"/>
      <c r="AM103" s="93"/>
      <c r="AN103" s="100"/>
      <c r="AO103" s="84"/>
      <c r="AP103" s="90" t="str">
        <f>IFERROR(VLOOKUP(Data[[#This Row],['#org +lead +name]],Tbl_Orgs[], 2), "")</f>
        <v/>
      </c>
      <c r="AQ103" s="90" t="str">
        <f>IFERROR(VLOOKUP(Data[[#This Row],['#org +lead +name]],Tbl_Orgs[], 3), "")</f>
        <v/>
      </c>
      <c r="AR103" s="90" t="str">
        <f>IFERROR(VLOOKUP(Data[[#This Row],['#org +impl +name]],Tbl_Orgs[], 2), "")</f>
        <v/>
      </c>
      <c r="AS103" s="90" t="str">
        <f>IFERROR(VLOOKUP(Data[[#This Row],['#org +impl +name]],Tbl_Orgs[], 3), "")</f>
        <v/>
      </c>
      <c r="AT103" s="91" t="str">
        <f t="shared" ca="1" si="8"/>
        <v/>
      </c>
      <c r="AU103" s="91" t="str">
        <f t="shared" ca="1" si="9"/>
        <v/>
      </c>
      <c r="AV103" s="91" t="str">
        <f t="shared" ca="1" si="10"/>
        <v/>
      </c>
      <c r="AW103" s="155"/>
      <c r="AX103" s="155"/>
      <c r="AY103" s="155"/>
      <c r="AZ103" s="155"/>
    </row>
    <row r="104" spans="1:52" ht="30" customHeight="1">
      <c r="A104" s="153" t="str">
        <f t="shared" ca="1" si="7"/>
        <v>202302-096</v>
      </c>
      <c r="B104" s="92"/>
      <c r="C104" s="93"/>
      <c r="D104" s="93"/>
      <c r="E104" s="81"/>
      <c r="F104" s="94"/>
      <c r="G104" s="81"/>
      <c r="H104" s="93"/>
      <c r="I104" s="143" t="s">
        <v>373</v>
      </c>
      <c r="J104" s="92"/>
      <c r="K104" s="96"/>
      <c r="L104" s="93"/>
      <c r="M104" s="93"/>
      <c r="N104" s="84"/>
      <c r="O104" s="84"/>
      <c r="P104" s="92"/>
      <c r="Q104" s="97"/>
      <c r="R104" s="97"/>
      <c r="S104" s="97"/>
      <c r="T104" s="93"/>
      <c r="U104" s="93"/>
      <c r="V104" s="95"/>
      <c r="W104" s="93"/>
      <c r="X104" s="93"/>
      <c r="Y104" s="93"/>
      <c r="Z104" s="98"/>
      <c r="AA104" s="98"/>
      <c r="AB104" s="98"/>
      <c r="AC104" s="98"/>
      <c r="AD104" s="98"/>
      <c r="AE104" s="98"/>
      <c r="AF104" s="84"/>
      <c r="AG104" s="98"/>
      <c r="AH104" s="98"/>
      <c r="AI104" s="93"/>
      <c r="AJ104" s="100"/>
      <c r="AK104" s="99"/>
      <c r="AL104" s="92"/>
      <c r="AM104" s="93"/>
      <c r="AN104" s="100"/>
      <c r="AO104" s="84"/>
      <c r="AP104" s="90" t="str">
        <f>IFERROR(VLOOKUP(Data[[#This Row],['#org +lead +name]],Tbl_Orgs[], 2), "")</f>
        <v/>
      </c>
      <c r="AQ104" s="90" t="str">
        <f>IFERROR(VLOOKUP(Data[[#This Row],['#org +lead +name]],Tbl_Orgs[], 3), "")</f>
        <v/>
      </c>
      <c r="AR104" s="90" t="str">
        <f>IFERROR(VLOOKUP(Data[[#This Row],['#org +impl +name]],Tbl_Orgs[], 2), "")</f>
        <v/>
      </c>
      <c r="AS104" s="90" t="str">
        <f>IFERROR(VLOOKUP(Data[[#This Row],['#org +impl +name]],Tbl_Orgs[], 3), "")</f>
        <v/>
      </c>
      <c r="AT104" s="91" t="str">
        <f t="shared" ca="1" si="8"/>
        <v/>
      </c>
      <c r="AU104" s="91" t="str">
        <f t="shared" ca="1" si="9"/>
        <v/>
      </c>
      <c r="AV104" s="91" t="str">
        <f t="shared" ca="1" si="10"/>
        <v/>
      </c>
      <c r="AW104" s="155"/>
      <c r="AX104" s="155"/>
      <c r="AY104" s="155"/>
      <c r="AZ104" s="155"/>
    </row>
    <row r="105" spans="1:52" ht="30" customHeight="1">
      <c r="A105" s="153" t="str">
        <f t="shared" ca="1" si="7"/>
        <v>202302-097</v>
      </c>
      <c r="B105" s="92"/>
      <c r="C105" s="93"/>
      <c r="D105" s="93"/>
      <c r="E105" s="81"/>
      <c r="F105" s="94"/>
      <c r="G105" s="81"/>
      <c r="H105" s="93"/>
      <c r="I105" s="143" t="s">
        <v>373</v>
      </c>
      <c r="J105" s="92"/>
      <c r="K105" s="96"/>
      <c r="L105" s="93"/>
      <c r="M105" s="93"/>
      <c r="N105" s="84"/>
      <c r="O105" s="84"/>
      <c r="P105" s="92"/>
      <c r="Q105" s="97"/>
      <c r="R105" s="97"/>
      <c r="S105" s="97"/>
      <c r="T105" s="93"/>
      <c r="U105" s="93"/>
      <c r="V105" s="95"/>
      <c r="W105" s="93"/>
      <c r="X105" s="93"/>
      <c r="Y105" s="93"/>
      <c r="Z105" s="98"/>
      <c r="AA105" s="98"/>
      <c r="AB105" s="98"/>
      <c r="AC105" s="98"/>
      <c r="AD105" s="98"/>
      <c r="AE105" s="98"/>
      <c r="AF105" s="84"/>
      <c r="AG105" s="98"/>
      <c r="AH105" s="98"/>
      <c r="AI105" s="93"/>
      <c r="AJ105" s="100"/>
      <c r="AK105" s="99"/>
      <c r="AL105" s="92"/>
      <c r="AM105" s="93"/>
      <c r="AN105" s="100"/>
      <c r="AO105" s="84"/>
      <c r="AP105" s="90" t="str">
        <f>IFERROR(VLOOKUP(Data[[#This Row],['#org +lead +name]],Tbl_Orgs[], 2), "")</f>
        <v/>
      </c>
      <c r="AQ105" s="90" t="str">
        <f>IFERROR(VLOOKUP(Data[[#This Row],['#org +lead +name]],Tbl_Orgs[], 3), "")</f>
        <v/>
      </c>
      <c r="AR105" s="90" t="str">
        <f>IFERROR(VLOOKUP(Data[[#This Row],['#org +impl +name]],Tbl_Orgs[], 2), "")</f>
        <v/>
      </c>
      <c r="AS105" s="90" t="str">
        <f>IFERROR(VLOOKUP(Data[[#This Row],['#org +impl +name]],Tbl_Orgs[], 3), "")</f>
        <v/>
      </c>
      <c r="AT105" s="91" t="str">
        <f t="shared" ca="1" si="8"/>
        <v/>
      </c>
      <c r="AU105" s="91" t="str">
        <f t="shared" ca="1" si="9"/>
        <v/>
      </c>
      <c r="AV105" s="91" t="str">
        <f t="shared" ca="1" si="10"/>
        <v/>
      </c>
      <c r="AW105" s="155"/>
      <c r="AX105" s="155"/>
      <c r="AY105" s="155"/>
      <c r="AZ105" s="155"/>
    </row>
    <row r="106" spans="1:52" ht="30" customHeight="1">
      <c r="A106" s="153" t="str">
        <f t="shared" ca="1" si="7"/>
        <v>202302-098</v>
      </c>
      <c r="B106" s="92"/>
      <c r="C106" s="93"/>
      <c r="D106" s="93"/>
      <c r="E106" s="81"/>
      <c r="F106" s="94"/>
      <c r="G106" s="81"/>
      <c r="H106" s="93"/>
      <c r="I106" s="143" t="s">
        <v>373</v>
      </c>
      <c r="J106" s="92"/>
      <c r="K106" s="96"/>
      <c r="L106" s="93"/>
      <c r="M106" s="93"/>
      <c r="N106" s="84"/>
      <c r="O106" s="84"/>
      <c r="P106" s="92"/>
      <c r="Q106" s="97"/>
      <c r="R106" s="97"/>
      <c r="S106" s="97"/>
      <c r="T106" s="93"/>
      <c r="U106" s="93"/>
      <c r="V106" s="95"/>
      <c r="W106" s="93"/>
      <c r="X106" s="93"/>
      <c r="Y106" s="93"/>
      <c r="Z106" s="98"/>
      <c r="AA106" s="98"/>
      <c r="AB106" s="98"/>
      <c r="AC106" s="98"/>
      <c r="AD106" s="98"/>
      <c r="AE106" s="98"/>
      <c r="AF106" s="84"/>
      <c r="AG106" s="98"/>
      <c r="AH106" s="98"/>
      <c r="AI106" s="93"/>
      <c r="AJ106" s="100"/>
      <c r="AK106" s="99"/>
      <c r="AL106" s="92"/>
      <c r="AM106" s="93"/>
      <c r="AN106" s="100"/>
      <c r="AO106" s="84"/>
      <c r="AP106" s="90" t="str">
        <f>IFERROR(VLOOKUP(Data[[#This Row],['#org +lead +name]],Tbl_Orgs[], 2), "")</f>
        <v/>
      </c>
      <c r="AQ106" s="90" t="str">
        <f>IFERROR(VLOOKUP(Data[[#This Row],['#org +lead +name]],Tbl_Orgs[], 3), "")</f>
        <v/>
      </c>
      <c r="AR106" s="90" t="str">
        <f>IFERROR(VLOOKUP(Data[[#This Row],['#org +impl +name]],Tbl_Orgs[], 2), "")</f>
        <v/>
      </c>
      <c r="AS106" s="90" t="str">
        <f>IFERROR(VLOOKUP(Data[[#This Row],['#org +impl +name]],Tbl_Orgs[], 3), "")</f>
        <v/>
      </c>
      <c r="AT106" s="91" t="str">
        <f t="shared" ca="1" si="8"/>
        <v/>
      </c>
      <c r="AU106" s="91" t="str">
        <f t="shared" ca="1" si="9"/>
        <v/>
      </c>
      <c r="AV106" s="91" t="str">
        <f t="shared" ca="1" si="10"/>
        <v/>
      </c>
      <c r="AW106" s="155"/>
      <c r="AX106" s="155"/>
      <c r="AY106" s="155"/>
      <c r="AZ106" s="155"/>
    </row>
    <row r="107" spans="1:52" ht="30" customHeight="1">
      <c r="A107" s="153" t="str">
        <f t="shared" ca="1" si="7"/>
        <v>202302-099</v>
      </c>
      <c r="B107" s="92"/>
      <c r="C107" s="93"/>
      <c r="D107" s="93"/>
      <c r="E107" s="81"/>
      <c r="F107" s="94"/>
      <c r="G107" s="81"/>
      <c r="H107" s="93"/>
      <c r="I107" s="143" t="s">
        <v>373</v>
      </c>
      <c r="J107" s="92"/>
      <c r="K107" s="96"/>
      <c r="L107" s="93"/>
      <c r="M107" s="93"/>
      <c r="N107" s="84"/>
      <c r="O107" s="84"/>
      <c r="P107" s="92"/>
      <c r="Q107" s="97"/>
      <c r="R107" s="97"/>
      <c r="S107" s="97"/>
      <c r="T107" s="93"/>
      <c r="U107" s="93"/>
      <c r="V107" s="95"/>
      <c r="W107" s="93"/>
      <c r="X107" s="93"/>
      <c r="Y107" s="93"/>
      <c r="Z107" s="98"/>
      <c r="AA107" s="98"/>
      <c r="AB107" s="98"/>
      <c r="AC107" s="98"/>
      <c r="AD107" s="98"/>
      <c r="AE107" s="98"/>
      <c r="AF107" s="84"/>
      <c r="AG107" s="98"/>
      <c r="AH107" s="98"/>
      <c r="AI107" s="93"/>
      <c r="AJ107" s="100"/>
      <c r="AK107" s="99"/>
      <c r="AL107" s="92"/>
      <c r="AM107" s="93"/>
      <c r="AN107" s="100"/>
      <c r="AO107" s="84"/>
      <c r="AP107" s="90" t="str">
        <f>IFERROR(VLOOKUP(Data[[#This Row],['#org +lead +name]],Tbl_Orgs[], 2), "")</f>
        <v/>
      </c>
      <c r="AQ107" s="90" t="str">
        <f>IFERROR(VLOOKUP(Data[[#This Row],['#org +lead +name]],Tbl_Orgs[], 3), "")</f>
        <v/>
      </c>
      <c r="AR107" s="90" t="str">
        <f>IFERROR(VLOOKUP(Data[[#This Row],['#org +impl +name]],Tbl_Orgs[], 2), "")</f>
        <v/>
      </c>
      <c r="AS107" s="90" t="str">
        <f>IFERROR(VLOOKUP(Data[[#This Row],['#org +impl +name]],Tbl_Orgs[], 3), "")</f>
        <v/>
      </c>
      <c r="AT107" s="91" t="str">
        <f t="shared" ca="1" si="8"/>
        <v/>
      </c>
      <c r="AU107" s="91" t="str">
        <f t="shared" ca="1" si="9"/>
        <v/>
      </c>
      <c r="AV107" s="91" t="str">
        <f t="shared" ca="1" si="10"/>
        <v/>
      </c>
      <c r="AW107" s="155"/>
      <c r="AX107" s="155"/>
      <c r="AY107" s="155"/>
      <c r="AZ107" s="155"/>
    </row>
    <row r="108" spans="1:52" ht="30" customHeight="1">
      <c r="A108" s="153" t="str">
        <f t="shared" ca="1" si="7"/>
        <v>202302-100</v>
      </c>
      <c r="B108" s="92"/>
      <c r="C108" s="93"/>
      <c r="D108" s="93"/>
      <c r="E108" s="81"/>
      <c r="F108" s="94"/>
      <c r="G108" s="81"/>
      <c r="H108" s="93"/>
      <c r="I108" s="143" t="s">
        <v>373</v>
      </c>
      <c r="J108" s="92"/>
      <c r="K108" s="96"/>
      <c r="L108" s="93"/>
      <c r="M108" s="93"/>
      <c r="N108" s="84"/>
      <c r="O108" s="84"/>
      <c r="P108" s="92"/>
      <c r="Q108" s="97"/>
      <c r="R108" s="97"/>
      <c r="S108" s="97"/>
      <c r="T108" s="93"/>
      <c r="U108" s="93"/>
      <c r="V108" s="95"/>
      <c r="W108" s="93"/>
      <c r="X108" s="93"/>
      <c r="Y108" s="93"/>
      <c r="Z108" s="98"/>
      <c r="AA108" s="98"/>
      <c r="AB108" s="98"/>
      <c r="AC108" s="98"/>
      <c r="AD108" s="98"/>
      <c r="AE108" s="98"/>
      <c r="AF108" s="84"/>
      <c r="AG108" s="98"/>
      <c r="AH108" s="98"/>
      <c r="AI108" s="93"/>
      <c r="AJ108" s="100"/>
      <c r="AK108" s="99"/>
      <c r="AL108" s="92"/>
      <c r="AM108" s="93"/>
      <c r="AN108" s="100"/>
      <c r="AO108" s="84"/>
      <c r="AP108" s="90" t="str">
        <f>IFERROR(VLOOKUP(Data[[#This Row],['#org +lead +name]],Tbl_Orgs[], 2), "")</f>
        <v/>
      </c>
      <c r="AQ108" s="90" t="str">
        <f>IFERROR(VLOOKUP(Data[[#This Row],['#org +lead +name]],Tbl_Orgs[], 3), "")</f>
        <v/>
      </c>
      <c r="AR108" s="90" t="str">
        <f>IFERROR(VLOOKUP(Data[[#This Row],['#org +impl +name]],Tbl_Orgs[], 2), "")</f>
        <v/>
      </c>
      <c r="AS108" s="90" t="str">
        <f>IFERROR(VLOOKUP(Data[[#This Row],['#org +impl +name]],Tbl_Orgs[], 3), "")</f>
        <v/>
      </c>
      <c r="AT108" s="91" t="str">
        <f t="shared" ca="1" si="8"/>
        <v/>
      </c>
      <c r="AU108" s="91" t="str">
        <f t="shared" ca="1" si="9"/>
        <v/>
      </c>
      <c r="AV108" s="91" t="str">
        <f t="shared" ca="1" si="10"/>
        <v/>
      </c>
      <c r="AW108" s="155"/>
      <c r="AX108" s="155"/>
      <c r="AY108" s="155"/>
      <c r="AZ108" s="155"/>
    </row>
    <row r="109" spans="1:52" ht="30" customHeight="1">
      <c r="A109" s="153" t="str">
        <f t="shared" ca="1" si="7"/>
        <v>202302-101</v>
      </c>
      <c r="B109" s="92"/>
      <c r="C109" s="93"/>
      <c r="D109" s="93"/>
      <c r="E109" s="81"/>
      <c r="F109" s="94"/>
      <c r="G109" s="81"/>
      <c r="H109" s="93"/>
      <c r="I109" s="143" t="s">
        <v>373</v>
      </c>
      <c r="J109" s="92"/>
      <c r="K109" s="96"/>
      <c r="L109" s="93"/>
      <c r="M109" s="93"/>
      <c r="N109" s="84"/>
      <c r="O109" s="84"/>
      <c r="P109" s="92"/>
      <c r="Q109" s="97"/>
      <c r="R109" s="97"/>
      <c r="S109" s="97"/>
      <c r="T109" s="93"/>
      <c r="U109" s="93"/>
      <c r="V109" s="95"/>
      <c r="W109" s="93"/>
      <c r="X109" s="93"/>
      <c r="Y109" s="93"/>
      <c r="Z109" s="98"/>
      <c r="AA109" s="98"/>
      <c r="AB109" s="98"/>
      <c r="AC109" s="98"/>
      <c r="AD109" s="98"/>
      <c r="AE109" s="98"/>
      <c r="AF109" s="84"/>
      <c r="AG109" s="98"/>
      <c r="AH109" s="98"/>
      <c r="AI109" s="93"/>
      <c r="AJ109" s="100"/>
      <c r="AK109" s="99"/>
      <c r="AL109" s="92"/>
      <c r="AM109" s="93"/>
      <c r="AN109" s="100"/>
      <c r="AO109" s="84"/>
      <c r="AP109" s="90" t="str">
        <f>IFERROR(VLOOKUP(Data[[#This Row],['#org +lead +name]],Tbl_Orgs[], 2), "")</f>
        <v/>
      </c>
      <c r="AQ109" s="90" t="str">
        <f>IFERROR(VLOOKUP(Data[[#This Row],['#org +lead +name]],Tbl_Orgs[], 3), "")</f>
        <v/>
      </c>
      <c r="AR109" s="90" t="str">
        <f>IFERROR(VLOOKUP(Data[[#This Row],['#org +impl +name]],Tbl_Orgs[], 2), "")</f>
        <v/>
      </c>
      <c r="AS109" s="90" t="str">
        <f>IFERROR(VLOOKUP(Data[[#This Row],['#org +impl +name]],Tbl_Orgs[], 3), "")</f>
        <v/>
      </c>
      <c r="AT109" s="91" t="str">
        <f t="shared" ca="1" si="8"/>
        <v/>
      </c>
      <c r="AU109" s="91" t="str">
        <f t="shared" ca="1" si="9"/>
        <v/>
      </c>
      <c r="AV109" s="91" t="str">
        <f t="shared" ca="1" si="10"/>
        <v/>
      </c>
      <c r="AW109" s="155"/>
      <c r="AX109" s="155"/>
      <c r="AY109" s="155"/>
      <c r="AZ109" s="155"/>
    </row>
    <row r="110" spans="1:52" ht="30" customHeight="1">
      <c r="A110" s="153" t="str">
        <f t="shared" ca="1" si="7"/>
        <v>202302-102</v>
      </c>
      <c r="B110" s="92"/>
      <c r="C110" s="93"/>
      <c r="D110" s="93"/>
      <c r="E110" s="81"/>
      <c r="F110" s="94"/>
      <c r="G110" s="81"/>
      <c r="H110" s="93"/>
      <c r="I110" s="143" t="s">
        <v>373</v>
      </c>
      <c r="J110" s="92"/>
      <c r="K110" s="96"/>
      <c r="L110" s="93"/>
      <c r="M110" s="93"/>
      <c r="N110" s="84"/>
      <c r="O110" s="84"/>
      <c r="P110" s="92"/>
      <c r="Q110" s="97"/>
      <c r="R110" s="97"/>
      <c r="S110" s="97"/>
      <c r="T110" s="93"/>
      <c r="U110" s="93"/>
      <c r="V110" s="95"/>
      <c r="W110" s="93"/>
      <c r="X110" s="93"/>
      <c r="Y110" s="93"/>
      <c r="Z110" s="98"/>
      <c r="AA110" s="98"/>
      <c r="AB110" s="98"/>
      <c r="AC110" s="98"/>
      <c r="AD110" s="98"/>
      <c r="AE110" s="98"/>
      <c r="AF110" s="84"/>
      <c r="AG110" s="98"/>
      <c r="AH110" s="98"/>
      <c r="AI110" s="93"/>
      <c r="AJ110" s="100"/>
      <c r="AK110" s="99"/>
      <c r="AL110" s="92"/>
      <c r="AM110" s="93"/>
      <c r="AN110" s="100"/>
      <c r="AO110" s="84"/>
      <c r="AP110" s="90" t="str">
        <f>IFERROR(VLOOKUP(Data[[#This Row],['#org +lead +name]],Tbl_Orgs[], 2), "")</f>
        <v/>
      </c>
      <c r="AQ110" s="90" t="str">
        <f>IFERROR(VLOOKUP(Data[[#This Row],['#org +lead +name]],Tbl_Orgs[], 3), "")</f>
        <v/>
      </c>
      <c r="AR110" s="90" t="str">
        <f>IFERROR(VLOOKUP(Data[[#This Row],['#org +impl +name]],Tbl_Orgs[], 2), "")</f>
        <v/>
      </c>
      <c r="AS110" s="90" t="str">
        <f>IFERROR(VLOOKUP(Data[[#This Row],['#org +impl +name]],Tbl_Orgs[], 3), "")</f>
        <v/>
      </c>
      <c r="AT110" s="91" t="str">
        <f t="shared" ca="1" si="8"/>
        <v/>
      </c>
      <c r="AU110" s="91" t="str">
        <f t="shared" ca="1" si="9"/>
        <v/>
      </c>
      <c r="AV110" s="91" t="str">
        <f t="shared" ca="1" si="10"/>
        <v/>
      </c>
      <c r="AW110" s="155"/>
      <c r="AX110" s="155"/>
      <c r="AY110" s="155"/>
      <c r="AZ110" s="155"/>
    </row>
    <row r="111" spans="1:52" ht="30" customHeight="1">
      <c r="A111" s="153" t="str">
        <f t="shared" ca="1" si="7"/>
        <v>202302-103</v>
      </c>
      <c r="B111" s="92"/>
      <c r="C111" s="93"/>
      <c r="D111" s="93"/>
      <c r="E111" s="81"/>
      <c r="F111" s="94"/>
      <c r="G111" s="81"/>
      <c r="H111" s="93"/>
      <c r="I111" s="143" t="s">
        <v>373</v>
      </c>
      <c r="J111" s="92"/>
      <c r="K111" s="96"/>
      <c r="L111" s="93"/>
      <c r="M111" s="93"/>
      <c r="N111" s="84"/>
      <c r="O111" s="84"/>
      <c r="P111" s="92"/>
      <c r="Q111" s="97"/>
      <c r="R111" s="97"/>
      <c r="S111" s="97"/>
      <c r="T111" s="93"/>
      <c r="U111" s="93"/>
      <c r="V111" s="95"/>
      <c r="W111" s="93"/>
      <c r="X111" s="93"/>
      <c r="Y111" s="93"/>
      <c r="Z111" s="98"/>
      <c r="AA111" s="98"/>
      <c r="AB111" s="98"/>
      <c r="AC111" s="98"/>
      <c r="AD111" s="98"/>
      <c r="AE111" s="98"/>
      <c r="AF111" s="84"/>
      <c r="AG111" s="98"/>
      <c r="AH111" s="98"/>
      <c r="AI111" s="93"/>
      <c r="AJ111" s="100"/>
      <c r="AK111" s="99"/>
      <c r="AL111" s="92"/>
      <c r="AM111" s="93"/>
      <c r="AN111" s="100"/>
      <c r="AO111" s="84"/>
      <c r="AP111" s="90" t="str">
        <f>IFERROR(VLOOKUP(Data[[#This Row],['#org +lead +name]],Tbl_Orgs[], 2), "")</f>
        <v/>
      </c>
      <c r="AQ111" s="90" t="str">
        <f>IFERROR(VLOOKUP(Data[[#This Row],['#org +lead +name]],Tbl_Orgs[], 3), "")</f>
        <v/>
      </c>
      <c r="AR111" s="90" t="str">
        <f>IFERROR(VLOOKUP(Data[[#This Row],['#org +impl +name]],Tbl_Orgs[], 2), "")</f>
        <v/>
      </c>
      <c r="AS111" s="90" t="str">
        <f>IFERROR(VLOOKUP(Data[[#This Row],['#org +impl +name]],Tbl_Orgs[], 3), "")</f>
        <v/>
      </c>
      <c r="AT111" s="91" t="str">
        <f t="shared" ca="1" si="8"/>
        <v/>
      </c>
      <c r="AU111" s="91" t="str">
        <f t="shared" ca="1" si="9"/>
        <v/>
      </c>
      <c r="AV111" s="91" t="str">
        <f t="shared" ca="1" si="10"/>
        <v/>
      </c>
      <c r="AW111" s="155"/>
      <c r="AX111" s="155"/>
      <c r="AY111" s="155"/>
      <c r="AZ111" s="155"/>
    </row>
    <row r="112" spans="1:52" ht="30" customHeight="1">
      <c r="A112" s="153" t="str">
        <f t="shared" ca="1" si="7"/>
        <v>202302-104</v>
      </c>
      <c r="B112" s="92"/>
      <c r="C112" s="93"/>
      <c r="D112" s="93"/>
      <c r="E112" s="81"/>
      <c r="F112" s="94"/>
      <c r="G112" s="81"/>
      <c r="H112" s="93"/>
      <c r="I112" s="143" t="s">
        <v>373</v>
      </c>
      <c r="J112" s="92"/>
      <c r="K112" s="96"/>
      <c r="L112" s="93"/>
      <c r="M112" s="93"/>
      <c r="N112" s="84"/>
      <c r="O112" s="84"/>
      <c r="P112" s="92"/>
      <c r="Q112" s="97"/>
      <c r="R112" s="97"/>
      <c r="S112" s="97"/>
      <c r="T112" s="93"/>
      <c r="U112" s="93"/>
      <c r="V112" s="95"/>
      <c r="W112" s="93"/>
      <c r="X112" s="93"/>
      <c r="Y112" s="93"/>
      <c r="Z112" s="98"/>
      <c r="AA112" s="98"/>
      <c r="AB112" s="98"/>
      <c r="AC112" s="98"/>
      <c r="AD112" s="98"/>
      <c r="AE112" s="98"/>
      <c r="AF112" s="84"/>
      <c r="AG112" s="98"/>
      <c r="AH112" s="98"/>
      <c r="AI112" s="93"/>
      <c r="AJ112" s="100"/>
      <c r="AK112" s="99"/>
      <c r="AL112" s="92"/>
      <c r="AM112" s="93"/>
      <c r="AN112" s="100"/>
      <c r="AO112" s="84"/>
      <c r="AP112" s="90" t="str">
        <f>IFERROR(VLOOKUP(Data[[#This Row],['#org +lead +name]],Tbl_Orgs[], 2), "")</f>
        <v/>
      </c>
      <c r="AQ112" s="90" t="str">
        <f>IFERROR(VLOOKUP(Data[[#This Row],['#org +lead +name]],Tbl_Orgs[], 3), "")</f>
        <v/>
      </c>
      <c r="AR112" s="90" t="str">
        <f>IFERROR(VLOOKUP(Data[[#This Row],['#org +impl +name]],Tbl_Orgs[], 2), "")</f>
        <v/>
      </c>
      <c r="AS112" s="90" t="str">
        <f>IFERROR(VLOOKUP(Data[[#This Row],['#org +impl +name]],Tbl_Orgs[], 3), "")</f>
        <v/>
      </c>
      <c r="AT112" s="91" t="str">
        <f t="shared" ca="1" si="8"/>
        <v/>
      </c>
      <c r="AU112" s="91" t="str">
        <f t="shared" ca="1" si="9"/>
        <v/>
      </c>
      <c r="AV112" s="91" t="str">
        <f t="shared" ca="1" si="10"/>
        <v/>
      </c>
      <c r="AW112" s="155"/>
      <c r="AX112" s="155"/>
      <c r="AY112" s="155"/>
      <c r="AZ112" s="155"/>
    </row>
    <row r="113" spans="1:52" ht="30" customHeight="1">
      <c r="A113" s="153" t="str">
        <f t="shared" ca="1" si="7"/>
        <v>202302-105</v>
      </c>
      <c r="B113" s="92"/>
      <c r="C113" s="93"/>
      <c r="D113" s="93"/>
      <c r="E113" s="81"/>
      <c r="F113" s="94"/>
      <c r="G113" s="81"/>
      <c r="H113" s="93"/>
      <c r="I113" s="143" t="s">
        <v>373</v>
      </c>
      <c r="J113" s="92"/>
      <c r="K113" s="96"/>
      <c r="L113" s="93"/>
      <c r="M113" s="93"/>
      <c r="N113" s="84"/>
      <c r="O113" s="84"/>
      <c r="P113" s="92"/>
      <c r="Q113" s="97"/>
      <c r="R113" s="97"/>
      <c r="S113" s="97"/>
      <c r="T113" s="93"/>
      <c r="U113" s="93"/>
      <c r="V113" s="95"/>
      <c r="W113" s="93"/>
      <c r="X113" s="93"/>
      <c r="Y113" s="93"/>
      <c r="Z113" s="98"/>
      <c r="AA113" s="98"/>
      <c r="AB113" s="98"/>
      <c r="AC113" s="98"/>
      <c r="AD113" s="98"/>
      <c r="AE113" s="98"/>
      <c r="AF113" s="84"/>
      <c r="AG113" s="98"/>
      <c r="AH113" s="98"/>
      <c r="AI113" s="93"/>
      <c r="AJ113" s="100"/>
      <c r="AK113" s="99"/>
      <c r="AL113" s="92"/>
      <c r="AM113" s="93"/>
      <c r="AN113" s="100"/>
      <c r="AO113" s="84"/>
      <c r="AP113" s="90" t="str">
        <f>IFERROR(VLOOKUP(Data[[#This Row],['#org +lead +name]],Tbl_Orgs[], 2), "")</f>
        <v/>
      </c>
      <c r="AQ113" s="90" t="str">
        <f>IFERROR(VLOOKUP(Data[[#This Row],['#org +lead +name]],Tbl_Orgs[], 3), "")</f>
        <v/>
      </c>
      <c r="AR113" s="90" t="str">
        <f>IFERROR(VLOOKUP(Data[[#This Row],['#org +impl +name]],Tbl_Orgs[], 2), "")</f>
        <v/>
      </c>
      <c r="AS113" s="90" t="str">
        <f>IFERROR(VLOOKUP(Data[[#This Row],['#org +impl +name]],Tbl_Orgs[], 3), "")</f>
        <v/>
      </c>
      <c r="AT113" s="91" t="str">
        <f t="shared" ca="1" si="8"/>
        <v/>
      </c>
      <c r="AU113" s="91" t="str">
        <f t="shared" ca="1" si="9"/>
        <v/>
      </c>
      <c r="AV113" s="91" t="str">
        <f t="shared" ca="1" si="10"/>
        <v/>
      </c>
      <c r="AW113" s="155"/>
      <c r="AX113" s="155"/>
      <c r="AY113" s="155"/>
      <c r="AZ113" s="155"/>
    </row>
    <row r="114" spans="1:52" ht="30" customHeight="1">
      <c r="A114" s="153" t="str">
        <f t="shared" ca="1" si="7"/>
        <v>202302-106</v>
      </c>
      <c r="B114" s="92"/>
      <c r="C114" s="93"/>
      <c r="D114" s="93"/>
      <c r="E114" s="81"/>
      <c r="F114" s="94"/>
      <c r="G114" s="81"/>
      <c r="H114" s="93"/>
      <c r="I114" s="143" t="s">
        <v>373</v>
      </c>
      <c r="J114" s="92"/>
      <c r="K114" s="96"/>
      <c r="L114" s="93"/>
      <c r="M114" s="93"/>
      <c r="N114" s="84"/>
      <c r="O114" s="84"/>
      <c r="P114" s="92"/>
      <c r="Q114" s="97"/>
      <c r="R114" s="97"/>
      <c r="S114" s="97"/>
      <c r="T114" s="93"/>
      <c r="U114" s="93"/>
      <c r="V114" s="95"/>
      <c r="W114" s="93"/>
      <c r="X114" s="93"/>
      <c r="Y114" s="93"/>
      <c r="Z114" s="98"/>
      <c r="AA114" s="98"/>
      <c r="AB114" s="98"/>
      <c r="AC114" s="98"/>
      <c r="AD114" s="98"/>
      <c r="AE114" s="98"/>
      <c r="AF114" s="84"/>
      <c r="AG114" s="98"/>
      <c r="AH114" s="98"/>
      <c r="AI114" s="93"/>
      <c r="AJ114" s="100"/>
      <c r="AK114" s="99"/>
      <c r="AL114" s="92"/>
      <c r="AM114" s="93"/>
      <c r="AN114" s="100"/>
      <c r="AO114" s="84"/>
      <c r="AP114" s="90" t="str">
        <f>IFERROR(VLOOKUP(Data[[#This Row],['#org +lead +name]],Tbl_Orgs[], 2), "")</f>
        <v/>
      </c>
      <c r="AQ114" s="90" t="str">
        <f>IFERROR(VLOOKUP(Data[[#This Row],['#org +lead +name]],Tbl_Orgs[], 3), "")</f>
        <v/>
      </c>
      <c r="AR114" s="90" t="str">
        <f>IFERROR(VLOOKUP(Data[[#This Row],['#org +impl +name]],Tbl_Orgs[], 2), "")</f>
        <v/>
      </c>
      <c r="AS114" s="90" t="str">
        <f>IFERROR(VLOOKUP(Data[[#This Row],['#org +impl +name]],Tbl_Orgs[], 3), "")</f>
        <v/>
      </c>
      <c r="AT114" s="91" t="str">
        <f t="shared" ca="1" si="8"/>
        <v/>
      </c>
      <c r="AU114" s="91" t="str">
        <f t="shared" ca="1" si="9"/>
        <v/>
      </c>
      <c r="AV114" s="91" t="str">
        <f t="shared" ca="1" si="10"/>
        <v/>
      </c>
      <c r="AW114" s="155"/>
      <c r="AX114" s="155"/>
      <c r="AY114" s="155"/>
      <c r="AZ114" s="155"/>
    </row>
    <row r="115" spans="1:52" ht="30" customHeight="1">
      <c r="A115" s="153" t="str">
        <f t="shared" ca="1" si="7"/>
        <v>202302-107</v>
      </c>
      <c r="B115" s="92"/>
      <c r="C115" s="93"/>
      <c r="D115" s="93"/>
      <c r="E115" s="81"/>
      <c r="F115" s="94"/>
      <c r="G115" s="81"/>
      <c r="H115" s="93"/>
      <c r="I115" s="143" t="s">
        <v>373</v>
      </c>
      <c r="J115" s="92"/>
      <c r="K115" s="96"/>
      <c r="L115" s="93"/>
      <c r="M115" s="93"/>
      <c r="N115" s="84"/>
      <c r="O115" s="84"/>
      <c r="P115" s="92"/>
      <c r="Q115" s="97"/>
      <c r="R115" s="97"/>
      <c r="S115" s="97"/>
      <c r="T115" s="93"/>
      <c r="U115" s="93"/>
      <c r="V115" s="95"/>
      <c r="W115" s="93"/>
      <c r="X115" s="93"/>
      <c r="Y115" s="93"/>
      <c r="Z115" s="98"/>
      <c r="AA115" s="98"/>
      <c r="AB115" s="98"/>
      <c r="AC115" s="98"/>
      <c r="AD115" s="98"/>
      <c r="AE115" s="98"/>
      <c r="AF115" s="84"/>
      <c r="AG115" s="98"/>
      <c r="AH115" s="98"/>
      <c r="AI115" s="93"/>
      <c r="AJ115" s="100"/>
      <c r="AK115" s="99"/>
      <c r="AL115" s="92"/>
      <c r="AM115" s="93"/>
      <c r="AN115" s="100"/>
      <c r="AO115" s="84"/>
      <c r="AP115" s="90" t="str">
        <f>IFERROR(VLOOKUP(Data[[#This Row],['#org +lead +name]],Tbl_Orgs[], 2), "")</f>
        <v/>
      </c>
      <c r="AQ115" s="90" t="str">
        <f>IFERROR(VLOOKUP(Data[[#This Row],['#org +lead +name]],Tbl_Orgs[], 3), "")</f>
        <v/>
      </c>
      <c r="AR115" s="90" t="str">
        <f>IFERROR(VLOOKUP(Data[[#This Row],['#org +impl +name]],Tbl_Orgs[], 2), "")</f>
        <v/>
      </c>
      <c r="AS115" s="90" t="str">
        <f>IFERROR(VLOOKUP(Data[[#This Row],['#org +impl +name]],Tbl_Orgs[], 3), "")</f>
        <v/>
      </c>
      <c r="AT115" s="91" t="str">
        <f t="shared" ca="1" si="8"/>
        <v/>
      </c>
      <c r="AU115" s="91" t="str">
        <f t="shared" ca="1" si="9"/>
        <v/>
      </c>
      <c r="AV115" s="91" t="str">
        <f t="shared" ca="1" si="10"/>
        <v/>
      </c>
      <c r="AW115" s="155"/>
      <c r="AX115" s="155"/>
      <c r="AY115" s="155"/>
      <c r="AZ115" s="155"/>
    </row>
    <row r="116" spans="1:52" ht="30" customHeight="1">
      <c r="A116" s="153" t="str">
        <f t="shared" ca="1" si="7"/>
        <v>202302-108</v>
      </c>
      <c r="B116" s="92"/>
      <c r="C116" s="93"/>
      <c r="D116" s="93"/>
      <c r="E116" s="81"/>
      <c r="F116" s="94"/>
      <c r="G116" s="81"/>
      <c r="H116" s="93"/>
      <c r="I116" s="143" t="s">
        <v>373</v>
      </c>
      <c r="J116" s="92"/>
      <c r="K116" s="96"/>
      <c r="L116" s="93"/>
      <c r="M116" s="93"/>
      <c r="N116" s="84"/>
      <c r="O116" s="84"/>
      <c r="P116" s="92"/>
      <c r="Q116" s="97"/>
      <c r="R116" s="97"/>
      <c r="S116" s="97"/>
      <c r="T116" s="93"/>
      <c r="U116" s="93"/>
      <c r="V116" s="95"/>
      <c r="W116" s="93"/>
      <c r="X116" s="93"/>
      <c r="Y116" s="93"/>
      <c r="Z116" s="98"/>
      <c r="AA116" s="98"/>
      <c r="AB116" s="98"/>
      <c r="AC116" s="98"/>
      <c r="AD116" s="98"/>
      <c r="AE116" s="98"/>
      <c r="AF116" s="84"/>
      <c r="AG116" s="98"/>
      <c r="AH116" s="98"/>
      <c r="AI116" s="93"/>
      <c r="AJ116" s="100"/>
      <c r="AK116" s="99"/>
      <c r="AL116" s="92"/>
      <c r="AM116" s="93"/>
      <c r="AN116" s="100"/>
      <c r="AO116" s="84"/>
      <c r="AP116" s="90" t="str">
        <f>IFERROR(VLOOKUP(Data[[#This Row],['#org +lead +name]],Tbl_Orgs[], 2), "")</f>
        <v/>
      </c>
      <c r="AQ116" s="90" t="str">
        <f>IFERROR(VLOOKUP(Data[[#This Row],['#org +lead +name]],Tbl_Orgs[], 3), "")</f>
        <v/>
      </c>
      <c r="AR116" s="90" t="str">
        <f>IFERROR(VLOOKUP(Data[[#This Row],['#org +impl +name]],Tbl_Orgs[], 2), "")</f>
        <v/>
      </c>
      <c r="AS116" s="90" t="str">
        <f>IFERROR(VLOOKUP(Data[[#This Row],['#org +impl +name]],Tbl_Orgs[], 3), "")</f>
        <v/>
      </c>
      <c r="AT116" s="91" t="str">
        <f t="shared" ca="1" si="8"/>
        <v/>
      </c>
      <c r="AU116" s="91" t="str">
        <f t="shared" ca="1" si="9"/>
        <v/>
      </c>
      <c r="AV116" s="91" t="str">
        <f t="shared" ca="1" si="10"/>
        <v/>
      </c>
      <c r="AW116" s="155"/>
      <c r="AX116" s="155"/>
      <c r="AY116" s="155"/>
      <c r="AZ116" s="155"/>
    </row>
    <row r="117" spans="1:52" ht="30" customHeight="1">
      <c r="A117" s="153" t="str">
        <f t="shared" ca="1" si="7"/>
        <v>202302-109</v>
      </c>
      <c r="B117" s="92"/>
      <c r="C117" s="93"/>
      <c r="D117" s="93"/>
      <c r="E117" s="81"/>
      <c r="F117" s="94"/>
      <c r="G117" s="81"/>
      <c r="H117" s="93"/>
      <c r="I117" s="143" t="s">
        <v>373</v>
      </c>
      <c r="J117" s="92"/>
      <c r="K117" s="96"/>
      <c r="L117" s="93"/>
      <c r="M117" s="93"/>
      <c r="N117" s="84"/>
      <c r="O117" s="84"/>
      <c r="P117" s="92"/>
      <c r="Q117" s="97"/>
      <c r="R117" s="97"/>
      <c r="S117" s="97"/>
      <c r="T117" s="93"/>
      <c r="U117" s="93"/>
      <c r="V117" s="95"/>
      <c r="W117" s="93"/>
      <c r="X117" s="93"/>
      <c r="Y117" s="93"/>
      <c r="Z117" s="98"/>
      <c r="AA117" s="98"/>
      <c r="AB117" s="98"/>
      <c r="AC117" s="98"/>
      <c r="AD117" s="98"/>
      <c r="AE117" s="98"/>
      <c r="AF117" s="84"/>
      <c r="AG117" s="98"/>
      <c r="AH117" s="98"/>
      <c r="AI117" s="93"/>
      <c r="AJ117" s="100"/>
      <c r="AK117" s="99"/>
      <c r="AL117" s="92"/>
      <c r="AM117" s="93"/>
      <c r="AN117" s="100"/>
      <c r="AO117" s="84"/>
      <c r="AP117" s="90" t="str">
        <f>IFERROR(VLOOKUP(Data[[#This Row],['#org +lead +name]],Tbl_Orgs[], 2), "")</f>
        <v/>
      </c>
      <c r="AQ117" s="90" t="str">
        <f>IFERROR(VLOOKUP(Data[[#This Row],['#org +lead +name]],Tbl_Orgs[], 3), "")</f>
        <v/>
      </c>
      <c r="AR117" s="90" t="str">
        <f>IFERROR(VLOOKUP(Data[[#This Row],['#org +impl +name]],Tbl_Orgs[], 2), "")</f>
        <v/>
      </c>
      <c r="AS117" s="90" t="str">
        <f>IFERROR(VLOOKUP(Data[[#This Row],['#org +impl +name]],Tbl_Orgs[], 3), "")</f>
        <v/>
      </c>
      <c r="AT117" s="91" t="str">
        <f t="shared" ca="1" si="8"/>
        <v/>
      </c>
      <c r="AU117" s="91" t="str">
        <f t="shared" ca="1" si="9"/>
        <v/>
      </c>
      <c r="AV117" s="91" t="str">
        <f t="shared" ca="1" si="10"/>
        <v/>
      </c>
      <c r="AW117" s="155"/>
      <c r="AX117" s="155"/>
      <c r="AY117" s="155"/>
      <c r="AZ117" s="155"/>
    </row>
    <row r="118" spans="1:52" ht="30" customHeight="1">
      <c r="A118" s="153" t="str">
        <f t="shared" ca="1" si="7"/>
        <v>202302-110</v>
      </c>
      <c r="B118" s="92"/>
      <c r="C118" s="93"/>
      <c r="D118" s="93"/>
      <c r="E118" s="81"/>
      <c r="F118" s="94"/>
      <c r="G118" s="81"/>
      <c r="H118" s="93"/>
      <c r="I118" s="143" t="s">
        <v>373</v>
      </c>
      <c r="J118" s="92"/>
      <c r="K118" s="96"/>
      <c r="L118" s="93"/>
      <c r="M118" s="93"/>
      <c r="N118" s="84"/>
      <c r="O118" s="84"/>
      <c r="P118" s="92"/>
      <c r="Q118" s="97"/>
      <c r="R118" s="97"/>
      <c r="S118" s="97"/>
      <c r="T118" s="93"/>
      <c r="U118" s="93"/>
      <c r="V118" s="95"/>
      <c r="W118" s="93"/>
      <c r="X118" s="93"/>
      <c r="Y118" s="93"/>
      <c r="Z118" s="98"/>
      <c r="AA118" s="98"/>
      <c r="AB118" s="98"/>
      <c r="AC118" s="98"/>
      <c r="AD118" s="98"/>
      <c r="AE118" s="98"/>
      <c r="AF118" s="84"/>
      <c r="AG118" s="98"/>
      <c r="AH118" s="98"/>
      <c r="AI118" s="93"/>
      <c r="AJ118" s="100"/>
      <c r="AK118" s="99"/>
      <c r="AL118" s="92"/>
      <c r="AM118" s="93"/>
      <c r="AN118" s="100"/>
      <c r="AO118" s="84"/>
      <c r="AP118" s="90" t="str">
        <f>IFERROR(VLOOKUP(Data[[#This Row],['#org +lead +name]],Tbl_Orgs[], 2), "")</f>
        <v/>
      </c>
      <c r="AQ118" s="90" t="str">
        <f>IFERROR(VLOOKUP(Data[[#This Row],['#org +lead +name]],Tbl_Orgs[], 3), "")</f>
        <v/>
      </c>
      <c r="AR118" s="90" t="str">
        <f>IFERROR(VLOOKUP(Data[[#This Row],['#org +impl +name]],Tbl_Orgs[], 2), "")</f>
        <v/>
      </c>
      <c r="AS118" s="90" t="str">
        <f>IFERROR(VLOOKUP(Data[[#This Row],['#org +impl +name]],Tbl_Orgs[], 3), "")</f>
        <v/>
      </c>
      <c r="AT118" s="91" t="str">
        <f t="shared" ca="1" si="8"/>
        <v/>
      </c>
      <c r="AU118" s="91" t="str">
        <f t="shared" ca="1" si="9"/>
        <v/>
      </c>
      <c r="AV118" s="91" t="str">
        <f t="shared" ca="1" si="10"/>
        <v/>
      </c>
      <c r="AW118" s="155"/>
      <c r="AX118" s="155"/>
      <c r="AY118" s="155"/>
      <c r="AZ118" s="155"/>
    </row>
    <row r="119" spans="1:52" ht="30" customHeight="1">
      <c r="A119" s="153" t="str">
        <f t="shared" ca="1" si="7"/>
        <v>202302-111</v>
      </c>
      <c r="B119" s="92"/>
      <c r="C119" s="93"/>
      <c r="D119" s="93"/>
      <c r="E119" s="81"/>
      <c r="F119" s="94"/>
      <c r="G119" s="81"/>
      <c r="H119" s="93"/>
      <c r="I119" s="143" t="s">
        <v>373</v>
      </c>
      <c r="J119" s="92"/>
      <c r="K119" s="96"/>
      <c r="L119" s="93"/>
      <c r="M119" s="93"/>
      <c r="N119" s="84"/>
      <c r="O119" s="84"/>
      <c r="P119" s="92"/>
      <c r="Q119" s="97"/>
      <c r="R119" s="97"/>
      <c r="S119" s="97"/>
      <c r="T119" s="93"/>
      <c r="U119" s="93"/>
      <c r="V119" s="95"/>
      <c r="W119" s="93"/>
      <c r="X119" s="93"/>
      <c r="Y119" s="93"/>
      <c r="Z119" s="98"/>
      <c r="AA119" s="98"/>
      <c r="AB119" s="98"/>
      <c r="AC119" s="98"/>
      <c r="AD119" s="98"/>
      <c r="AE119" s="98"/>
      <c r="AF119" s="84"/>
      <c r="AG119" s="98"/>
      <c r="AH119" s="98"/>
      <c r="AI119" s="93"/>
      <c r="AJ119" s="100"/>
      <c r="AK119" s="99"/>
      <c r="AL119" s="92"/>
      <c r="AM119" s="93"/>
      <c r="AN119" s="100"/>
      <c r="AO119" s="84"/>
      <c r="AP119" s="90" t="str">
        <f>IFERROR(VLOOKUP(Data[[#This Row],['#org +lead +name]],Tbl_Orgs[], 2), "")</f>
        <v/>
      </c>
      <c r="AQ119" s="90" t="str">
        <f>IFERROR(VLOOKUP(Data[[#This Row],['#org +lead +name]],Tbl_Orgs[], 3), "")</f>
        <v/>
      </c>
      <c r="AR119" s="90" t="str">
        <f>IFERROR(VLOOKUP(Data[[#This Row],['#org +impl +name]],Tbl_Orgs[], 2), "")</f>
        <v/>
      </c>
      <c r="AS119" s="90" t="str">
        <f>IFERROR(VLOOKUP(Data[[#This Row],['#org +impl +name]],Tbl_Orgs[], 3), "")</f>
        <v/>
      </c>
      <c r="AT119" s="91" t="str">
        <f t="shared" ca="1" si="8"/>
        <v/>
      </c>
      <c r="AU119" s="91" t="str">
        <f t="shared" ca="1" si="9"/>
        <v/>
      </c>
      <c r="AV119" s="91" t="str">
        <f t="shared" ca="1" si="10"/>
        <v/>
      </c>
      <c r="AW119" s="155"/>
      <c r="AX119" s="155"/>
      <c r="AY119" s="155"/>
      <c r="AZ119" s="155"/>
    </row>
    <row r="120" spans="1:52" ht="30" customHeight="1">
      <c r="A120" s="153" t="str">
        <f t="shared" ca="1" si="7"/>
        <v>202302-112</v>
      </c>
      <c r="B120" s="92"/>
      <c r="C120" s="93"/>
      <c r="D120" s="93"/>
      <c r="E120" s="81"/>
      <c r="F120" s="94"/>
      <c r="G120" s="81"/>
      <c r="H120" s="93"/>
      <c r="I120" s="143" t="s">
        <v>373</v>
      </c>
      <c r="J120" s="92"/>
      <c r="K120" s="96"/>
      <c r="L120" s="93"/>
      <c r="M120" s="93"/>
      <c r="N120" s="84"/>
      <c r="O120" s="84"/>
      <c r="P120" s="92"/>
      <c r="Q120" s="97"/>
      <c r="R120" s="97"/>
      <c r="S120" s="97"/>
      <c r="T120" s="93"/>
      <c r="U120" s="93"/>
      <c r="V120" s="95"/>
      <c r="W120" s="93"/>
      <c r="X120" s="93"/>
      <c r="Y120" s="93"/>
      <c r="Z120" s="98"/>
      <c r="AA120" s="98"/>
      <c r="AB120" s="98"/>
      <c r="AC120" s="98"/>
      <c r="AD120" s="98"/>
      <c r="AE120" s="98"/>
      <c r="AF120" s="84"/>
      <c r="AG120" s="98"/>
      <c r="AH120" s="98"/>
      <c r="AI120" s="93"/>
      <c r="AJ120" s="100"/>
      <c r="AK120" s="99"/>
      <c r="AL120" s="92"/>
      <c r="AM120" s="93"/>
      <c r="AN120" s="100"/>
      <c r="AO120" s="84"/>
      <c r="AP120" s="90" t="str">
        <f>IFERROR(VLOOKUP(Data[[#This Row],['#org +lead +name]],Tbl_Orgs[], 2), "")</f>
        <v/>
      </c>
      <c r="AQ120" s="90" t="str">
        <f>IFERROR(VLOOKUP(Data[[#This Row],['#org +lead +name]],Tbl_Orgs[], 3), "")</f>
        <v/>
      </c>
      <c r="AR120" s="90" t="str">
        <f>IFERROR(VLOOKUP(Data[[#This Row],['#org +impl +name]],Tbl_Orgs[], 2), "")</f>
        <v/>
      </c>
      <c r="AS120" s="90" t="str">
        <f>IFERROR(VLOOKUP(Data[[#This Row],['#org +impl +name]],Tbl_Orgs[], 3), "")</f>
        <v/>
      </c>
      <c r="AT120" s="91" t="str">
        <f t="shared" ca="1" si="8"/>
        <v/>
      </c>
      <c r="AU120" s="91" t="str">
        <f t="shared" ca="1" si="9"/>
        <v/>
      </c>
      <c r="AV120" s="91" t="str">
        <f t="shared" ca="1" si="10"/>
        <v/>
      </c>
      <c r="AW120" s="155"/>
      <c r="AX120" s="155"/>
      <c r="AY120" s="155"/>
      <c r="AZ120" s="155"/>
    </row>
    <row r="121" spans="1:52" ht="30" customHeight="1">
      <c r="A121" s="153" t="str">
        <f t="shared" ca="1" si="7"/>
        <v>202302-113</v>
      </c>
      <c r="B121" s="92"/>
      <c r="C121" s="93"/>
      <c r="D121" s="93"/>
      <c r="E121" s="81"/>
      <c r="F121" s="94"/>
      <c r="G121" s="81"/>
      <c r="H121" s="93"/>
      <c r="I121" s="143" t="s">
        <v>373</v>
      </c>
      <c r="J121" s="92"/>
      <c r="K121" s="96"/>
      <c r="L121" s="93"/>
      <c r="M121" s="93"/>
      <c r="N121" s="84"/>
      <c r="O121" s="84"/>
      <c r="P121" s="92"/>
      <c r="Q121" s="97"/>
      <c r="R121" s="97"/>
      <c r="S121" s="97"/>
      <c r="T121" s="93"/>
      <c r="U121" s="93"/>
      <c r="V121" s="95"/>
      <c r="W121" s="93"/>
      <c r="X121" s="93"/>
      <c r="Y121" s="93"/>
      <c r="Z121" s="98"/>
      <c r="AA121" s="98"/>
      <c r="AB121" s="98"/>
      <c r="AC121" s="98"/>
      <c r="AD121" s="98"/>
      <c r="AE121" s="98"/>
      <c r="AF121" s="84"/>
      <c r="AG121" s="98"/>
      <c r="AH121" s="98"/>
      <c r="AI121" s="93"/>
      <c r="AJ121" s="100"/>
      <c r="AK121" s="99"/>
      <c r="AL121" s="92"/>
      <c r="AM121" s="93"/>
      <c r="AN121" s="100"/>
      <c r="AO121" s="84"/>
      <c r="AP121" s="90" t="str">
        <f>IFERROR(VLOOKUP(Data[[#This Row],['#org +lead +name]],Tbl_Orgs[], 2), "")</f>
        <v/>
      </c>
      <c r="AQ121" s="90" t="str">
        <f>IFERROR(VLOOKUP(Data[[#This Row],['#org +lead +name]],Tbl_Orgs[], 3), "")</f>
        <v/>
      </c>
      <c r="AR121" s="90" t="str">
        <f>IFERROR(VLOOKUP(Data[[#This Row],['#org +impl +name]],Tbl_Orgs[], 2), "")</f>
        <v/>
      </c>
      <c r="AS121" s="90" t="str">
        <f>IFERROR(VLOOKUP(Data[[#This Row],['#org +impl +name]],Tbl_Orgs[], 3), "")</f>
        <v/>
      </c>
      <c r="AT121" s="91" t="str">
        <f t="shared" ca="1" si="8"/>
        <v/>
      </c>
      <c r="AU121" s="91" t="str">
        <f t="shared" ca="1" si="9"/>
        <v/>
      </c>
      <c r="AV121" s="91" t="str">
        <f t="shared" ca="1" si="10"/>
        <v/>
      </c>
      <c r="AW121" s="155"/>
      <c r="AX121" s="155"/>
      <c r="AY121" s="155"/>
      <c r="AZ121" s="155"/>
    </row>
    <row r="122" spans="1:52" ht="30" customHeight="1">
      <c r="A122" s="153" t="str">
        <f t="shared" ca="1" si="7"/>
        <v>202302-114</v>
      </c>
      <c r="B122" s="92"/>
      <c r="C122" s="93"/>
      <c r="D122" s="93"/>
      <c r="E122" s="81"/>
      <c r="F122" s="94"/>
      <c r="G122" s="81"/>
      <c r="H122" s="93"/>
      <c r="I122" s="143" t="s">
        <v>373</v>
      </c>
      <c r="J122" s="92"/>
      <c r="K122" s="96"/>
      <c r="L122" s="93"/>
      <c r="M122" s="93"/>
      <c r="N122" s="84"/>
      <c r="O122" s="84"/>
      <c r="P122" s="92"/>
      <c r="Q122" s="97"/>
      <c r="R122" s="97"/>
      <c r="S122" s="97"/>
      <c r="T122" s="93"/>
      <c r="U122" s="93"/>
      <c r="V122" s="95"/>
      <c r="W122" s="93"/>
      <c r="X122" s="93"/>
      <c r="Y122" s="93"/>
      <c r="Z122" s="98"/>
      <c r="AA122" s="98"/>
      <c r="AB122" s="98"/>
      <c r="AC122" s="98"/>
      <c r="AD122" s="98"/>
      <c r="AE122" s="98"/>
      <c r="AF122" s="84"/>
      <c r="AG122" s="98"/>
      <c r="AH122" s="98"/>
      <c r="AI122" s="93"/>
      <c r="AJ122" s="100"/>
      <c r="AK122" s="99"/>
      <c r="AL122" s="92"/>
      <c r="AM122" s="93"/>
      <c r="AN122" s="100"/>
      <c r="AO122" s="84"/>
      <c r="AP122" s="90" t="str">
        <f>IFERROR(VLOOKUP(Data[[#This Row],['#org +lead +name]],Tbl_Orgs[], 2), "")</f>
        <v/>
      </c>
      <c r="AQ122" s="90" t="str">
        <f>IFERROR(VLOOKUP(Data[[#This Row],['#org +lead +name]],Tbl_Orgs[], 3), "")</f>
        <v/>
      </c>
      <c r="AR122" s="90" t="str">
        <f>IFERROR(VLOOKUP(Data[[#This Row],['#org +impl +name]],Tbl_Orgs[], 2), "")</f>
        <v/>
      </c>
      <c r="AS122" s="90" t="str">
        <f>IFERROR(VLOOKUP(Data[[#This Row],['#org +impl +name]],Tbl_Orgs[], 3), "")</f>
        <v/>
      </c>
      <c r="AT122" s="91" t="str">
        <f t="shared" ca="1" si="8"/>
        <v/>
      </c>
      <c r="AU122" s="91" t="str">
        <f t="shared" ca="1" si="9"/>
        <v/>
      </c>
      <c r="AV122" s="91" t="str">
        <f t="shared" ca="1" si="10"/>
        <v/>
      </c>
      <c r="AW122" s="155"/>
      <c r="AX122" s="155"/>
      <c r="AY122" s="155"/>
      <c r="AZ122" s="155"/>
    </row>
    <row r="123" spans="1:52" ht="30" customHeight="1">
      <c r="A123" s="153" t="str">
        <f t="shared" ca="1" si="7"/>
        <v>202302-115</v>
      </c>
      <c r="B123" s="92"/>
      <c r="C123" s="93"/>
      <c r="D123" s="93"/>
      <c r="E123" s="81"/>
      <c r="F123" s="94"/>
      <c r="G123" s="81"/>
      <c r="H123" s="93"/>
      <c r="I123" s="143" t="s">
        <v>373</v>
      </c>
      <c r="J123" s="92"/>
      <c r="K123" s="96"/>
      <c r="L123" s="93"/>
      <c r="M123" s="93"/>
      <c r="N123" s="84"/>
      <c r="O123" s="84"/>
      <c r="P123" s="92"/>
      <c r="Q123" s="97"/>
      <c r="R123" s="97"/>
      <c r="S123" s="97"/>
      <c r="T123" s="93"/>
      <c r="U123" s="93"/>
      <c r="V123" s="95"/>
      <c r="W123" s="93"/>
      <c r="X123" s="93"/>
      <c r="Y123" s="93"/>
      <c r="Z123" s="98"/>
      <c r="AA123" s="98"/>
      <c r="AB123" s="98"/>
      <c r="AC123" s="98"/>
      <c r="AD123" s="98"/>
      <c r="AE123" s="98"/>
      <c r="AF123" s="84"/>
      <c r="AG123" s="98"/>
      <c r="AH123" s="98"/>
      <c r="AI123" s="93"/>
      <c r="AJ123" s="100"/>
      <c r="AK123" s="99"/>
      <c r="AL123" s="92"/>
      <c r="AM123" s="93"/>
      <c r="AN123" s="100"/>
      <c r="AO123" s="84"/>
      <c r="AP123" s="90" t="str">
        <f>IFERROR(VLOOKUP(Data[[#This Row],['#org +lead +name]],Tbl_Orgs[], 2), "")</f>
        <v/>
      </c>
      <c r="AQ123" s="90" t="str">
        <f>IFERROR(VLOOKUP(Data[[#This Row],['#org +lead +name]],Tbl_Orgs[], 3), "")</f>
        <v/>
      </c>
      <c r="AR123" s="90" t="str">
        <f>IFERROR(VLOOKUP(Data[[#This Row],['#org +impl +name]],Tbl_Orgs[], 2), "")</f>
        <v/>
      </c>
      <c r="AS123" s="90" t="str">
        <f>IFERROR(VLOOKUP(Data[[#This Row],['#org +impl +name]],Tbl_Orgs[], 3), "")</f>
        <v/>
      </c>
      <c r="AT123" s="91" t="str">
        <f t="shared" ca="1" si="8"/>
        <v/>
      </c>
      <c r="AU123" s="91" t="str">
        <f t="shared" ca="1" si="9"/>
        <v/>
      </c>
      <c r="AV123" s="91" t="str">
        <f t="shared" ca="1" si="10"/>
        <v/>
      </c>
      <c r="AW123" s="155"/>
      <c r="AX123" s="155"/>
      <c r="AY123" s="155"/>
      <c r="AZ123" s="155"/>
    </row>
    <row r="124" spans="1:52" ht="30" customHeight="1">
      <c r="A124" s="153" t="str">
        <f t="shared" ca="1" si="7"/>
        <v>202302-116</v>
      </c>
      <c r="B124" s="92"/>
      <c r="C124" s="93"/>
      <c r="D124" s="93"/>
      <c r="E124" s="81"/>
      <c r="F124" s="94"/>
      <c r="G124" s="81"/>
      <c r="H124" s="93"/>
      <c r="I124" s="143" t="s">
        <v>373</v>
      </c>
      <c r="J124" s="92"/>
      <c r="K124" s="96"/>
      <c r="L124" s="93"/>
      <c r="M124" s="93"/>
      <c r="N124" s="84"/>
      <c r="O124" s="84"/>
      <c r="P124" s="92"/>
      <c r="Q124" s="97"/>
      <c r="R124" s="97"/>
      <c r="S124" s="97"/>
      <c r="T124" s="93"/>
      <c r="U124" s="93"/>
      <c r="V124" s="95"/>
      <c r="W124" s="93"/>
      <c r="X124" s="93"/>
      <c r="Y124" s="93"/>
      <c r="Z124" s="98"/>
      <c r="AA124" s="98"/>
      <c r="AB124" s="98"/>
      <c r="AC124" s="98"/>
      <c r="AD124" s="98"/>
      <c r="AE124" s="98"/>
      <c r="AF124" s="84"/>
      <c r="AG124" s="98"/>
      <c r="AH124" s="98"/>
      <c r="AI124" s="93"/>
      <c r="AJ124" s="100"/>
      <c r="AK124" s="99"/>
      <c r="AL124" s="92"/>
      <c r="AM124" s="93"/>
      <c r="AN124" s="100"/>
      <c r="AO124" s="84"/>
      <c r="AP124" s="90" t="str">
        <f>IFERROR(VLOOKUP(Data[[#This Row],['#org +lead +name]],Tbl_Orgs[], 2), "")</f>
        <v/>
      </c>
      <c r="AQ124" s="90" t="str">
        <f>IFERROR(VLOOKUP(Data[[#This Row],['#org +lead +name]],Tbl_Orgs[], 3), "")</f>
        <v/>
      </c>
      <c r="AR124" s="90" t="str">
        <f>IFERROR(VLOOKUP(Data[[#This Row],['#org +impl +name]],Tbl_Orgs[], 2), "")</f>
        <v/>
      </c>
      <c r="AS124" s="90" t="str">
        <f>IFERROR(VLOOKUP(Data[[#This Row],['#org +impl +name]],Tbl_Orgs[], 3), "")</f>
        <v/>
      </c>
      <c r="AT124" s="91" t="str">
        <f t="shared" ca="1" si="8"/>
        <v/>
      </c>
      <c r="AU124" s="91" t="str">
        <f t="shared" ca="1" si="9"/>
        <v/>
      </c>
      <c r="AV124" s="91" t="str">
        <f t="shared" ca="1" si="10"/>
        <v/>
      </c>
      <c r="AW124" s="155"/>
      <c r="AX124" s="155"/>
      <c r="AY124" s="155"/>
      <c r="AZ124" s="155"/>
    </row>
    <row r="125" spans="1:52" ht="30" customHeight="1">
      <c r="A125" s="153" t="str">
        <f t="shared" ca="1" si="7"/>
        <v>202302-117</v>
      </c>
      <c r="B125" s="92"/>
      <c r="C125" s="93"/>
      <c r="D125" s="93"/>
      <c r="E125" s="81"/>
      <c r="F125" s="94"/>
      <c r="G125" s="81"/>
      <c r="H125" s="93"/>
      <c r="I125" s="143" t="s">
        <v>373</v>
      </c>
      <c r="J125" s="92"/>
      <c r="K125" s="96"/>
      <c r="L125" s="93"/>
      <c r="M125" s="93"/>
      <c r="N125" s="84"/>
      <c r="O125" s="84"/>
      <c r="P125" s="92"/>
      <c r="Q125" s="97"/>
      <c r="R125" s="97"/>
      <c r="S125" s="97"/>
      <c r="T125" s="93"/>
      <c r="U125" s="93"/>
      <c r="V125" s="95"/>
      <c r="W125" s="93"/>
      <c r="X125" s="93"/>
      <c r="Y125" s="93"/>
      <c r="Z125" s="98"/>
      <c r="AA125" s="98"/>
      <c r="AB125" s="98"/>
      <c r="AC125" s="98"/>
      <c r="AD125" s="98"/>
      <c r="AE125" s="98"/>
      <c r="AF125" s="84"/>
      <c r="AG125" s="98"/>
      <c r="AH125" s="98"/>
      <c r="AI125" s="93"/>
      <c r="AJ125" s="100"/>
      <c r="AK125" s="99"/>
      <c r="AL125" s="92"/>
      <c r="AM125" s="93"/>
      <c r="AN125" s="100"/>
      <c r="AO125" s="84"/>
      <c r="AP125" s="90" t="str">
        <f>IFERROR(VLOOKUP(Data[[#This Row],['#org +lead +name]],Tbl_Orgs[], 2), "")</f>
        <v/>
      </c>
      <c r="AQ125" s="90" t="str">
        <f>IFERROR(VLOOKUP(Data[[#This Row],['#org +lead +name]],Tbl_Orgs[], 3), "")</f>
        <v/>
      </c>
      <c r="AR125" s="90" t="str">
        <f>IFERROR(VLOOKUP(Data[[#This Row],['#org +impl +name]],Tbl_Orgs[], 2), "")</f>
        <v/>
      </c>
      <c r="AS125" s="90" t="str">
        <f>IFERROR(VLOOKUP(Data[[#This Row],['#org +impl +name]],Tbl_Orgs[], 3), "")</f>
        <v/>
      </c>
      <c r="AT125" s="91" t="str">
        <f t="shared" ca="1" si="8"/>
        <v/>
      </c>
      <c r="AU125" s="91" t="str">
        <f t="shared" ca="1" si="9"/>
        <v/>
      </c>
      <c r="AV125" s="91" t="str">
        <f t="shared" ca="1" si="10"/>
        <v/>
      </c>
      <c r="AW125" s="155"/>
      <c r="AX125" s="155"/>
      <c r="AY125" s="155"/>
      <c r="AZ125" s="155"/>
    </row>
    <row r="126" spans="1:52" ht="30" customHeight="1">
      <c r="A126" s="153" t="str">
        <f t="shared" ca="1" si="7"/>
        <v>202302-118</v>
      </c>
      <c r="B126" s="92"/>
      <c r="C126" s="93"/>
      <c r="D126" s="93"/>
      <c r="E126" s="81"/>
      <c r="F126" s="94"/>
      <c r="G126" s="81"/>
      <c r="H126" s="93"/>
      <c r="I126" s="143" t="s">
        <v>373</v>
      </c>
      <c r="J126" s="92"/>
      <c r="K126" s="96"/>
      <c r="L126" s="93"/>
      <c r="M126" s="93"/>
      <c r="N126" s="84"/>
      <c r="O126" s="84"/>
      <c r="P126" s="92"/>
      <c r="Q126" s="97"/>
      <c r="R126" s="97"/>
      <c r="S126" s="97"/>
      <c r="T126" s="93"/>
      <c r="U126" s="93"/>
      <c r="V126" s="95"/>
      <c r="W126" s="93"/>
      <c r="X126" s="93"/>
      <c r="Y126" s="93"/>
      <c r="Z126" s="98"/>
      <c r="AA126" s="98"/>
      <c r="AB126" s="98"/>
      <c r="AC126" s="98"/>
      <c r="AD126" s="98"/>
      <c r="AE126" s="98"/>
      <c r="AF126" s="84"/>
      <c r="AG126" s="98"/>
      <c r="AH126" s="98"/>
      <c r="AI126" s="93"/>
      <c r="AJ126" s="100"/>
      <c r="AK126" s="99"/>
      <c r="AL126" s="92"/>
      <c r="AM126" s="93"/>
      <c r="AN126" s="100"/>
      <c r="AO126" s="84"/>
      <c r="AP126" s="90" t="str">
        <f>IFERROR(VLOOKUP(Data[[#This Row],['#org +lead +name]],Tbl_Orgs[], 2), "")</f>
        <v/>
      </c>
      <c r="AQ126" s="90" t="str">
        <f>IFERROR(VLOOKUP(Data[[#This Row],['#org +lead +name]],Tbl_Orgs[], 3), "")</f>
        <v/>
      </c>
      <c r="AR126" s="90" t="str">
        <f>IFERROR(VLOOKUP(Data[[#This Row],['#org +impl +name]],Tbl_Orgs[], 2), "")</f>
        <v/>
      </c>
      <c r="AS126" s="90" t="str">
        <f>IFERROR(VLOOKUP(Data[[#This Row],['#org +impl +name]],Tbl_Orgs[], 3), "")</f>
        <v/>
      </c>
      <c r="AT126" s="91" t="str">
        <f t="shared" ca="1" si="8"/>
        <v/>
      </c>
      <c r="AU126" s="91" t="str">
        <f t="shared" ca="1" si="9"/>
        <v/>
      </c>
      <c r="AV126" s="91" t="str">
        <f t="shared" ca="1" si="10"/>
        <v/>
      </c>
      <c r="AW126" s="155"/>
      <c r="AX126" s="155"/>
      <c r="AY126" s="155"/>
      <c r="AZ126" s="155"/>
    </row>
    <row r="127" spans="1:52" ht="30" customHeight="1">
      <c r="A127" s="153" t="str">
        <f t="shared" ca="1" si="7"/>
        <v>202302-119</v>
      </c>
      <c r="B127" s="92"/>
      <c r="C127" s="93"/>
      <c r="D127" s="93"/>
      <c r="E127" s="81"/>
      <c r="F127" s="94"/>
      <c r="G127" s="81"/>
      <c r="H127" s="93"/>
      <c r="I127" s="143" t="s">
        <v>373</v>
      </c>
      <c r="J127" s="92"/>
      <c r="K127" s="96"/>
      <c r="L127" s="93"/>
      <c r="M127" s="93"/>
      <c r="N127" s="84"/>
      <c r="O127" s="84"/>
      <c r="P127" s="92"/>
      <c r="Q127" s="97"/>
      <c r="R127" s="97"/>
      <c r="S127" s="97"/>
      <c r="T127" s="93"/>
      <c r="U127" s="93"/>
      <c r="V127" s="95"/>
      <c r="W127" s="93"/>
      <c r="X127" s="93"/>
      <c r="Y127" s="93"/>
      <c r="Z127" s="98"/>
      <c r="AA127" s="98"/>
      <c r="AB127" s="98"/>
      <c r="AC127" s="98"/>
      <c r="AD127" s="98"/>
      <c r="AE127" s="98"/>
      <c r="AF127" s="84"/>
      <c r="AG127" s="98"/>
      <c r="AH127" s="98"/>
      <c r="AI127" s="93"/>
      <c r="AJ127" s="100"/>
      <c r="AK127" s="99"/>
      <c r="AL127" s="92"/>
      <c r="AM127" s="93"/>
      <c r="AN127" s="100"/>
      <c r="AO127" s="84"/>
      <c r="AP127" s="90" t="str">
        <f>IFERROR(VLOOKUP(Data[[#This Row],['#org +lead +name]],Tbl_Orgs[], 2), "")</f>
        <v/>
      </c>
      <c r="AQ127" s="90" t="str">
        <f>IFERROR(VLOOKUP(Data[[#This Row],['#org +lead +name]],Tbl_Orgs[], 3), "")</f>
        <v/>
      </c>
      <c r="AR127" s="90" t="str">
        <f>IFERROR(VLOOKUP(Data[[#This Row],['#org +impl +name]],Tbl_Orgs[], 2), "")</f>
        <v/>
      </c>
      <c r="AS127" s="90" t="str">
        <f>IFERROR(VLOOKUP(Data[[#This Row],['#org +impl +name]],Tbl_Orgs[], 3), "")</f>
        <v/>
      </c>
      <c r="AT127" s="91" t="str">
        <f t="shared" ca="1" si="8"/>
        <v/>
      </c>
      <c r="AU127" s="91" t="str">
        <f t="shared" ca="1" si="9"/>
        <v/>
      </c>
      <c r="AV127" s="91" t="str">
        <f t="shared" ca="1" si="10"/>
        <v/>
      </c>
      <c r="AW127" s="155"/>
      <c r="AX127" s="155"/>
      <c r="AY127" s="155"/>
      <c r="AZ127" s="155"/>
    </row>
    <row r="128" spans="1:52" ht="30" customHeight="1">
      <c r="A128" s="153" t="str">
        <f t="shared" ca="1" si="7"/>
        <v>202302-120</v>
      </c>
      <c r="B128" s="92"/>
      <c r="C128" s="93"/>
      <c r="D128" s="93"/>
      <c r="E128" s="81"/>
      <c r="F128" s="94"/>
      <c r="G128" s="81"/>
      <c r="H128" s="93"/>
      <c r="I128" s="143" t="s">
        <v>373</v>
      </c>
      <c r="J128" s="92"/>
      <c r="K128" s="96"/>
      <c r="L128" s="93"/>
      <c r="M128" s="93"/>
      <c r="N128" s="84"/>
      <c r="O128" s="84"/>
      <c r="P128" s="92"/>
      <c r="Q128" s="97"/>
      <c r="R128" s="97"/>
      <c r="S128" s="97"/>
      <c r="T128" s="93"/>
      <c r="U128" s="93"/>
      <c r="V128" s="95"/>
      <c r="W128" s="93"/>
      <c r="X128" s="93"/>
      <c r="Y128" s="93"/>
      <c r="Z128" s="98"/>
      <c r="AA128" s="98"/>
      <c r="AB128" s="98"/>
      <c r="AC128" s="98"/>
      <c r="AD128" s="98"/>
      <c r="AE128" s="98"/>
      <c r="AF128" s="84"/>
      <c r="AG128" s="98"/>
      <c r="AH128" s="98"/>
      <c r="AI128" s="93"/>
      <c r="AJ128" s="100"/>
      <c r="AK128" s="99"/>
      <c r="AL128" s="92"/>
      <c r="AM128" s="93"/>
      <c r="AN128" s="100"/>
      <c r="AO128" s="84"/>
      <c r="AP128" s="90" t="str">
        <f>IFERROR(VLOOKUP(Data[[#This Row],['#org +lead +name]],Tbl_Orgs[], 2), "")</f>
        <v/>
      </c>
      <c r="AQ128" s="90" t="str">
        <f>IFERROR(VLOOKUP(Data[[#This Row],['#org +lead +name]],Tbl_Orgs[], 3), "")</f>
        <v/>
      </c>
      <c r="AR128" s="90" t="str">
        <f>IFERROR(VLOOKUP(Data[[#This Row],['#org +impl +name]],Tbl_Orgs[], 2), "")</f>
        <v/>
      </c>
      <c r="AS128" s="90" t="str">
        <f>IFERROR(VLOOKUP(Data[[#This Row],['#org +impl +name]],Tbl_Orgs[], 3), "")</f>
        <v/>
      </c>
      <c r="AT128" s="91" t="str">
        <f t="shared" ca="1" si="8"/>
        <v/>
      </c>
      <c r="AU128" s="91" t="str">
        <f t="shared" ca="1" si="9"/>
        <v/>
      </c>
      <c r="AV128" s="91" t="str">
        <f t="shared" ca="1" si="10"/>
        <v/>
      </c>
      <c r="AW128" s="155"/>
      <c r="AX128" s="155"/>
      <c r="AY128" s="155"/>
      <c r="AZ128" s="155"/>
    </row>
    <row r="129" spans="1:52" ht="30" customHeight="1">
      <c r="A129" s="153" t="str">
        <f t="shared" ca="1" si="7"/>
        <v>202302-121</v>
      </c>
      <c r="B129" s="92"/>
      <c r="C129" s="93"/>
      <c r="D129" s="93"/>
      <c r="E129" s="81"/>
      <c r="F129" s="94"/>
      <c r="G129" s="81"/>
      <c r="H129" s="93"/>
      <c r="I129" s="143" t="s">
        <v>373</v>
      </c>
      <c r="J129" s="92"/>
      <c r="K129" s="96"/>
      <c r="L129" s="93"/>
      <c r="M129" s="93"/>
      <c r="N129" s="84"/>
      <c r="O129" s="84"/>
      <c r="P129" s="92"/>
      <c r="Q129" s="97"/>
      <c r="R129" s="97"/>
      <c r="S129" s="97"/>
      <c r="T129" s="93"/>
      <c r="U129" s="93"/>
      <c r="V129" s="95"/>
      <c r="W129" s="93"/>
      <c r="X129" s="93"/>
      <c r="Y129" s="93"/>
      <c r="Z129" s="98"/>
      <c r="AA129" s="98"/>
      <c r="AB129" s="98"/>
      <c r="AC129" s="98"/>
      <c r="AD129" s="98"/>
      <c r="AE129" s="98"/>
      <c r="AF129" s="84"/>
      <c r="AG129" s="98"/>
      <c r="AH129" s="98"/>
      <c r="AI129" s="93"/>
      <c r="AJ129" s="100"/>
      <c r="AK129" s="99"/>
      <c r="AL129" s="92"/>
      <c r="AM129" s="93"/>
      <c r="AN129" s="100"/>
      <c r="AO129" s="84"/>
      <c r="AP129" s="90" t="str">
        <f>IFERROR(VLOOKUP(Data[[#This Row],['#org +lead +name]],Tbl_Orgs[], 2), "")</f>
        <v/>
      </c>
      <c r="AQ129" s="90" t="str">
        <f>IFERROR(VLOOKUP(Data[[#This Row],['#org +lead +name]],Tbl_Orgs[], 3), "")</f>
        <v/>
      </c>
      <c r="AR129" s="90" t="str">
        <f>IFERROR(VLOOKUP(Data[[#This Row],['#org +impl +name]],Tbl_Orgs[], 2), "")</f>
        <v/>
      </c>
      <c r="AS129" s="90" t="str">
        <f>IFERROR(VLOOKUP(Data[[#This Row],['#org +impl +name]],Tbl_Orgs[], 3), "")</f>
        <v/>
      </c>
      <c r="AT129" s="91" t="str">
        <f t="shared" ca="1" si="8"/>
        <v/>
      </c>
      <c r="AU129" s="91" t="str">
        <f t="shared" ca="1" si="9"/>
        <v/>
      </c>
      <c r="AV129" s="91" t="str">
        <f t="shared" ca="1" si="10"/>
        <v/>
      </c>
      <c r="AW129" s="155"/>
      <c r="AX129" s="155"/>
      <c r="AY129" s="155"/>
      <c r="AZ129" s="155"/>
    </row>
    <row r="130" spans="1:52" ht="30" customHeight="1">
      <c r="A130" s="153" t="str">
        <f t="shared" ca="1" si="7"/>
        <v>202302-122</v>
      </c>
      <c r="B130" s="92"/>
      <c r="C130" s="93"/>
      <c r="D130" s="93"/>
      <c r="E130" s="81"/>
      <c r="F130" s="94"/>
      <c r="G130" s="81"/>
      <c r="H130" s="93"/>
      <c r="I130" s="143" t="s">
        <v>373</v>
      </c>
      <c r="J130" s="92"/>
      <c r="K130" s="96"/>
      <c r="L130" s="93"/>
      <c r="M130" s="93"/>
      <c r="N130" s="84"/>
      <c r="O130" s="84"/>
      <c r="P130" s="92"/>
      <c r="Q130" s="97"/>
      <c r="R130" s="97"/>
      <c r="S130" s="97"/>
      <c r="T130" s="93"/>
      <c r="U130" s="93"/>
      <c r="V130" s="95"/>
      <c r="W130" s="93"/>
      <c r="X130" s="93"/>
      <c r="Y130" s="93"/>
      <c r="Z130" s="98"/>
      <c r="AA130" s="98"/>
      <c r="AB130" s="98"/>
      <c r="AC130" s="98"/>
      <c r="AD130" s="98"/>
      <c r="AE130" s="98"/>
      <c r="AF130" s="84"/>
      <c r="AG130" s="98"/>
      <c r="AH130" s="98"/>
      <c r="AI130" s="93"/>
      <c r="AJ130" s="100"/>
      <c r="AK130" s="99"/>
      <c r="AL130" s="92"/>
      <c r="AM130" s="93"/>
      <c r="AN130" s="100"/>
      <c r="AO130" s="84"/>
      <c r="AP130" s="90" t="str">
        <f>IFERROR(VLOOKUP(Data[[#This Row],['#org +lead +name]],Tbl_Orgs[], 2), "")</f>
        <v/>
      </c>
      <c r="AQ130" s="90" t="str">
        <f>IFERROR(VLOOKUP(Data[[#This Row],['#org +lead +name]],Tbl_Orgs[], 3), "")</f>
        <v/>
      </c>
      <c r="AR130" s="90" t="str">
        <f>IFERROR(VLOOKUP(Data[[#This Row],['#org +impl +name]],Tbl_Orgs[], 2), "")</f>
        <v/>
      </c>
      <c r="AS130" s="90" t="str">
        <f>IFERROR(VLOOKUP(Data[[#This Row],['#org +impl +name]],Tbl_Orgs[], 3), "")</f>
        <v/>
      </c>
      <c r="AT130" s="91" t="str">
        <f t="shared" ca="1" si="8"/>
        <v/>
      </c>
      <c r="AU130" s="91" t="str">
        <f t="shared" ca="1" si="9"/>
        <v/>
      </c>
      <c r="AV130" s="91" t="str">
        <f t="shared" ca="1" si="10"/>
        <v/>
      </c>
      <c r="AW130" s="155"/>
      <c r="AX130" s="155"/>
      <c r="AY130" s="155"/>
      <c r="AZ130" s="155"/>
    </row>
    <row r="131" spans="1:52" ht="30" customHeight="1">
      <c r="A131" s="153" t="str">
        <f t="shared" ca="1" si="7"/>
        <v>202302-123</v>
      </c>
      <c r="B131" s="92"/>
      <c r="C131" s="93"/>
      <c r="D131" s="93"/>
      <c r="E131" s="81"/>
      <c r="F131" s="94"/>
      <c r="G131" s="81"/>
      <c r="H131" s="93"/>
      <c r="I131" s="143" t="s">
        <v>373</v>
      </c>
      <c r="J131" s="92"/>
      <c r="K131" s="96"/>
      <c r="L131" s="93"/>
      <c r="M131" s="93"/>
      <c r="N131" s="84"/>
      <c r="O131" s="84"/>
      <c r="P131" s="92"/>
      <c r="Q131" s="97"/>
      <c r="R131" s="97"/>
      <c r="S131" s="97"/>
      <c r="T131" s="93"/>
      <c r="U131" s="93"/>
      <c r="V131" s="95"/>
      <c r="W131" s="93"/>
      <c r="X131" s="93"/>
      <c r="Y131" s="93"/>
      <c r="Z131" s="98"/>
      <c r="AA131" s="98"/>
      <c r="AB131" s="98"/>
      <c r="AC131" s="98"/>
      <c r="AD131" s="98"/>
      <c r="AE131" s="98"/>
      <c r="AF131" s="84"/>
      <c r="AG131" s="98"/>
      <c r="AH131" s="98"/>
      <c r="AI131" s="93"/>
      <c r="AJ131" s="100"/>
      <c r="AK131" s="99"/>
      <c r="AL131" s="92"/>
      <c r="AM131" s="93"/>
      <c r="AN131" s="100"/>
      <c r="AO131" s="84"/>
      <c r="AP131" s="90" t="str">
        <f>IFERROR(VLOOKUP(Data[[#This Row],['#org +lead +name]],Tbl_Orgs[], 2), "")</f>
        <v/>
      </c>
      <c r="AQ131" s="90" t="str">
        <f>IFERROR(VLOOKUP(Data[[#This Row],['#org +lead +name]],Tbl_Orgs[], 3), "")</f>
        <v/>
      </c>
      <c r="AR131" s="90" t="str">
        <f>IFERROR(VLOOKUP(Data[[#This Row],['#org +impl +name]],Tbl_Orgs[], 2), "")</f>
        <v/>
      </c>
      <c r="AS131" s="90" t="str">
        <f>IFERROR(VLOOKUP(Data[[#This Row],['#org +impl +name]],Tbl_Orgs[], 3), "")</f>
        <v/>
      </c>
      <c r="AT131" s="91" t="str">
        <f t="shared" ca="1" si="8"/>
        <v/>
      </c>
      <c r="AU131" s="91" t="str">
        <f t="shared" ca="1" si="9"/>
        <v/>
      </c>
      <c r="AV131" s="91" t="str">
        <f t="shared" ca="1" si="10"/>
        <v/>
      </c>
      <c r="AW131" s="155"/>
      <c r="AX131" s="155"/>
      <c r="AY131" s="155"/>
      <c r="AZ131" s="155"/>
    </row>
    <row r="132" spans="1:52" ht="30" customHeight="1">
      <c r="A132" s="153" t="str">
        <f t="shared" ca="1" si="7"/>
        <v>202302-124</v>
      </c>
      <c r="B132" s="92"/>
      <c r="C132" s="93"/>
      <c r="D132" s="93"/>
      <c r="E132" s="81"/>
      <c r="F132" s="94"/>
      <c r="G132" s="81"/>
      <c r="H132" s="93"/>
      <c r="I132" s="143" t="s">
        <v>373</v>
      </c>
      <c r="J132" s="92"/>
      <c r="K132" s="96"/>
      <c r="L132" s="93"/>
      <c r="M132" s="93"/>
      <c r="N132" s="84"/>
      <c r="O132" s="84"/>
      <c r="P132" s="92"/>
      <c r="Q132" s="97"/>
      <c r="R132" s="97"/>
      <c r="S132" s="97"/>
      <c r="T132" s="93"/>
      <c r="U132" s="93"/>
      <c r="V132" s="95"/>
      <c r="W132" s="93"/>
      <c r="X132" s="93"/>
      <c r="Y132" s="93"/>
      <c r="Z132" s="98"/>
      <c r="AA132" s="98"/>
      <c r="AB132" s="98"/>
      <c r="AC132" s="98"/>
      <c r="AD132" s="98"/>
      <c r="AE132" s="98"/>
      <c r="AF132" s="84"/>
      <c r="AG132" s="98"/>
      <c r="AH132" s="98"/>
      <c r="AI132" s="93"/>
      <c r="AJ132" s="100"/>
      <c r="AK132" s="99"/>
      <c r="AL132" s="92"/>
      <c r="AM132" s="93"/>
      <c r="AN132" s="100"/>
      <c r="AO132" s="84"/>
      <c r="AP132" s="90" t="str">
        <f>IFERROR(VLOOKUP(Data[[#This Row],['#org +lead +name]],Tbl_Orgs[], 2), "")</f>
        <v/>
      </c>
      <c r="AQ132" s="90" t="str">
        <f>IFERROR(VLOOKUP(Data[[#This Row],['#org +lead +name]],Tbl_Orgs[], 3), "")</f>
        <v/>
      </c>
      <c r="AR132" s="90" t="str">
        <f>IFERROR(VLOOKUP(Data[[#This Row],['#org +impl +name]],Tbl_Orgs[], 2), "")</f>
        <v/>
      </c>
      <c r="AS132" s="90" t="str">
        <f>IFERROR(VLOOKUP(Data[[#This Row],['#org +impl +name]],Tbl_Orgs[], 3), "")</f>
        <v/>
      </c>
      <c r="AT132" s="91" t="str">
        <f t="shared" ca="1" si="8"/>
        <v/>
      </c>
      <c r="AU132" s="91" t="str">
        <f t="shared" ca="1" si="9"/>
        <v/>
      </c>
      <c r="AV132" s="91" t="str">
        <f t="shared" ca="1" si="10"/>
        <v/>
      </c>
      <c r="AW132" s="155"/>
      <c r="AX132" s="155"/>
      <c r="AY132" s="155"/>
      <c r="AZ132" s="155"/>
    </row>
    <row r="133" spans="1:52" ht="30" customHeight="1">
      <c r="A133" s="153" t="str">
        <f t="shared" ca="1" si="7"/>
        <v>202302-125</v>
      </c>
      <c r="B133" s="92"/>
      <c r="C133" s="93"/>
      <c r="D133" s="93"/>
      <c r="E133" s="81"/>
      <c r="F133" s="94"/>
      <c r="G133" s="81"/>
      <c r="H133" s="93"/>
      <c r="I133" s="143" t="s">
        <v>373</v>
      </c>
      <c r="J133" s="92"/>
      <c r="K133" s="96"/>
      <c r="L133" s="93"/>
      <c r="M133" s="93"/>
      <c r="N133" s="84"/>
      <c r="O133" s="84"/>
      <c r="P133" s="92"/>
      <c r="Q133" s="97"/>
      <c r="R133" s="97"/>
      <c r="S133" s="97"/>
      <c r="T133" s="93"/>
      <c r="U133" s="93"/>
      <c r="V133" s="95"/>
      <c r="W133" s="93"/>
      <c r="X133" s="93"/>
      <c r="Y133" s="93"/>
      <c r="Z133" s="98"/>
      <c r="AA133" s="98"/>
      <c r="AB133" s="98"/>
      <c r="AC133" s="98"/>
      <c r="AD133" s="98"/>
      <c r="AE133" s="98"/>
      <c r="AF133" s="84"/>
      <c r="AG133" s="98"/>
      <c r="AH133" s="98"/>
      <c r="AI133" s="93"/>
      <c r="AJ133" s="100"/>
      <c r="AK133" s="99"/>
      <c r="AL133" s="92"/>
      <c r="AM133" s="93"/>
      <c r="AN133" s="100"/>
      <c r="AO133" s="84"/>
      <c r="AP133" s="90" t="str">
        <f>IFERROR(VLOOKUP(Data[[#This Row],['#org +lead +name]],Tbl_Orgs[], 2), "")</f>
        <v/>
      </c>
      <c r="AQ133" s="90" t="str">
        <f>IFERROR(VLOOKUP(Data[[#This Row],['#org +lead +name]],Tbl_Orgs[], 3), "")</f>
        <v/>
      </c>
      <c r="AR133" s="90" t="str">
        <f>IFERROR(VLOOKUP(Data[[#This Row],['#org +impl +name]],Tbl_Orgs[], 2), "")</f>
        <v/>
      </c>
      <c r="AS133" s="90" t="str">
        <f>IFERROR(VLOOKUP(Data[[#This Row],['#org +impl +name]],Tbl_Orgs[], 3), "")</f>
        <v/>
      </c>
      <c r="AT133" s="91" t="str">
        <f t="shared" ca="1" si="8"/>
        <v/>
      </c>
      <c r="AU133" s="91" t="str">
        <f t="shared" ca="1" si="9"/>
        <v/>
      </c>
      <c r="AV133" s="91" t="str">
        <f t="shared" ca="1" si="10"/>
        <v/>
      </c>
      <c r="AW133" s="155"/>
      <c r="AX133" s="155"/>
      <c r="AY133" s="155"/>
      <c r="AZ133" s="155"/>
    </row>
    <row r="134" spans="1:52" ht="30" customHeight="1">
      <c r="A134" s="153" t="str">
        <f t="shared" ca="1" si="7"/>
        <v>202302-126</v>
      </c>
      <c r="B134" s="92"/>
      <c r="C134" s="93"/>
      <c r="D134" s="93"/>
      <c r="E134" s="81"/>
      <c r="F134" s="94"/>
      <c r="G134" s="81"/>
      <c r="H134" s="93"/>
      <c r="I134" s="143" t="s">
        <v>373</v>
      </c>
      <c r="J134" s="92"/>
      <c r="K134" s="96"/>
      <c r="L134" s="93"/>
      <c r="M134" s="93"/>
      <c r="N134" s="84"/>
      <c r="O134" s="84"/>
      <c r="P134" s="92"/>
      <c r="Q134" s="97"/>
      <c r="R134" s="97"/>
      <c r="S134" s="97"/>
      <c r="T134" s="93"/>
      <c r="U134" s="93"/>
      <c r="V134" s="95"/>
      <c r="W134" s="93"/>
      <c r="X134" s="93"/>
      <c r="Y134" s="93"/>
      <c r="Z134" s="98"/>
      <c r="AA134" s="98"/>
      <c r="AB134" s="98"/>
      <c r="AC134" s="98"/>
      <c r="AD134" s="98"/>
      <c r="AE134" s="98"/>
      <c r="AF134" s="84"/>
      <c r="AG134" s="98"/>
      <c r="AH134" s="98"/>
      <c r="AI134" s="93"/>
      <c r="AJ134" s="100"/>
      <c r="AK134" s="99"/>
      <c r="AL134" s="92"/>
      <c r="AM134" s="93"/>
      <c r="AN134" s="100"/>
      <c r="AO134" s="84"/>
      <c r="AP134" s="90" t="str">
        <f>IFERROR(VLOOKUP(Data[[#This Row],['#org +lead +name]],Tbl_Orgs[], 2), "")</f>
        <v/>
      </c>
      <c r="AQ134" s="90" t="str">
        <f>IFERROR(VLOOKUP(Data[[#This Row],['#org +lead +name]],Tbl_Orgs[], 3), "")</f>
        <v/>
      </c>
      <c r="AR134" s="90" t="str">
        <f>IFERROR(VLOOKUP(Data[[#This Row],['#org +impl +name]],Tbl_Orgs[], 2), "")</f>
        <v/>
      </c>
      <c r="AS134" s="90" t="str">
        <f>IFERROR(VLOOKUP(Data[[#This Row],['#org +impl +name]],Tbl_Orgs[], 3), "")</f>
        <v/>
      </c>
      <c r="AT134" s="91" t="str">
        <f t="shared" ca="1" si="8"/>
        <v/>
      </c>
      <c r="AU134" s="91" t="str">
        <f t="shared" ca="1" si="9"/>
        <v/>
      </c>
      <c r="AV134" s="91" t="str">
        <f t="shared" ca="1" si="10"/>
        <v/>
      </c>
      <c r="AW134" s="155"/>
      <c r="AX134" s="155"/>
      <c r="AY134" s="155"/>
      <c r="AZ134" s="155"/>
    </row>
    <row r="135" spans="1:52" ht="30" customHeight="1">
      <c r="A135" s="153" t="str">
        <f t="shared" ca="1" si="7"/>
        <v>202302-127</v>
      </c>
      <c r="B135" s="92"/>
      <c r="C135" s="93"/>
      <c r="D135" s="93"/>
      <c r="E135" s="81"/>
      <c r="F135" s="94"/>
      <c r="G135" s="81"/>
      <c r="H135" s="93"/>
      <c r="I135" s="143" t="s">
        <v>373</v>
      </c>
      <c r="J135" s="92"/>
      <c r="K135" s="96"/>
      <c r="L135" s="93"/>
      <c r="M135" s="93"/>
      <c r="N135" s="84"/>
      <c r="O135" s="84"/>
      <c r="P135" s="92"/>
      <c r="Q135" s="97"/>
      <c r="R135" s="97"/>
      <c r="S135" s="97"/>
      <c r="T135" s="93"/>
      <c r="U135" s="93"/>
      <c r="V135" s="95"/>
      <c r="W135" s="93"/>
      <c r="X135" s="93"/>
      <c r="Y135" s="93"/>
      <c r="Z135" s="98"/>
      <c r="AA135" s="98"/>
      <c r="AB135" s="98"/>
      <c r="AC135" s="98"/>
      <c r="AD135" s="98"/>
      <c r="AE135" s="98"/>
      <c r="AF135" s="84"/>
      <c r="AG135" s="98"/>
      <c r="AH135" s="98"/>
      <c r="AI135" s="93"/>
      <c r="AJ135" s="100"/>
      <c r="AK135" s="99"/>
      <c r="AL135" s="92"/>
      <c r="AM135" s="93"/>
      <c r="AN135" s="100"/>
      <c r="AO135" s="84"/>
      <c r="AP135" s="90" t="str">
        <f>IFERROR(VLOOKUP(Data[[#This Row],['#org +lead +name]],Tbl_Orgs[], 2), "")</f>
        <v/>
      </c>
      <c r="AQ135" s="90" t="str">
        <f>IFERROR(VLOOKUP(Data[[#This Row],['#org +lead +name]],Tbl_Orgs[], 3), "")</f>
        <v/>
      </c>
      <c r="AR135" s="90" t="str">
        <f>IFERROR(VLOOKUP(Data[[#This Row],['#org +impl +name]],Tbl_Orgs[], 2), "")</f>
        <v/>
      </c>
      <c r="AS135" s="90" t="str">
        <f>IFERROR(VLOOKUP(Data[[#This Row],['#org +impl +name]],Tbl_Orgs[], 3), "")</f>
        <v/>
      </c>
      <c r="AT135" s="91" t="str">
        <f t="shared" ca="1" si="8"/>
        <v/>
      </c>
      <c r="AU135" s="91" t="str">
        <f t="shared" ca="1" si="9"/>
        <v/>
      </c>
      <c r="AV135" s="91" t="str">
        <f t="shared" ca="1" si="10"/>
        <v/>
      </c>
      <c r="AW135" s="155"/>
      <c r="AX135" s="155"/>
      <c r="AY135" s="155"/>
      <c r="AZ135" s="155"/>
    </row>
    <row r="136" spans="1:52" ht="30" customHeight="1">
      <c r="A136" s="153" t="str">
        <f t="shared" ca="1" si="7"/>
        <v>202302-128</v>
      </c>
      <c r="B136" s="92"/>
      <c r="C136" s="93"/>
      <c r="D136" s="93"/>
      <c r="E136" s="81"/>
      <c r="F136" s="94"/>
      <c r="G136" s="81"/>
      <c r="H136" s="93"/>
      <c r="I136" s="143" t="s">
        <v>373</v>
      </c>
      <c r="J136" s="92"/>
      <c r="K136" s="96"/>
      <c r="L136" s="93"/>
      <c r="M136" s="93"/>
      <c r="N136" s="84"/>
      <c r="O136" s="84"/>
      <c r="P136" s="92"/>
      <c r="Q136" s="97"/>
      <c r="R136" s="97"/>
      <c r="S136" s="97"/>
      <c r="T136" s="93"/>
      <c r="U136" s="93"/>
      <c r="V136" s="95"/>
      <c r="W136" s="93"/>
      <c r="X136" s="93"/>
      <c r="Y136" s="93"/>
      <c r="Z136" s="98"/>
      <c r="AA136" s="98"/>
      <c r="AB136" s="98"/>
      <c r="AC136" s="98"/>
      <c r="AD136" s="98"/>
      <c r="AE136" s="98"/>
      <c r="AF136" s="84"/>
      <c r="AG136" s="98"/>
      <c r="AH136" s="98"/>
      <c r="AI136" s="93"/>
      <c r="AJ136" s="100"/>
      <c r="AK136" s="99"/>
      <c r="AL136" s="92"/>
      <c r="AM136" s="93"/>
      <c r="AN136" s="100"/>
      <c r="AO136" s="84"/>
      <c r="AP136" s="90" t="str">
        <f>IFERROR(VLOOKUP(Data[[#This Row],['#org +lead +name]],Tbl_Orgs[], 2), "")</f>
        <v/>
      </c>
      <c r="AQ136" s="90" t="str">
        <f>IFERROR(VLOOKUP(Data[[#This Row],['#org +lead +name]],Tbl_Orgs[], 3), "")</f>
        <v/>
      </c>
      <c r="AR136" s="90" t="str">
        <f>IFERROR(VLOOKUP(Data[[#This Row],['#org +impl +name]],Tbl_Orgs[], 2), "")</f>
        <v/>
      </c>
      <c r="AS136" s="90" t="str">
        <f>IFERROR(VLOOKUP(Data[[#This Row],['#org +impl +name]],Tbl_Orgs[], 3), "")</f>
        <v/>
      </c>
      <c r="AT136" s="91" t="str">
        <f t="shared" ca="1" si="8"/>
        <v/>
      </c>
      <c r="AU136" s="91" t="str">
        <f t="shared" ca="1" si="9"/>
        <v/>
      </c>
      <c r="AV136" s="91" t="str">
        <f t="shared" ca="1" si="10"/>
        <v/>
      </c>
      <c r="AW136" s="155"/>
      <c r="AX136" s="155"/>
      <c r="AY136" s="155"/>
      <c r="AZ136" s="155"/>
    </row>
    <row r="137" spans="1:52" ht="30" customHeight="1">
      <c r="A137" s="153" t="str">
        <f t="shared" ref="A137:A200" ca="1" si="11">_xlfn.CONCAT(TEXT(TODAY(),"yyyymm"), "-", TEXT(ROW()-8, "000"))</f>
        <v>202302-129</v>
      </c>
      <c r="B137" s="92"/>
      <c r="C137" s="93"/>
      <c r="D137" s="93"/>
      <c r="E137" s="81"/>
      <c r="F137" s="94"/>
      <c r="G137" s="81"/>
      <c r="H137" s="93"/>
      <c r="I137" s="143" t="s">
        <v>373</v>
      </c>
      <c r="J137" s="92"/>
      <c r="K137" s="96"/>
      <c r="L137" s="93"/>
      <c r="M137" s="93"/>
      <c r="N137" s="84"/>
      <c r="O137" s="84"/>
      <c r="P137" s="92"/>
      <c r="Q137" s="97"/>
      <c r="R137" s="97"/>
      <c r="S137" s="97"/>
      <c r="T137" s="93"/>
      <c r="U137" s="93"/>
      <c r="V137" s="95"/>
      <c r="W137" s="93"/>
      <c r="X137" s="93"/>
      <c r="Y137" s="93"/>
      <c r="Z137" s="98"/>
      <c r="AA137" s="98"/>
      <c r="AB137" s="98"/>
      <c r="AC137" s="98"/>
      <c r="AD137" s="98"/>
      <c r="AE137" s="98"/>
      <c r="AF137" s="84"/>
      <c r="AG137" s="98"/>
      <c r="AH137" s="98"/>
      <c r="AI137" s="93"/>
      <c r="AJ137" s="100"/>
      <c r="AK137" s="99"/>
      <c r="AL137" s="92"/>
      <c r="AM137" s="93"/>
      <c r="AN137" s="100"/>
      <c r="AO137" s="84"/>
      <c r="AP137" s="90" t="str">
        <f>IFERROR(VLOOKUP(Data[[#This Row],['#org +lead +name]],Tbl_Orgs[], 2), "")</f>
        <v/>
      </c>
      <c r="AQ137" s="90" t="str">
        <f>IFERROR(VLOOKUP(Data[[#This Row],['#org +lead +name]],Tbl_Orgs[], 3), "")</f>
        <v/>
      </c>
      <c r="AR137" s="90" t="str">
        <f>IFERROR(VLOOKUP(Data[[#This Row],['#org +impl +name]],Tbl_Orgs[], 2), "")</f>
        <v/>
      </c>
      <c r="AS137" s="90" t="str">
        <f>IFERROR(VLOOKUP(Data[[#This Row],['#org +impl +name]],Tbl_Orgs[], 3), "")</f>
        <v/>
      </c>
      <c r="AT137" s="91" t="str">
        <f t="shared" ca="1" si="8"/>
        <v/>
      </c>
      <c r="AU137" s="91" t="str">
        <f t="shared" ca="1" si="9"/>
        <v/>
      </c>
      <c r="AV137" s="91" t="str">
        <f t="shared" ca="1" si="10"/>
        <v/>
      </c>
      <c r="AW137" s="155"/>
      <c r="AX137" s="155"/>
      <c r="AY137" s="155"/>
      <c r="AZ137" s="155"/>
    </row>
    <row r="138" spans="1:52" ht="30" customHeight="1">
      <c r="A138" s="153" t="str">
        <f t="shared" ca="1" si="11"/>
        <v>202302-130</v>
      </c>
      <c r="B138" s="92"/>
      <c r="C138" s="93"/>
      <c r="D138" s="93"/>
      <c r="E138" s="81"/>
      <c r="F138" s="94"/>
      <c r="G138" s="81"/>
      <c r="H138" s="93"/>
      <c r="I138" s="143" t="s">
        <v>373</v>
      </c>
      <c r="J138" s="92"/>
      <c r="K138" s="96"/>
      <c r="L138" s="93"/>
      <c r="M138" s="93"/>
      <c r="N138" s="84"/>
      <c r="O138" s="84"/>
      <c r="P138" s="92"/>
      <c r="Q138" s="97"/>
      <c r="R138" s="97"/>
      <c r="S138" s="97"/>
      <c r="T138" s="93"/>
      <c r="U138" s="93"/>
      <c r="V138" s="95"/>
      <c r="W138" s="93"/>
      <c r="X138" s="93"/>
      <c r="Y138" s="93"/>
      <c r="Z138" s="98"/>
      <c r="AA138" s="98"/>
      <c r="AB138" s="98"/>
      <c r="AC138" s="98"/>
      <c r="AD138" s="98"/>
      <c r="AE138" s="98"/>
      <c r="AF138" s="84"/>
      <c r="AG138" s="98"/>
      <c r="AH138" s="98"/>
      <c r="AI138" s="93"/>
      <c r="AJ138" s="100"/>
      <c r="AK138" s="99"/>
      <c r="AL138" s="92"/>
      <c r="AM138" s="93"/>
      <c r="AN138" s="100"/>
      <c r="AO138" s="84"/>
      <c r="AP138" s="90" t="str">
        <f>IFERROR(VLOOKUP(Data[[#This Row],['#org +lead +name]],Tbl_Orgs[], 2), "")</f>
        <v/>
      </c>
      <c r="AQ138" s="90" t="str">
        <f>IFERROR(VLOOKUP(Data[[#This Row],['#org +lead +name]],Tbl_Orgs[], 3), "")</f>
        <v/>
      </c>
      <c r="AR138" s="90" t="str">
        <f>IFERROR(VLOOKUP(Data[[#This Row],['#org +impl +name]],Tbl_Orgs[], 2), "")</f>
        <v/>
      </c>
      <c r="AS138" s="90" t="str">
        <f>IFERROR(VLOOKUP(Data[[#This Row],['#org +impl +name]],Tbl_Orgs[], 3), "")</f>
        <v/>
      </c>
      <c r="AT138" s="91" t="str">
        <f t="shared" ca="1" si="8"/>
        <v/>
      </c>
      <c r="AU138" s="91" t="str">
        <f t="shared" ca="1" si="9"/>
        <v/>
      </c>
      <c r="AV138" s="91" t="str">
        <f t="shared" ca="1" si="10"/>
        <v/>
      </c>
      <c r="AW138" s="155"/>
      <c r="AX138" s="155"/>
      <c r="AY138" s="155"/>
      <c r="AZ138" s="155"/>
    </row>
    <row r="139" spans="1:52" ht="30" customHeight="1">
      <c r="A139" s="153" t="str">
        <f t="shared" ca="1" si="11"/>
        <v>202302-131</v>
      </c>
      <c r="B139" s="92"/>
      <c r="C139" s="93"/>
      <c r="D139" s="93"/>
      <c r="E139" s="81"/>
      <c r="F139" s="94"/>
      <c r="G139" s="81"/>
      <c r="H139" s="93"/>
      <c r="I139" s="143" t="s">
        <v>373</v>
      </c>
      <c r="J139" s="92"/>
      <c r="K139" s="96"/>
      <c r="L139" s="93"/>
      <c r="M139" s="93"/>
      <c r="N139" s="84"/>
      <c r="O139" s="84"/>
      <c r="P139" s="92"/>
      <c r="Q139" s="97"/>
      <c r="R139" s="97"/>
      <c r="S139" s="97"/>
      <c r="T139" s="93"/>
      <c r="U139" s="93"/>
      <c r="V139" s="95"/>
      <c r="W139" s="93"/>
      <c r="X139" s="93"/>
      <c r="Y139" s="93"/>
      <c r="Z139" s="98"/>
      <c r="AA139" s="98"/>
      <c r="AB139" s="98"/>
      <c r="AC139" s="98"/>
      <c r="AD139" s="98"/>
      <c r="AE139" s="98"/>
      <c r="AF139" s="84"/>
      <c r="AG139" s="98"/>
      <c r="AH139" s="98"/>
      <c r="AI139" s="93"/>
      <c r="AJ139" s="100"/>
      <c r="AK139" s="99"/>
      <c r="AL139" s="92"/>
      <c r="AM139" s="93"/>
      <c r="AN139" s="100"/>
      <c r="AO139" s="84"/>
      <c r="AP139" s="90" t="str">
        <f>IFERROR(VLOOKUP(Data[[#This Row],['#org +lead +name]],Tbl_Orgs[], 2), "")</f>
        <v/>
      </c>
      <c r="AQ139" s="90" t="str">
        <f>IFERROR(VLOOKUP(Data[[#This Row],['#org +lead +name]],Tbl_Orgs[], 3), "")</f>
        <v/>
      </c>
      <c r="AR139" s="90" t="str">
        <f>IFERROR(VLOOKUP(Data[[#This Row],['#org +impl +name]],Tbl_Orgs[], 2), "")</f>
        <v/>
      </c>
      <c r="AS139" s="90" t="str">
        <f>IFERROR(VLOOKUP(Data[[#This Row],['#org +impl +name]],Tbl_Orgs[], 3), "")</f>
        <v/>
      </c>
      <c r="AT139" s="91" t="str">
        <f t="shared" ca="1" si="8"/>
        <v/>
      </c>
      <c r="AU139" s="91" t="str">
        <f t="shared" ca="1" si="9"/>
        <v/>
      </c>
      <c r="AV139" s="91" t="str">
        <f t="shared" ca="1" si="10"/>
        <v/>
      </c>
      <c r="AW139" s="155"/>
      <c r="AX139" s="155"/>
      <c r="AY139" s="155"/>
      <c r="AZ139" s="155"/>
    </row>
    <row r="140" spans="1:52" ht="30" customHeight="1">
      <c r="A140" s="153" t="str">
        <f t="shared" ca="1" si="11"/>
        <v>202302-132</v>
      </c>
      <c r="B140" s="92"/>
      <c r="C140" s="93"/>
      <c r="D140" s="93"/>
      <c r="E140" s="81"/>
      <c r="F140" s="94"/>
      <c r="G140" s="81"/>
      <c r="H140" s="93"/>
      <c r="I140" s="143" t="s">
        <v>373</v>
      </c>
      <c r="J140" s="92"/>
      <c r="K140" s="96"/>
      <c r="L140" s="93"/>
      <c r="M140" s="93"/>
      <c r="N140" s="84"/>
      <c r="O140" s="84"/>
      <c r="P140" s="92"/>
      <c r="Q140" s="97"/>
      <c r="R140" s="97"/>
      <c r="S140" s="97"/>
      <c r="T140" s="93"/>
      <c r="U140" s="93"/>
      <c r="V140" s="95"/>
      <c r="W140" s="93"/>
      <c r="X140" s="93"/>
      <c r="Y140" s="93"/>
      <c r="Z140" s="98"/>
      <c r="AA140" s="98"/>
      <c r="AB140" s="98"/>
      <c r="AC140" s="98"/>
      <c r="AD140" s="98"/>
      <c r="AE140" s="98"/>
      <c r="AF140" s="84"/>
      <c r="AG140" s="98"/>
      <c r="AH140" s="98"/>
      <c r="AI140" s="93"/>
      <c r="AJ140" s="100"/>
      <c r="AK140" s="99"/>
      <c r="AL140" s="92"/>
      <c r="AM140" s="93"/>
      <c r="AN140" s="100"/>
      <c r="AO140" s="84"/>
      <c r="AP140" s="90" t="str">
        <f>IFERROR(VLOOKUP(Data[[#This Row],['#org +lead +name]],Tbl_Orgs[], 2), "")</f>
        <v/>
      </c>
      <c r="AQ140" s="90" t="str">
        <f>IFERROR(VLOOKUP(Data[[#This Row],['#org +lead +name]],Tbl_Orgs[], 3), "")</f>
        <v/>
      </c>
      <c r="AR140" s="90" t="str">
        <f>IFERROR(VLOOKUP(Data[[#This Row],['#org +impl +name]],Tbl_Orgs[], 2), "")</f>
        <v/>
      </c>
      <c r="AS140" s="90" t="str">
        <f>IFERROR(VLOOKUP(Data[[#This Row],['#org +impl +name]],Tbl_Orgs[], 3), "")</f>
        <v/>
      </c>
      <c r="AT140" s="91" t="str">
        <f t="shared" ca="1" si="8"/>
        <v/>
      </c>
      <c r="AU140" s="91" t="str">
        <f t="shared" ca="1" si="9"/>
        <v/>
      </c>
      <c r="AV140" s="91" t="str">
        <f t="shared" ca="1" si="10"/>
        <v/>
      </c>
      <c r="AW140" s="155"/>
      <c r="AX140" s="155"/>
      <c r="AY140" s="155"/>
      <c r="AZ140" s="155"/>
    </row>
    <row r="141" spans="1:52" ht="30" customHeight="1">
      <c r="A141" s="153" t="str">
        <f t="shared" ca="1" si="11"/>
        <v>202302-133</v>
      </c>
      <c r="B141" s="92"/>
      <c r="C141" s="93"/>
      <c r="D141" s="93"/>
      <c r="E141" s="81"/>
      <c r="F141" s="94"/>
      <c r="G141" s="81"/>
      <c r="H141" s="93"/>
      <c r="I141" s="143" t="s">
        <v>373</v>
      </c>
      <c r="J141" s="92"/>
      <c r="K141" s="96"/>
      <c r="L141" s="93"/>
      <c r="M141" s="93"/>
      <c r="N141" s="84"/>
      <c r="O141" s="84"/>
      <c r="P141" s="92"/>
      <c r="Q141" s="97"/>
      <c r="R141" s="97"/>
      <c r="S141" s="97"/>
      <c r="T141" s="93"/>
      <c r="U141" s="93"/>
      <c r="V141" s="95"/>
      <c r="W141" s="93"/>
      <c r="X141" s="93"/>
      <c r="Y141" s="93"/>
      <c r="Z141" s="98"/>
      <c r="AA141" s="98"/>
      <c r="AB141" s="98"/>
      <c r="AC141" s="98"/>
      <c r="AD141" s="98"/>
      <c r="AE141" s="98"/>
      <c r="AF141" s="84"/>
      <c r="AG141" s="98"/>
      <c r="AH141" s="98"/>
      <c r="AI141" s="93"/>
      <c r="AJ141" s="100"/>
      <c r="AK141" s="99"/>
      <c r="AL141" s="92"/>
      <c r="AM141" s="93"/>
      <c r="AN141" s="100"/>
      <c r="AO141" s="84"/>
      <c r="AP141" s="90" t="str">
        <f>IFERROR(VLOOKUP(Data[[#This Row],['#org +lead +name]],Tbl_Orgs[], 2), "")</f>
        <v/>
      </c>
      <c r="AQ141" s="90" t="str">
        <f>IFERROR(VLOOKUP(Data[[#This Row],['#org +lead +name]],Tbl_Orgs[], 3), "")</f>
        <v/>
      </c>
      <c r="AR141" s="90" t="str">
        <f>IFERROR(VLOOKUP(Data[[#This Row],['#org +impl +name]],Tbl_Orgs[], 2), "")</f>
        <v/>
      </c>
      <c r="AS141" s="90" t="str">
        <f>IFERROR(VLOOKUP(Data[[#This Row],['#org +impl +name]],Tbl_Orgs[], 3), "")</f>
        <v/>
      </c>
      <c r="AT141" s="91" t="str">
        <f t="shared" ca="1" si="8"/>
        <v/>
      </c>
      <c r="AU141" s="91" t="str">
        <f t="shared" ca="1" si="9"/>
        <v/>
      </c>
      <c r="AV141" s="91" t="str">
        <f t="shared" ca="1" si="10"/>
        <v/>
      </c>
      <c r="AW141" s="155"/>
      <c r="AX141" s="155"/>
      <c r="AY141" s="155"/>
      <c r="AZ141" s="155"/>
    </row>
    <row r="142" spans="1:52" ht="30" customHeight="1">
      <c r="A142" s="153" t="str">
        <f t="shared" ca="1" si="11"/>
        <v>202302-134</v>
      </c>
      <c r="B142" s="92"/>
      <c r="C142" s="93"/>
      <c r="D142" s="93"/>
      <c r="E142" s="81"/>
      <c r="F142" s="94"/>
      <c r="G142" s="81"/>
      <c r="H142" s="93"/>
      <c r="I142" s="143" t="s">
        <v>373</v>
      </c>
      <c r="J142" s="92"/>
      <c r="K142" s="96"/>
      <c r="L142" s="93"/>
      <c r="M142" s="93"/>
      <c r="N142" s="84"/>
      <c r="O142" s="84"/>
      <c r="P142" s="92"/>
      <c r="Q142" s="97"/>
      <c r="R142" s="97"/>
      <c r="S142" s="97"/>
      <c r="T142" s="93"/>
      <c r="U142" s="93"/>
      <c r="V142" s="95"/>
      <c r="W142" s="93"/>
      <c r="X142" s="93"/>
      <c r="Y142" s="93"/>
      <c r="Z142" s="98"/>
      <c r="AA142" s="98"/>
      <c r="AB142" s="98"/>
      <c r="AC142" s="98"/>
      <c r="AD142" s="98"/>
      <c r="AE142" s="98"/>
      <c r="AF142" s="84"/>
      <c r="AG142" s="98"/>
      <c r="AH142" s="98"/>
      <c r="AI142" s="93"/>
      <c r="AJ142" s="100"/>
      <c r="AK142" s="99"/>
      <c r="AL142" s="92"/>
      <c r="AM142" s="93"/>
      <c r="AN142" s="100"/>
      <c r="AO142" s="84"/>
      <c r="AP142" s="90" t="str">
        <f>IFERROR(VLOOKUP(Data[[#This Row],['#org +lead +name]],Tbl_Orgs[], 2), "")</f>
        <v/>
      </c>
      <c r="AQ142" s="90" t="str">
        <f>IFERROR(VLOOKUP(Data[[#This Row],['#org +lead +name]],Tbl_Orgs[], 3), "")</f>
        <v/>
      </c>
      <c r="AR142" s="90" t="str">
        <f>IFERROR(VLOOKUP(Data[[#This Row],['#org +impl +name]],Tbl_Orgs[], 2), "")</f>
        <v/>
      </c>
      <c r="AS142" s="90" t="str">
        <f>IFERROR(VLOOKUP(Data[[#This Row],['#org +impl +name]],Tbl_Orgs[], 3), "")</f>
        <v/>
      </c>
      <c r="AT142" s="91" t="str">
        <f t="shared" ca="1" si="8"/>
        <v/>
      </c>
      <c r="AU142" s="91" t="str">
        <f t="shared" ca="1" si="9"/>
        <v/>
      </c>
      <c r="AV142" s="91" t="str">
        <f t="shared" ca="1" si="10"/>
        <v/>
      </c>
      <c r="AW142" s="155"/>
      <c r="AX142" s="155"/>
      <c r="AY142" s="155"/>
      <c r="AZ142" s="155"/>
    </row>
    <row r="143" spans="1:52" ht="30" customHeight="1">
      <c r="A143" s="153" t="str">
        <f t="shared" ca="1" si="11"/>
        <v>202302-135</v>
      </c>
      <c r="B143" s="92"/>
      <c r="C143" s="93"/>
      <c r="D143" s="93"/>
      <c r="E143" s="81"/>
      <c r="F143" s="94"/>
      <c r="G143" s="81"/>
      <c r="H143" s="93"/>
      <c r="I143" s="143" t="s">
        <v>373</v>
      </c>
      <c r="J143" s="92"/>
      <c r="K143" s="96"/>
      <c r="L143" s="93"/>
      <c r="M143" s="93"/>
      <c r="N143" s="84"/>
      <c r="O143" s="84"/>
      <c r="P143" s="92"/>
      <c r="Q143" s="97"/>
      <c r="R143" s="97"/>
      <c r="S143" s="97"/>
      <c r="T143" s="93"/>
      <c r="U143" s="93"/>
      <c r="V143" s="95"/>
      <c r="W143" s="93"/>
      <c r="X143" s="93"/>
      <c r="Y143" s="93"/>
      <c r="Z143" s="98"/>
      <c r="AA143" s="98"/>
      <c r="AB143" s="98"/>
      <c r="AC143" s="98"/>
      <c r="AD143" s="98"/>
      <c r="AE143" s="98"/>
      <c r="AF143" s="84"/>
      <c r="AG143" s="98"/>
      <c r="AH143" s="98"/>
      <c r="AI143" s="93"/>
      <c r="AJ143" s="100"/>
      <c r="AK143" s="99"/>
      <c r="AL143" s="92"/>
      <c r="AM143" s="93"/>
      <c r="AN143" s="100"/>
      <c r="AO143" s="84"/>
      <c r="AP143" s="90" t="str">
        <f>IFERROR(VLOOKUP(Data[[#This Row],['#org +lead +name]],Tbl_Orgs[], 2), "")</f>
        <v/>
      </c>
      <c r="AQ143" s="90" t="str">
        <f>IFERROR(VLOOKUP(Data[[#This Row],['#org +lead +name]],Tbl_Orgs[], 3), "")</f>
        <v/>
      </c>
      <c r="AR143" s="90" t="str">
        <f>IFERROR(VLOOKUP(Data[[#This Row],['#org +impl +name]],Tbl_Orgs[], 2), "")</f>
        <v/>
      </c>
      <c r="AS143" s="90" t="str">
        <f>IFERROR(VLOOKUP(Data[[#This Row],['#org +impl +name]],Tbl_Orgs[], 3), "")</f>
        <v/>
      </c>
      <c r="AT143" s="91" t="str">
        <f t="shared" ca="1" si="8"/>
        <v/>
      </c>
      <c r="AU143" s="91" t="str">
        <f t="shared" ca="1" si="9"/>
        <v/>
      </c>
      <c r="AV143" s="91" t="str">
        <f t="shared" ca="1" si="10"/>
        <v/>
      </c>
      <c r="AW143" s="155"/>
      <c r="AX143" s="155"/>
      <c r="AY143" s="155"/>
      <c r="AZ143" s="155"/>
    </row>
    <row r="144" spans="1:52" ht="30" customHeight="1">
      <c r="A144" s="153" t="str">
        <f t="shared" ca="1" si="11"/>
        <v>202302-136</v>
      </c>
      <c r="B144" s="92"/>
      <c r="C144" s="93"/>
      <c r="D144" s="93"/>
      <c r="E144" s="81"/>
      <c r="F144" s="94"/>
      <c r="G144" s="81"/>
      <c r="H144" s="93"/>
      <c r="I144" s="143" t="s">
        <v>373</v>
      </c>
      <c r="J144" s="92"/>
      <c r="K144" s="96"/>
      <c r="L144" s="93"/>
      <c r="M144" s="93"/>
      <c r="N144" s="84"/>
      <c r="O144" s="84"/>
      <c r="P144" s="92"/>
      <c r="Q144" s="97"/>
      <c r="R144" s="97"/>
      <c r="S144" s="97"/>
      <c r="T144" s="93"/>
      <c r="U144" s="93"/>
      <c r="V144" s="95"/>
      <c r="W144" s="93"/>
      <c r="X144" s="93"/>
      <c r="Y144" s="93"/>
      <c r="Z144" s="98"/>
      <c r="AA144" s="98"/>
      <c r="AB144" s="98"/>
      <c r="AC144" s="98"/>
      <c r="AD144" s="98"/>
      <c r="AE144" s="98"/>
      <c r="AF144" s="84"/>
      <c r="AG144" s="98"/>
      <c r="AH144" s="98"/>
      <c r="AI144" s="93"/>
      <c r="AJ144" s="100"/>
      <c r="AK144" s="99"/>
      <c r="AL144" s="92"/>
      <c r="AM144" s="93"/>
      <c r="AN144" s="100"/>
      <c r="AO144" s="84"/>
      <c r="AP144" s="90" t="str">
        <f>IFERROR(VLOOKUP(Data[[#This Row],['#org +lead +name]],Tbl_Orgs[], 2), "")</f>
        <v/>
      </c>
      <c r="AQ144" s="90" t="str">
        <f>IFERROR(VLOOKUP(Data[[#This Row],['#org +lead +name]],Tbl_Orgs[], 3), "")</f>
        <v/>
      </c>
      <c r="AR144" s="90" t="str">
        <f>IFERROR(VLOOKUP(Data[[#This Row],['#org +impl +name]],Tbl_Orgs[], 2), "")</f>
        <v/>
      </c>
      <c r="AS144" s="90" t="str">
        <f>IFERROR(VLOOKUP(Data[[#This Row],['#org +impl +name]],Tbl_Orgs[], 3), "")</f>
        <v/>
      </c>
      <c r="AT144" s="91" t="str">
        <f t="shared" ca="1" si="8"/>
        <v/>
      </c>
      <c r="AU144" s="91" t="str">
        <f t="shared" ca="1" si="9"/>
        <v/>
      </c>
      <c r="AV144" s="91" t="str">
        <f t="shared" ca="1" si="10"/>
        <v/>
      </c>
      <c r="AW144" s="155"/>
      <c r="AX144" s="155"/>
      <c r="AY144" s="155"/>
      <c r="AZ144" s="155"/>
    </row>
    <row r="145" spans="1:52" ht="30" customHeight="1">
      <c r="A145" s="153" t="str">
        <f t="shared" ca="1" si="11"/>
        <v>202302-137</v>
      </c>
      <c r="B145" s="92"/>
      <c r="C145" s="93"/>
      <c r="D145" s="93"/>
      <c r="E145" s="81"/>
      <c r="F145" s="94"/>
      <c r="G145" s="81"/>
      <c r="H145" s="93"/>
      <c r="I145" s="143" t="s">
        <v>373</v>
      </c>
      <c r="J145" s="92"/>
      <c r="K145" s="96"/>
      <c r="L145" s="93"/>
      <c r="M145" s="93"/>
      <c r="N145" s="84"/>
      <c r="O145" s="84"/>
      <c r="P145" s="92"/>
      <c r="Q145" s="97"/>
      <c r="R145" s="97"/>
      <c r="S145" s="97"/>
      <c r="T145" s="93"/>
      <c r="U145" s="93"/>
      <c r="V145" s="95"/>
      <c r="W145" s="93"/>
      <c r="X145" s="93"/>
      <c r="Y145" s="93"/>
      <c r="Z145" s="98"/>
      <c r="AA145" s="98"/>
      <c r="AB145" s="98"/>
      <c r="AC145" s="98"/>
      <c r="AD145" s="98"/>
      <c r="AE145" s="98"/>
      <c r="AF145" s="84"/>
      <c r="AG145" s="98"/>
      <c r="AH145" s="98"/>
      <c r="AI145" s="93"/>
      <c r="AJ145" s="100"/>
      <c r="AK145" s="99"/>
      <c r="AL145" s="92"/>
      <c r="AM145" s="93"/>
      <c r="AN145" s="100"/>
      <c r="AO145" s="84"/>
      <c r="AP145" s="90" t="str">
        <f>IFERROR(VLOOKUP(Data[[#This Row],['#org +lead +name]],Tbl_Orgs[], 2), "")</f>
        <v/>
      </c>
      <c r="AQ145" s="90" t="str">
        <f>IFERROR(VLOOKUP(Data[[#This Row],['#org +lead +name]],Tbl_Orgs[], 3), "")</f>
        <v/>
      </c>
      <c r="AR145" s="90" t="str">
        <f>IFERROR(VLOOKUP(Data[[#This Row],['#org +impl +name]],Tbl_Orgs[], 2), "")</f>
        <v/>
      </c>
      <c r="AS145" s="90" t="str">
        <f>IFERROR(VLOOKUP(Data[[#This Row],['#org +impl +name]],Tbl_Orgs[], 3), "")</f>
        <v/>
      </c>
      <c r="AT145" s="91" t="str">
        <f t="shared" ca="1" si="8"/>
        <v/>
      </c>
      <c r="AU145" s="91" t="str">
        <f t="shared" ca="1" si="9"/>
        <v/>
      </c>
      <c r="AV145" s="91" t="str">
        <f t="shared" ca="1" si="10"/>
        <v/>
      </c>
      <c r="AW145" s="155"/>
      <c r="AX145" s="155"/>
      <c r="AY145" s="155"/>
      <c r="AZ145" s="155"/>
    </row>
    <row r="146" spans="1:52" ht="30" customHeight="1">
      <c r="A146" s="153" t="str">
        <f t="shared" ca="1" si="11"/>
        <v>202302-138</v>
      </c>
      <c r="B146" s="92"/>
      <c r="C146" s="93"/>
      <c r="D146" s="93"/>
      <c r="E146" s="81"/>
      <c r="F146" s="94"/>
      <c r="G146" s="81"/>
      <c r="H146" s="93"/>
      <c r="I146" s="143" t="s">
        <v>373</v>
      </c>
      <c r="J146" s="92"/>
      <c r="K146" s="96"/>
      <c r="L146" s="93"/>
      <c r="M146" s="93"/>
      <c r="N146" s="84"/>
      <c r="O146" s="84"/>
      <c r="P146" s="92"/>
      <c r="Q146" s="97"/>
      <c r="R146" s="97"/>
      <c r="S146" s="97"/>
      <c r="T146" s="93"/>
      <c r="U146" s="93"/>
      <c r="V146" s="95"/>
      <c r="W146" s="93"/>
      <c r="X146" s="93"/>
      <c r="Y146" s="93"/>
      <c r="Z146" s="98"/>
      <c r="AA146" s="98"/>
      <c r="AB146" s="98"/>
      <c r="AC146" s="98"/>
      <c r="AD146" s="98"/>
      <c r="AE146" s="98"/>
      <c r="AF146" s="84"/>
      <c r="AG146" s="98"/>
      <c r="AH146" s="98"/>
      <c r="AI146" s="93"/>
      <c r="AJ146" s="100"/>
      <c r="AK146" s="99"/>
      <c r="AL146" s="92"/>
      <c r="AM146" s="93"/>
      <c r="AN146" s="100"/>
      <c r="AO146" s="84"/>
      <c r="AP146" s="90" t="str">
        <f>IFERROR(VLOOKUP(Data[[#This Row],['#org +lead +name]],Tbl_Orgs[], 2), "")</f>
        <v/>
      </c>
      <c r="AQ146" s="90" t="str">
        <f>IFERROR(VLOOKUP(Data[[#This Row],['#org +lead +name]],Tbl_Orgs[], 3), "")</f>
        <v/>
      </c>
      <c r="AR146" s="90" t="str">
        <f>IFERROR(VLOOKUP(Data[[#This Row],['#org +impl +name]],Tbl_Orgs[], 2), "")</f>
        <v/>
      </c>
      <c r="AS146" s="90" t="str">
        <f>IFERROR(VLOOKUP(Data[[#This Row],['#org +impl +name]],Tbl_Orgs[], 3), "")</f>
        <v/>
      </c>
      <c r="AT146" s="91" t="str">
        <f t="shared" ca="1" si="8"/>
        <v/>
      </c>
      <c r="AU146" s="91" t="str">
        <f t="shared" ca="1" si="9"/>
        <v/>
      </c>
      <c r="AV146" s="91" t="str">
        <f t="shared" ca="1" si="10"/>
        <v/>
      </c>
      <c r="AW146" s="155"/>
      <c r="AX146" s="155"/>
      <c r="AY146" s="155"/>
      <c r="AZ146" s="155"/>
    </row>
    <row r="147" spans="1:52" ht="30" customHeight="1">
      <c r="A147" s="153" t="str">
        <f t="shared" ca="1" si="11"/>
        <v>202302-139</v>
      </c>
      <c r="B147" s="92"/>
      <c r="C147" s="93"/>
      <c r="D147" s="93"/>
      <c r="E147" s="81"/>
      <c r="F147" s="94"/>
      <c r="G147" s="81"/>
      <c r="H147" s="93"/>
      <c r="I147" s="143" t="s">
        <v>373</v>
      </c>
      <c r="J147" s="92"/>
      <c r="K147" s="96"/>
      <c r="L147" s="93"/>
      <c r="M147" s="93"/>
      <c r="N147" s="84"/>
      <c r="O147" s="84"/>
      <c r="P147" s="92"/>
      <c r="Q147" s="97"/>
      <c r="R147" s="97"/>
      <c r="S147" s="97"/>
      <c r="T147" s="93"/>
      <c r="U147" s="93"/>
      <c r="V147" s="95"/>
      <c r="W147" s="93"/>
      <c r="X147" s="93"/>
      <c r="Y147" s="93"/>
      <c r="Z147" s="98"/>
      <c r="AA147" s="98"/>
      <c r="AB147" s="98"/>
      <c r="AC147" s="98"/>
      <c r="AD147" s="98"/>
      <c r="AE147" s="98"/>
      <c r="AF147" s="84"/>
      <c r="AG147" s="98"/>
      <c r="AH147" s="98"/>
      <c r="AI147" s="93"/>
      <c r="AJ147" s="100"/>
      <c r="AK147" s="99"/>
      <c r="AL147" s="92"/>
      <c r="AM147" s="93"/>
      <c r="AN147" s="100"/>
      <c r="AO147" s="84"/>
      <c r="AP147" s="90" t="str">
        <f>IFERROR(VLOOKUP(Data[[#This Row],['#org +lead +name]],Tbl_Orgs[], 2), "")</f>
        <v/>
      </c>
      <c r="AQ147" s="90" t="str">
        <f>IFERROR(VLOOKUP(Data[[#This Row],['#org +lead +name]],Tbl_Orgs[], 3), "")</f>
        <v/>
      </c>
      <c r="AR147" s="90" t="str">
        <f>IFERROR(VLOOKUP(Data[[#This Row],['#org +impl +name]],Tbl_Orgs[], 2), "")</f>
        <v/>
      </c>
      <c r="AS147" s="90" t="str">
        <f>IFERROR(VLOOKUP(Data[[#This Row],['#org +impl +name]],Tbl_Orgs[], 3), "")</f>
        <v/>
      </c>
      <c r="AT147" s="91" t="str">
        <f t="shared" ca="1" si="8"/>
        <v/>
      </c>
      <c r="AU147" s="91" t="str">
        <f t="shared" ca="1" si="9"/>
        <v/>
      </c>
      <c r="AV147" s="91" t="str">
        <f t="shared" ca="1" si="10"/>
        <v/>
      </c>
      <c r="AW147" s="155"/>
      <c r="AX147" s="155"/>
      <c r="AY147" s="155"/>
      <c r="AZ147" s="155"/>
    </row>
    <row r="148" spans="1:52" ht="30" customHeight="1">
      <c r="A148" s="153" t="str">
        <f t="shared" ca="1" si="11"/>
        <v>202302-140</v>
      </c>
      <c r="B148" s="92"/>
      <c r="C148" s="93"/>
      <c r="D148" s="93"/>
      <c r="E148" s="81"/>
      <c r="F148" s="94"/>
      <c r="G148" s="81"/>
      <c r="H148" s="93"/>
      <c r="I148" s="143" t="s">
        <v>373</v>
      </c>
      <c r="J148" s="92"/>
      <c r="K148" s="96"/>
      <c r="L148" s="93"/>
      <c r="M148" s="93"/>
      <c r="N148" s="84"/>
      <c r="O148" s="84"/>
      <c r="P148" s="92"/>
      <c r="Q148" s="97"/>
      <c r="R148" s="97"/>
      <c r="S148" s="97"/>
      <c r="T148" s="93"/>
      <c r="U148" s="93"/>
      <c r="V148" s="95"/>
      <c r="W148" s="93"/>
      <c r="X148" s="93"/>
      <c r="Y148" s="93"/>
      <c r="Z148" s="98"/>
      <c r="AA148" s="98"/>
      <c r="AB148" s="98"/>
      <c r="AC148" s="98"/>
      <c r="AD148" s="98"/>
      <c r="AE148" s="98"/>
      <c r="AF148" s="84"/>
      <c r="AG148" s="98"/>
      <c r="AH148" s="98"/>
      <c r="AI148" s="93"/>
      <c r="AJ148" s="100"/>
      <c r="AK148" s="99"/>
      <c r="AL148" s="92"/>
      <c r="AM148" s="93"/>
      <c r="AN148" s="100"/>
      <c r="AO148" s="84"/>
      <c r="AP148" s="90" t="str">
        <f>IFERROR(VLOOKUP(Data[[#This Row],['#org +lead +name]],Tbl_Orgs[], 2), "")</f>
        <v/>
      </c>
      <c r="AQ148" s="90" t="str">
        <f>IFERROR(VLOOKUP(Data[[#This Row],['#org +lead +name]],Tbl_Orgs[], 3), "")</f>
        <v/>
      </c>
      <c r="AR148" s="90" t="str">
        <f>IFERROR(VLOOKUP(Data[[#This Row],['#org +impl +name]],Tbl_Orgs[], 2), "")</f>
        <v/>
      </c>
      <c r="AS148" s="90" t="str">
        <f>IFERROR(VLOOKUP(Data[[#This Row],['#org +impl +name]],Tbl_Orgs[], 3), "")</f>
        <v/>
      </c>
      <c r="AT148" s="91" t="str">
        <f t="shared" ca="1" si="8"/>
        <v/>
      </c>
      <c r="AU148" s="91" t="str">
        <f t="shared" ca="1" si="9"/>
        <v/>
      </c>
      <c r="AV148" s="91" t="str">
        <f t="shared" ca="1" si="10"/>
        <v/>
      </c>
      <c r="AW148" s="155"/>
      <c r="AX148" s="155"/>
      <c r="AY148" s="155"/>
      <c r="AZ148" s="155"/>
    </row>
    <row r="149" spans="1:52" ht="30" customHeight="1">
      <c r="A149" s="153" t="str">
        <f t="shared" ca="1" si="11"/>
        <v>202302-141</v>
      </c>
      <c r="B149" s="92"/>
      <c r="C149" s="93"/>
      <c r="D149" s="93"/>
      <c r="E149" s="81"/>
      <c r="F149" s="94"/>
      <c r="G149" s="81"/>
      <c r="H149" s="93"/>
      <c r="I149" s="143" t="s">
        <v>373</v>
      </c>
      <c r="J149" s="92"/>
      <c r="K149" s="96"/>
      <c r="L149" s="93"/>
      <c r="M149" s="93"/>
      <c r="N149" s="84"/>
      <c r="O149" s="84"/>
      <c r="P149" s="92"/>
      <c r="Q149" s="97"/>
      <c r="R149" s="97"/>
      <c r="S149" s="97"/>
      <c r="T149" s="93"/>
      <c r="U149" s="93"/>
      <c r="V149" s="95"/>
      <c r="W149" s="93"/>
      <c r="X149" s="93"/>
      <c r="Y149" s="93"/>
      <c r="Z149" s="98"/>
      <c r="AA149" s="98"/>
      <c r="AB149" s="98"/>
      <c r="AC149" s="98"/>
      <c r="AD149" s="98"/>
      <c r="AE149" s="98"/>
      <c r="AF149" s="84"/>
      <c r="AG149" s="98"/>
      <c r="AH149" s="98"/>
      <c r="AI149" s="93"/>
      <c r="AJ149" s="100"/>
      <c r="AK149" s="99"/>
      <c r="AL149" s="92"/>
      <c r="AM149" s="93"/>
      <c r="AN149" s="100"/>
      <c r="AO149" s="84"/>
      <c r="AP149" s="90" t="str">
        <f>IFERROR(VLOOKUP(Data[[#This Row],['#org +lead +name]],Tbl_Orgs[], 2), "")</f>
        <v/>
      </c>
      <c r="AQ149" s="90" t="str">
        <f>IFERROR(VLOOKUP(Data[[#This Row],['#org +lead +name]],Tbl_Orgs[], 3), "")</f>
        <v/>
      </c>
      <c r="AR149" s="90" t="str">
        <f>IFERROR(VLOOKUP(Data[[#This Row],['#org +impl +name]],Tbl_Orgs[], 2), "")</f>
        <v/>
      </c>
      <c r="AS149" s="90" t="str">
        <f>IFERROR(VLOOKUP(Data[[#This Row],['#org +impl +name]],Tbl_Orgs[], 3), "")</f>
        <v/>
      </c>
      <c r="AT149" s="91" t="str">
        <f t="shared" ca="1" si="8"/>
        <v/>
      </c>
      <c r="AU149" s="91" t="str">
        <f t="shared" ca="1" si="9"/>
        <v/>
      </c>
      <c r="AV149" s="91" t="str">
        <f t="shared" ca="1" si="10"/>
        <v/>
      </c>
      <c r="AW149" s="155"/>
      <c r="AX149" s="155"/>
      <c r="AY149" s="155"/>
      <c r="AZ149" s="155"/>
    </row>
    <row r="150" spans="1:52" ht="30" customHeight="1">
      <c r="A150" s="153" t="str">
        <f t="shared" ca="1" si="11"/>
        <v>202302-142</v>
      </c>
      <c r="B150" s="92"/>
      <c r="C150" s="93"/>
      <c r="D150" s="93"/>
      <c r="E150" s="81"/>
      <c r="F150" s="94"/>
      <c r="G150" s="81"/>
      <c r="H150" s="93"/>
      <c r="I150" s="143" t="s">
        <v>373</v>
      </c>
      <c r="J150" s="92"/>
      <c r="K150" s="96"/>
      <c r="L150" s="93"/>
      <c r="M150" s="93"/>
      <c r="N150" s="84"/>
      <c r="O150" s="84"/>
      <c r="P150" s="92"/>
      <c r="Q150" s="97"/>
      <c r="R150" s="97"/>
      <c r="S150" s="97"/>
      <c r="T150" s="93"/>
      <c r="U150" s="93"/>
      <c r="V150" s="95"/>
      <c r="W150" s="93"/>
      <c r="X150" s="93"/>
      <c r="Y150" s="93"/>
      <c r="Z150" s="98"/>
      <c r="AA150" s="98"/>
      <c r="AB150" s="98"/>
      <c r="AC150" s="98"/>
      <c r="AD150" s="98"/>
      <c r="AE150" s="98"/>
      <c r="AF150" s="84"/>
      <c r="AG150" s="98"/>
      <c r="AH150" s="98"/>
      <c r="AI150" s="93"/>
      <c r="AJ150" s="100"/>
      <c r="AK150" s="99"/>
      <c r="AL150" s="92"/>
      <c r="AM150" s="93"/>
      <c r="AN150" s="100"/>
      <c r="AO150" s="84"/>
      <c r="AP150" s="90" t="str">
        <f>IFERROR(VLOOKUP(Data[[#This Row],['#org +lead +name]],Tbl_Orgs[], 2), "")</f>
        <v/>
      </c>
      <c r="AQ150" s="90" t="str">
        <f>IFERROR(VLOOKUP(Data[[#This Row],['#org +lead +name]],Tbl_Orgs[], 3), "")</f>
        <v/>
      </c>
      <c r="AR150" s="90" t="str">
        <f>IFERROR(VLOOKUP(Data[[#This Row],['#org +impl +name]],Tbl_Orgs[], 2), "")</f>
        <v/>
      </c>
      <c r="AS150" s="90" t="str">
        <f>IFERROR(VLOOKUP(Data[[#This Row],['#org +impl +name]],Tbl_Orgs[], 3), "")</f>
        <v/>
      </c>
      <c r="AT150" s="91" t="str">
        <f t="shared" ca="1" si="8"/>
        <v/>
      </c>
      <c r="AU150" s="91" t="str">
        <f t="shared" ca="1" si="9"/>
        <v/>
      </c>
      <c r="AV150" s="91" t="str">
        <f t="shared" ca="1" si="10"/>
        <v/>
      </c>
      <c r="AW150" s="155"/>
      <c r="AX150" s="155"/>
      <c r="AY150" s="155"/>
      <c r="AZ150" s="155"/>
    </row>
    <row r="151" spans="1:52" ht="30" customHeight="1">
      <c r="A151" s="153" t="str">
        <f t="shared" ca="1" si="11"/>
        <v>202302-143</v>
      </c>
      <c r="B151" s="92"/>
      <c r="C151" s="93"/>
      <c r="D151" s="93"/>
      <c r="E151" s="81"/>
      <c r="F151" s="94"/>
      <c r="G151" s="81"/>
      <c r="H151" s="93"/>
      <c r="I151" s="143" t="s">
        <v>373</v>
      </c>
      <c r="J151" s="92"/>
      <c r="K151" s="96"/>
      <c r="L151" s="93"/>
      <c r="M151" s="93"/>
      <c r="N151" s="84"/>
      <c r="O151" s="84"/>
      <c r="P151" s="92"/>
      <c r="Q151" s="97"/>
      <c r="R151" s="97"/>
      <c r="S151" s="97"/>
      <c r="T151" s="93"/>
      <c r="U151" s="93"/>
      <c r="V151" s="95"/>
      <c r="W151" s="93"/>
      <c r="X151" s="93"/>
      <c r="Y151" s="93"/>
      <c r="Z151" s="98"/>
      <c r="AA151" s="98"/>
      <c r="AB151" s="98"/>
      <c r="AC151" s="98"/>
      <c r="AD151" s="98"/>
      <c r="AE151" s="98"/>
      <c r="AF151" s="84"/>
      <c r="AG151" s="98"/>
      <c r="AH151" s="98"/>
      <c r="AI151" s="93"/>
      <c r="AJ151" s="100"/>
      <c r="AK151" s="99"/>
      <c r="AL151" s="92"/>
      <c r="AM151" s="93"/>
      <c r="AN151" s="100"/>
      <c r="AO151" s="84"/>
      <c r="AP151" s="90" t="str">
        <f>IFERROR(VLOOKUP(Data[[#This Row],['#org +lead +name]],Tbl_Orgs[], 2), "")</f>
        <v/>
      </c>
      <c r="AQ151" s="90" t="str">
        <f>IFERROR(VLOOKUP(Data[[#This Row],['#org +lead +name]],Tbl_Orgs[], 3), "")</f>
        <v/>
      </c>
      <c r="AR151" s="90" t="str">
        <f>IFERROR(VLOOKUP(Data[[#This Row],['#org +impl +name]],Tbl_Orgs[], 2), "")</f>
        <v/>
      </c>
      <c r="AS151" s="90" t="str">
        <f>IFERROR(VLOOKUP(Data[[#This Row],['#org +impl +name]],Tbl_Orgs[], 3), "")</f>
        <v/>
      </c>
      <c r="AT151" s="91" t="str">
        <f t="shared" ca="1" si="8"/>
        <v/>
      </c>
      <c r="AU151" s="91" t="str">
        <f t="shared" ca="1" si="9"/>
        <v/>
      </c>
      <c r="AV151" s="91" t="str">
        <f t="shared" ca="1" si="10"/>
        <v/>
      </c>
      <c r="AW151" s="155"/>
      <c r="AX151" s="155"/>
      <c r="AY151" s="155"/>
      <c r="AZ151" s="155"/>
    </row>
    <row r="152" spans="1:52" ht="30" customHeight="1">
      <c r="A152" s="153" t="str">
        <f t="shared" ca="1" si="11"/>
        <v>202302-144</v>
      </c>
      <c r="B152" s="92"/>
      <c r="C152" s="93"/>
      <c r="D152" s="93"/>
      <c r="E152" s="81"/>
      <c r="F152" s="94"/>
      <c r="G152" s="81"/>
      <c r="H152" s="93"/>
      <c r="I152" s="143" t="s">
        <v>373</v>
      </c>
      <c r="J152" s="92"/>
      <c r="K152" s="96"/>
      <c r="L152" s="93"/>
      <c r="M152" s="93"/>
      <c r="N152" s="84"/>
      <c r="O152" s="84"/>
      <c r="P152" s="92"/>
      <c r="Q152" s="97"/>
      <c r="R152" s="97"/>
      <c r="S152" s="97"/>
      <c r="T152" s="93"/>
      <c r="U152" s="93"/>
      <c r="V152" s="95"/>
      <c r="W152" s="93"/>
      <c r="X152" s="93"/>
      <c r="Y152" s="93"/>
      <c r="Z152" s="98"/>
      <c r="AA152" s="98"/>
      <c r="AB152" s="98"/>
      <c r="AC152" s="98"/>
      <c r="AD152" s="98"/>
      <c r="AE152" s="98"/>
      <c r="AF152" s="84"/>
      <c r="AG152" s="98"/>
      <c r="AH152" s="98"/>
      <c r="AI152" s="93"/>
      <c r="AJ152" s="100"/>
      <c r="AK152" s="99"/>
      <c r="AL152" s="92"/>
      <c r="AM152" s="93"/>
      <c r="AN152" s="100"/>
      <c r="AO152" s="84"/>
      <c r="AP152" s="90" t="str">
        <f>IFERROR(VLOOKUP(Data[[#This Row],['#org +lead +name]],Tbl_Orgs[], 2), "")</f>
        <v/>
      </c>
      <c r="AQ152" s="90" t="str">
        <f>IFERROR(VLOOKUP(Data[[#This Row],['#org +lead +name]],Tbl_Orgs[], 3), "")</f>
        <v/>
      </c>
      <c r="AR152" s="90" t="str">
        <f>IFERROR(VLOOKUP(Data[[#This Row],['#org +impl +name]],Tbl_Orgs[], 2), "")</f>
        <v/>
      </c>
      <c r="AS152" s="90" t="str">
        <f>IFERROR(VLOOKUP(Data[[#This Row],['#org +impl +name]],Tbl_Orgs[], 3), "")</f>
        <v/>
      </c>
      <c r="AT152" s="91" t="str">
        <f t="shared" ca="1" si="8"/>
        <v/>
      </c>
      <c r="AU152" s="91" t="str">
        <f t="shared" ca="1" si="9"/>
        <v/>
      </c>
      <c r="AV152" s="91" t="str">
        <f t="shared" ca="1" si="10"/>
        <v/>
      </c>
      <c r="AW152" s="155"/>
      <c r="AX152" s="155"/>
      <c r="AY152" s="155"/>
      <c r="AZ152" s="155"/>
    </row>
    <row r="153" spans="1:52" ht="30" customHeight="1">
      <c r="A153" s="153" t="str">
        <f t="shared" ca="1" si="11"/>
        <v>202302-145</v>
      </c>
      <c r="B153" s="92"/>
      <c r="C153" s="93"/>
      <c r="D153" s="93"/>
      <c r="E153" s="81"/>
      <c r="F153" s="94"/>
      <c r="G153" s="81"/>
      <c r="H153" s="93"/>
      <c r="I153" s="143" t="s">
        <v>373</v>
      </c>
      <c r="J153" s="92"/>
      <c r="K153" s="96"/>
      <c r="L153" s="93"/>
      <c r="M153" s="93"/>
      <c r="N153" s="84"/>
      <c r="O153" s="84"/>
      <c r="P153" s="92"/>
      <c r="Q153" s="97"/>
      <c r="R153" s="97"/>
      <c r="S153" s="97"/>
      <c r="T153" s="93"/>
      <c r="U153" s="93"/>
      <c r="V153" s="95"/>
      <c r="W153" s="93"/>
      <c r="X153" s="93"/>
      <c r="Y153" s="93"/>
      <c r="Z153" s="98"/>
      <c r="AA153" s="98"/>
      <c r="AB153" s="98"/>
      <c r="AC153" s="98"/>
      <c r="AD153" s="98"/>
      <c r="AE153" s="98"/>
      <c r="AF153" s="84"/>
      <c r="AG153" s="98"/>
      <c r="AH153" s="98"/>
      <c r="AI153" s="93"/>
      <c r="AJ153" s="86"/>
      <c r="AK153" s="99"/>
      <c r="AL153" s="92"/>
      <c r="AM153" s="93"/>
      <c r="AN153" s="100"/>
      <c r="AO153" s="84"/>
      <c r="AP153" s="90" t="str">
        <f>IFERROR(VLOOKUP(Data[[#This Row],['#org +lead +name]],Tbl_Orgs[], 2), "")</f>
        <v/>
      </c>
      <c r="AQ153" s="90" t="str">
        <f>IFERROR(VLOOKUP(Data[[#This Row],['#org +lead +name]],Tbl_Orgs[], 3), "")</f>
        <v/>
      </c>
      <c r="AR153" s="90" t="str">
        <f>IFERROR(VLOOKUP(Data[[#This Row],['#org +impl +name]],Tbl_Orgs[], 2), "")</f>
        <v/>
      </c>
      <c r="AS153" s="90" t="str">
        <f>IFERROR(VLOOKUP(Data[[#This Row],['#org +impl +name]],Tbl_Orgs[], 3), "")</f>
        <v/>
      </c>
      <c r="AT153" s="91" t="str">
        <f t="shared" ca="1" si="8"/>
        <v/>
      </c>
      <c r="AU153" s="91" t="str">
        <f t="shared" ca="1" si="9"/>
        <v/>
      </c>
      <c r="AV153" s="91" t="str">
        <f t="shared" ca="1" si="10"/>
        <v/>
      </c>
      <c r="AW153" s="155"/>
      <c r="AX153" s="155"/>
      <c r="AY153" s="155"/>
      <c r="AZ153" s="155"/>
    </row>
    <row r="154" spans="1:52" ht="30" customHeight="1">
      <c r="A154" s="153" t="str">
        <f t="shared" ca="1" si="11"/>
        <v>202302-146</v>
      </c>
      <c r="B154" s="92"/>
      <c r="C154" s="93"/>
      <c r="D154" s="93"/>
      <c r="E154" s="81"/>
      <c r="F154" s="94"/>
      <c r="G154" s="81"/>
      <c r="H154" s="93"/>
      <c r="I154" s="143" t="s">
        <v>373</v>
      </c>
      <c r="J154" s="92"/>
      <c r="K154" s="96"/>
      <c r="L154" s="93"/>
      <c r="M154" s="93"/>
      <c r="N154" s="84"/>
      <c r="O154" s="84"/>
      <c r="P154" s="92"/>
      <c r="Q154" s="97"/>
      <c r="R154" s="97"/>
      <c r="S154" s="97"/>
      <c r="T154" s="93"/>
      <c r="U154" s="93"/>
      <c r="V154" s="95"/>
      <c r="W154" s="93"/>
      <c r="X154" s="93"/>
      <c r="Y154" s="93"/>
      <c r="Z154" s="98"/>
      <c r="AA154" s="98"/>
      <c r="AB154" s="98"/>
      <c r="AC154" s="98"/>
      <c r="AD154" s="98"/>
      <c r="AE154" s="98"/>
      <c r="AF154" s="84"/>
      <c r="AG154" s="98"/>
      <c r="AH154" s="98"/>
      <c r="AI154" s="93"/>
      <c r="AJ154" s="86"/>
      <c r="AK154" s="99"/>
      <c r="AL154" s="92"/>
      <c r="AM154" s="93"/>
      <c r="AN154" s="100"/>
      <c r="AO154" s="84"/>
      <c r="AP154" s="90" t="str">
        <f>IFERROR(VLOOKUP(Data[[#This Row],['#org +lead +name]],Tbl_Orgs[], 2), "")</f>
        <v/>
      </c>
      <c r="AQ154" s="90" t="str">
        <f>IFERROR(VLOOKUP(Data[[#This Row],['#org +lead +name]],Tbl_Orgs[], 3), "")</f>
        <v/>
      </c>
      <c r="AR154" s="90" t="str">
        <f>IFERROR(VLOOKUP(Data[[#This Row],['#org +impl +name]],Tbl_Orgs[], 2), "")</f>
        <v/>
      </c>
      <c r="AS154" s="90" t="str">
        <f>IFERROR(VLOOKUP(Data[[#This Row],['#org +impl +name]],Tbl_Orgs[], 3), "")</f>
        <v/>
      </c>
      <c r="AT154" s="91" t="str">
        <f t="shared" ca="1" si="8"/>
        <v/>
      </c>
      <c r="AU154" s="91" t="str">
        <f t="shared" ca="1" si="9"/>
        <v/>
      </c>
      <c r="AV154" s="91" t="str">
        <f t="shared" ca="1" si="10"/>
        <v/>
      </c>
      <c r="AW154" s="155"/>
      <c r="AX154" s="155"/>
      <c r="AY154" s="155"/>
      <c r="AZ154" s="155"/>
    </row>
    <row r="155" spans="1:52" ht="30" customHeight="1">
      <c r="A155" s="153" t="str">
        <f t="shared" ca="1" si="11"/>
        <v>202302-147</v>
      </c>
      <c r="B155" s="92"/>
      <c r="C155" s="93"/>
      <c r="D155" s="93"/>
      <c r="E155" s="81"/>
      <c r="F155" s="94"/>
      <c r="G155" s="81"/>
      <c r="H155" s="93"/>
      <c r="I155" s="143" t="s">
        <v>373</v>
      </c>
      <c r="J155" s="92"/>
      <c r="K155" s="96"/>
      <c r="L155" s="93"/>
      <c r="M155" s="93"/>
      <c r="N155" s="84"/>
      <c r="O155" s="84"/>
      <c r="P155" s="92"/>
      <c r="Q155" s="97"/>
      <c r="R155" s="97"/>
      <c r="S155" s="97"/>
      <c r="T155" s="93"/>
      <c r="U155" s="93"/>
      <c r="V155" s="95"/>
      <c r="W155" s="93"/>
      <c r="X155" s="93"/>
      <c r="Y155" s="93"/>
      <c r="Z155" s="98"/>
      <c r="AA155" s="98"/>
      <c r="AB155" s="98"/>
      <c r="AC155" s="98"/>
      <c r="AD155" s="98"/>
      <c r="AE155" s="98"/>
      <c r="AF155" s="84"/>
      <c r="AG155" s="98"/>
      <c r="AH155" s="98"/>
      <c r="AI155" s="93"/>
      <c r="AJ155" s="86"/>
      <c r="AK155" s="99"/>
      <c r="AL155" s="92"/>
      <c r="AM155" s="93"/>
      <c r="AN155" s="100"/>
      <c r="AO155" s="84"/>
      <c r="AP155" s="90" t="str">
        <f>IFERROR(VLOOKUP(Data[[#This Row],['#org +lead +name]],Tbl_Orgs[], 2), "")</f>
        <v/>
      </c>
      <c r="AQ155" s="90" t="str">
        <f>IFERROR(VLOOKUP(Data[[#This Row],['#org +lead +name]],Tbl_Orgs[], 3), "")</f>
        <v/>
      </c>
      <c r="AR155" s="90" t="str">
        <f>IFERROR(VLOOKUP(Data[[#This Row],['#org +impl +name]],Tbl_Orgs[], 2), "")</f>
        <v/>
      </c>
      <c r="AS155" s="90" t="str">
        <f>IFERROR(VLOOKUP(Data[[#This Row],['#org +impl +name]],Tbl_Orgs[], 3), "")</f>
        <v/>
      </c>
      <c r="AT155" s="91" t="str">
        <f t="shared" ca="1" si="8"/>
        <v/>
      </c>
      <c r="AU155" s="91" t="str">
        <f t="shared" ca="1" si="9"/>
        <v/>
      </c>
      <c r="AV155" s="91" t="str">
        <f t="shared" ca="1" si="10"/>
        <v/>
      </c>
      <c r="AW155" s="155"/>
      <c r="AX155" s="155"/>
      <c r="AY155" s="155"/>
      <c r="AZ155" s="155"/>
    </row>
    <row r="156" spans="1:52" ht="30" customHeight="1">
      <c r="A156" s="153" t="str">
        <f t="shared" ca="1" si="11"/>
        <v>202302-148</v>
      </c>
      <c r="B156" s="92"/>
      <c r="C156" s="93"/>
      <c r="D156" s="93"/>
      <c r="E156" s="81"/>
      <c r="F156" s="94"/>
      <c r="G156" s="81"/>
      <c r="H156" s="93"/>
      <c r="I156" s="143" t="s">
        <v>373</v>
      </c>
      <c r="J156" s="92"/>
      <c r="K156" s="96"/>
      <c r="L156" s="93"/>
      <c r="M156" s="93"/>
      <c r="N156" s="84"/>
      <c r="O156" s="84"/>
      <c r="P156" s="92"/>
      <c r="Q156" s="97"/>
      <c r="R156" s="97"/>
      <c r="S156" s="97"/>
      <c r="T156" s="93"/>
      <c r="U156" s="93"/>
      <c r="V156" s="95"/>
      <c r="W156" s="93"/>
      <c r="X156" s="93"/>
      <c r="Y156" s="93"/>
      <c r="Z156" s="98"/>
      <c r="AA156" s="98"/>
      <c r="AB156" s="98"/>
      <c r="AC156" s="98"/>
      <c r="AD156" s="98"/>
      <c r="AE156" s="98"/>
      <c r="AF156" s="84"/>
      <c r="AG156" s="98"/>
      <c r="AH156" s="98"/>
      <c r="AI156" s="93"/>
      <c r="AJ156" s="86"/>
      <c r="AK156" s="99"/>
      <c r="AL156" s="92"/>
      <c r="AM156" s="93"/>
      <c r="AN156" s="100"/>
      <c r="AO156" s="84"/>
      <c r="AP156" s="90" t="str">
        <f>IFERROR(VLOOKUP(Data[[#This Row],['#org +lead +name]],Tbl_Orgs[], 2), "")</f>
        <v/>
      </c>
      <c r="AQ156" s="90" t="str">
        <f>IFERROR(VLOOKUP(Data[[#This Row],['#org +lead +name]],Tbl_Orgs[], 3), "")</f>
        <v/>
      </c>
      <c r="AR156" s="90" t="str">
        <f>IFERROR(VLOOKUP(Data[[#This Row],['#org +impl +name]],Tbl_Orgs[], 2), "")</f>
        <v/>
      </c>
      <c r="AS156" s="90" t="str">
        <f>IFERROR(VLOOKUP(Data[[#This Row],['#org +impl +name]],Tbl_Orgs[], 3), "")</f>
        <v/>
      </c>
      <c r="AT156" s="91" t="str">
        <f t="shared" ca="1" si="8"/>
        <v/>
      </c>
      <c r="AU156" s="91" t="str">
        <f t="shared" ca="1" si="9"/>
        <v/>
      </c>
      <c r="AV156" s="91" t="str">
        <f t="shared" ca="1" si="10"/>
        <v/>
      </c>
      <c r="AW156" s="155"/>
      <c r="AX156" s="155"/>
      <c r="AY156" s="155"/>
      <c r="AZ156" s="155"/>
    </row>
    <row r="157" spans="1:52" ht="30" customHeight="1">
      <c r="A157" s="153" t="str">
        <f t="shared" ca="1" si="11"/>
        <v>202302-149</v>
      </c>
      <c r="B157" s="92"/>
      <c r="C157" s="93"/>
      <c r="D157" s="93"/>
      <c r="E157" s="81"/>
      <c r="F157" s="94"/>
      <c r="G157" s="81"/>
      <c r="H157" s="93"/>
      <c r="I157" s="143" t="s">
        <v>373</v>
      </c>
      <c r="J157" s="92"/>
      <c r="K157" s="96"/>
      <c r="L157" s="93"/>
      <c r="M157" s="93"/>
      <c r="N157" s="84"/>
      <c r="O157" s="84"/>
      <c r="P157" s="92"/>
      <c r="Q157" s="97"/>
      <c r="R157" s="97"/>
      <c r="S157" s="97"/>
      <c r="T157" s="93"/>
      <c r="U157" s="93"/>
      <c r="V157" s="95"/>
      <c r="W157" s="93"/>
      <c r="X157" s="93"/>
      <c r="Y157" s="93"/>
      <c r="Z157" s="98"/>
      <c r="AA157" s="98"/>
      <c r="AB157" s="98"/>
      <c r="AC157" s="98"/>
      <c r="AD157" s="98"/>
      <c r="AE157" s="98"/>
      <c r="AF157" s="84"/>
      <c r="AG157" s="98"/>
      <c r="AH157" s="98"/>
      <c r="AI157" s="93"/>
      <c r="AJ157" s="86"/>
      <c r="AK157" s="99"/>
      <c r="AL157" s="92"/>
      <c r="AM157" s="93"/>
      <c r="AN157" s="100"/>
      <c r="AO157" s="84"/>
      <c r="AP157" s="90" t="str">
        <f>IFERROR(VLOOKUP(Data[[#This Row],['#org +lead +name]],Tbl_Orgs[], 2), "")</f>
        <v/>
      </c>
      <c r="AQ157" s="90" t="str">
        <f>IFERROR(VLOOKUP(Data[[#This Row],['#org +lead +name]],Tbl_Orgs[], 3), "")</f>
        <v/>
      </c>
      <c r="AR157" s="90" t="str">
        <f>IFERROR(VLOOKUP(Data[[#This Row],['#org +impl +name]],Tbl_Orgs[], 2), "")</f>
        <v/>
      </c>
      <c r="AS157" s="90" t="str">
        <f>IFERROR(VLOOKUP(Data[[#This Row],['#org +impl +name]],Tbl_Orgs[], 3), "")</f>
        <v/>
      </c>
      <c r="AT157" s="91" t="str">
        <f t="shared" ca="1" si="8"/>
        <v/>
      </c>
      <c r="AU157" s="91" t="str">
        <f t="shared" ca="1" si="9"/>
        <v/>
      </c>
      <c r="AV157" s="91" t="str">
        <f t="shared" ca="1" si="10"/>
        <v/>
      </c>
      <c r="AW157" s="155"/>
      <c r="AX157" s="155"/>
      <c r="AY157" s="155"/>
      <c r="AZ157" s="155"/>
    </row>
    <row r="158" spans="1:52" ht="30" customHeight="1">
      <c r="A158" s="153" t="str">
        <f t="shared" ca="1" si="11"/>
        <v>202302-150</v>
      </c>
      <c r="B158" s="92"/>
      <c r="C158" s="93"/>
      <c r="D158" s="93"/>
      <c r="E158" s="81"/>
      <c r="F158" s="94"/>
      <c r="G158" s="81"/>
      <c r="H158" s="93"/>
      <c r="I158" s="143" t="s">
        <v>373</v>
      </c>
      <c r="J158" s="92"/>
      <c r="K158" s="96"/>
      <c r="L158" s="93"/>
      <c r="M158" s="93"/>
      <c r="N158" s="84"/>
      <c r="O158" s="84"/>
      <c r="P158" s="92"/>
      <c r="Q158" s="97"/>
      <c r="R158" s="97"/>
      <c r="S158" s="97"/>
      <c r="T158" s="93"/>
      <c r="U158" s="93"/>
      <c r="V158" s="95"/>
      <c r="W158" s="93"/>
      <c r="X158" s="93"/>
      <c r="Y158" s="93"/>
      <c r="Z158" s="98"/>
      <c r="AA158" s="98"/>
      <c r="AB158" s="98"/>
      <c r="AC158" s="98"/>
      <c r="AD158" s="98"/>
      <c r="AE158" s="98"/>
      <c r="AF158" s="84"/>
      <c r="AG158" s="98"/>
      <c r="AH158" s="98"/>
      <c r="AI158" s="93"/>
      <c r="AJ158" s="86"/>
      <c r="AK158" s="99"/>
      <c r="AL158" s="92"/>
      <c r="AM158" s="93"/>
      <c r="AN158" s="100"/>
      <c r="AO158" s="84"/>
      <c r="AP158" s="90" t="str">
        <f>IFERROR(VLOOKUP(Data[[#This Row],['#org +lead +name]],Tbl_Orgs[], 2), "")</f>
        <v/>
      </c>
      <c r="AQ158" s="90" t="str">
        <f>IFERROR(VLOOKUP(Data[[#This Row],['#org +lead +name]],Tbl_Orgs[], 3), "")</f>
        <v/>
      </c>
      <c r="AR158" s="90" t="str">
        <f>IFERROR(VLOOKUP(Data[[#This Row],['#org +impl +name]],Tbl_Orgs[], 2), "")</f>
        <v/>
      </c>
      <c r="AS158" s="90" t="str">
        <f>IFERROR(VLOOKUP(Data[[#This Row],['#org +impl +name]],Tbl_Orgs[], 3), "")</f>
        <v/>
      </c>
      <c r="AT158" s="91" t="str">
        <f t="shared" ca="1" si="8"/>
        <v/>
      </c>
      <c r="AU158" s="91" t="str">
        <f t="shared" ca="1" si="9"/>
        <v/>
      </c>
      <c r="AV158" s="91" t="str">
        <f t="shared" ca="1" si="10"/>
        <v/>
      </c>
      <c r="AW158" s="155"/>
      <c r="AX158" s="155"/>
      <c r="AY158" s="155"/>
      <c r="AZ158" s="155"/>
    </row>
    <row r="159" spans="1:52" ht="30" customHeight="1">
      <c r="A159" s="153" t="str">
        <f t="shared" ca="1" si="11"/>
        <v>202302-151</v>
      </c>
      <c r="B159" s="92"/>
      <c r="C159" s="93"/>
      <c r="D159" s="93"/>
      <c r="E159" s="81"/>
      <c r="F159" s="94"/>
      <c r="G159" s="81"/>
      <c r="H159" s="93"/>
      <c r="I159" s="143" t="s">
        <v>373</v>
      </c>
      <c r="J159" s="92"/>
      <c r="K159" s="96"/>
      <c r="L159" s="93"/>
      <c r="M159" s="93"/>
      <c r="N159" s="84"/>
      <c r="O159" s="84"/>
      <c r="P159" s="92"/>
      <c r="Q159" s="97"/>
      <c r="R159" s="97"/>
      <c r="S159" s="97"/>
      <c r="T159" s="93"/>
      <c r="U159" s="93"/>
      <c r="V159" s="95"/>
      <c r="W159" s="93"/>
      <c r="X159" s="93"/>
      <c r="Y159" s="93"/>
      <c r="Z159" s="98"/>
      <c r="AA159" s="98"/>
      <c r="AB159" s="98"/>
      <c r="AC159" s="98"/>
      <c r="AD159" s="98"/>
      <c r="AE159" s="98"/>
      <c r="AF159" s="84"/>
      <c r="AG159" s="98"/>
      <c r="AH159" s="98"/>
      <c r="AI159" s="93"/>
      <c r="AJ159" s="100"/>
      <c r="AK159" s="99"/>
      <c r="AL159" s="92"/>
      <c r="AM159" s="93"/>
      <c r="AN159" s="100"/>
      <c r="AO159" s="84"/>
      <c r="AP159" s="90" t="str">
        <f>IFERROR(VLOOKUP(Data[[#This Row],['#org +lead +name]],Tbl_Orgs[], 2), "")</f>
        <v/>
      </c>
      <c r="AQ159" s="90" t="str">
        <f>IFERROR(VLOOKUP(Data[[#This Row],['#org +lead +name]],Tbl_Orgs[], 3), "")</f>
        <v/>
      </c>
      <c r="AR159" s="90" t="str">
        <f>IFERROR(VLOOKUP(Data[[#This Row],['#org +impl +name]],Tbl_Orgs[], 2), "")</f>
        <v/>
      </c>
      <c r="AS159" s="90" t="str">
        <f>IFERROR(VLOOKUP(Data[[#This Row],['#org +impl +name]],Tbl_Orgs[], 3), "")</f>
        <v/>
      </c>
      <c r="AT159" s="91" t="str">
        <f t="shared" ca="1" si="8"/>
        <v/>
      </c>
      <c r="AU159" s="91" t="str">
        <f t="shared" ca="1" si="9"/>
        <v/>
      </c>
      <c r="AV159" s="91" t="str">
        <f t="shared" ca="1" si="10"/>
        <v/>
      </c>
      <c r="AW159" s="155"/>
      <c r="AX159" s="155"/>
      <c r="AY159" s="155"/>
      <c r="AZ159" s="155"/>
    </row>
    <row r="160" spans="1:52" ht="30" customHeight="1">
      <c r="A160" s="153" t="str">
        <f t="shared" ca="1" si="11"/>
        <v>202302-152</v>
      </c>
      <c r="B160" s="92"/>
      <c r="C160" s="93"/>
      <c r="D160" s="93"/>
      <c r="E160" s="81"/>
      <c r="F160" s="94"/>
      <c r="G160" s="81"/>
      <c r="H160" s="93"/>
      <c r="I160" s="143" t="s">
        <v>373</v>
      </c>
      <c r="J160" s="92"/>
      <c r="K160" s="96"/>
      <c r="L160" s="93"/>
      <c r="M160" s="93"/>
      <c r="N160" s="84"/>
      <c r="O160" s="84"/>
      <c r="P160" s="92"/>
      <c r="Q160" s="97"/>
      <c r="R160" s="97"/>
      <c r="S160" s="97"/>
      <c r="T160" s="93"/>
      <c r="U160" s="93"/>
      <c r="V160" s="95"/>
      <c r="W160" s="93"/>
      <c r="X160" s="93"/>
      <c r="Y160" s="93"/>
      <c r="Z160" s="98"/>
      <c r="AA160" s="98"/>
      <c r="AB160" s="98"/>
      <c r="AC160" s="98"/>
      <c r="AD160" s="98"/>
      <c r="AE160" s="98"/>
      <c r="AF160" s="84"/>
      <c r="AG160" s="98"/>
      <c r="AH160" s="98"/>
      <c r="AI160" s="93"/>
      <c r="AJ160" s="100"/>
      <c r="AK160" s="99"/>
      <c r="AL160" s="92"/>
      <c r="AM160" s="93"/>
      <c r="AN160" s="100"/>
      <c r="AO160" s="84"/>
      <c r="AP160" s="90" t="str">
        <f>IFERROR(VLOOKUP(Data[[#This Row],['#org +lead +name]],Tbl_Orgs[], 2), "")</f>
        <v/>
      </c>
      <c r="AQ160" s="90" t="str">
        <f>IFERROR(VLOOKUP(Data[[#This Row],['#org +lead +name]],Tbl_Orgs[], 3), "")</f>
        <v/>
      </c>
      <c r="AR160" s="90" t="str">
        <f>IFERROR(VLOOKUP(Data[[#This Row],['#org +impl +name]],Tbl_Orgs[], 2), "")</f>
        <v/>
      </c>
      <c r="AS160" s="90" t="str">
        <f>IFERROR(VLOOKUP(Data[[#This Row],['#org +impl +name]],Tbl_Orgs[], 3), "")</f>
        <v/>
      </c>
      <c r="AT160" s="91" t="str">
        <f t="shared" ca="1" si="8"/>
        <v/>
      </c>
      <c r="AU160" s="91" t="str">
        <f t="shared" ca="1" si="9"/>
        <v/>
      </c>
      <c r="AV160" s="91" t="str">
        <f t="shared" ca="1" si="10"/>
        <v/>
      </c>
      <c r="AW160" s="155"/>
      <c r="AX160" s="155"/>
      <c r="AY160" s="155"/>
      <c r="AZ160" s="155"/>
    </row>
    <row r="161" spans="1:52" ht="30" customHeight="1">
      <c r="A161" s="153" t="str">
        <f t="shared" ca="1" si="11"/>
        <v>202302-153</v>
      </c>
      <c r="B161" s="92"/>
      <c r="C161" s="93"/>
      <c r="D161" s="93"/>
      <c r="E161" s="81"/>
      <c r="F161" s="94"/>
      <c r="G161" s="81"/>
      <c r="H161" s="93"/>
      <c r="I161" s="143" t="s">
        <v>373</v>
      </c>
      <c r="J161" s="92"/>
      <c r="K161" s="96"/>
      <c r="L161" s="93"/>
      <c r="M161" s="93"/>
      <c r="N161" s="84"/>
      <c r="O161" s="84"/>
      <c r="P161" s="92"/>
      <c r="Q161" s="97"/>
      <c r="R161" s="97"/>
      <c r="S161" s="97"/>
      <c r="T161" s="93"/>
      <c r="U161" s="93"/>
      <c r="V161" s="95"/>
      <c r="W161" s="93"/>
      <c r="X161" s="93"/>
      <c r="Y161" s="93"/>
      <c r="Z161" s="98"/>
      <c r="AA161" s="98"/>
      <c r="AB161" s="98"/>
      <c r="AC161" s="98"/>
      <c r="AD161" s="98"/>
      <c r="AE161" s="98"/>
      <c r="AF161" s="84"/>
      <c r="AG161" s="98"/>
      <c r="AH161" s="98"/>
      <c r="AI161" s="93"/>
      <c r="AJ161" s="100"/>
      <c r="AK161" s="99"/>
      <c r="AL161" s="92"/>
      <c r="AM161" s="93"/>
      <c r="AN161" s="100"/>
      <c r="AO161" s="84"/>
      <c r="AP161" s="90" t="str">
        <f>IFERROR(VLOOKUP(Data[[#This Row],['#org +lead +name]],Tbl_Orgs[], 2), "")</f>
        <v/>
      </c>
      <c r="AQ161" s="90" t="str">
        <f>IFERROR(VLOOKUP(Data[[#This Row],['#org +lead +name]],Tbl_Orgs[], 3), "")</f>
        <v/>
      </c>
      <c r="AR161" s="90" t="str">
        <f>IFERROR(VLOOKUP(Data[[#This Row],['#org +impl +name]],Tbl_Orgs[], 2), "")</f>
        <v/>
      </c>
      <c r="AS161" s="90" t="str">
        <f>IFERROR(VLOOKUP(Data[[#This Row],['#org +impl +name]],Tbl_Orgs[], 3), "")</f>
        <v/>
      </c>
      <c r="AT161" s="91" t="str">
        <f t="shared" ca="1" si="8"/>
        <v/>
      </c>
      <c r="AU161" s="91" t="str">
        <f t="shared" ca="1" si="9"/>
        <v/>
      </c>
      <c r="AV161" s="91" t="str">
        <f t="shared" ca="1" si="10"/>
        <v/>
      </c>
      <c r="AW161" s="155"/>
      <c r="AX161" s="155"/>
      <c r="AY161" s="155"/>
      <c r="AZ161" s="155"/>
    </row>
    <row r="162" spans="1:52" ht="30" customHeight="1">
      <c r="A162" s="153" t="str">
        <f t="shared" ca="1" si="11"/>
        <v>202302-154</v>
      </c>
      <c r="B162" s="92"/>
      <c r="C162" s="93"/>
      <c r="D162" s="93"/>
      <c r="E162" s="81"/>
      <c r="F162" s="94"/>
      <c r="G162" s="95"/>
      <c r="H162" s="93"/>
      <c r="I162" s="143" t="s">
        <v>373</v>
      </c>
      <c r="J162" s="92"/>
      <c r="K162" s="96"/>
      <c r="L162" s="93"/>
      <c r="M162" s="93"/>
      <c r="N162" s="84"/>
      <c r="O162" s="84"/>
      <c r="P162" s="92"/>
      <c r="Q162" s="97"/>
      <c r="R162" s="97"/>
      <c r="S162" s="97"/>
      <c r="T162" s="93"/>
      <c r="U162" s="93"/>
      <c r="V162" s="95"/>
      <c r="W162" s="93"/>
      <c r="X162" s="93"/>
      <c r="Y162" s="93"/>
      <c r="Z162" s="98"/>
      <c r="AA162" s="98"/>
      <c r="AB162" s="98"/>
      <c r="AC162" s="98"/>
      <c r="AD162" s="98"/>
      <c r="AE162" s="98"/>
      <c r="AF162" s="84"/>
      <c r="AG162" s="98"/>
      <c r="AH162" s="98"/>
      <c r="AI162" s="93"/>
      <c r="AJ162" s="100"/>
      <c r="AK162" s="99"/>
      <c r="AL162" s="92"/>
      <c r="AM162" s="93"/>
      <c r="AN162" s="100"/>
      <c r="AO162" s="84"/>
      <c r="AP162" s="90" t="str">
        <f>IFERROR(VLOOKUP(Data[[#This Row],['#org +lead +name]],Tbl_Orgs[], 2), "")</f>
        <v/>
      </c>
      <c r="AQ162" s="90" t="str">
        <f>IFERROR(VLOOKUP(Data[[#This Row],['#org +lead +name]],Tbl_Orgs[], 3), "")</f>
        <v/>
      </c>
      <c r="AR162" s="90" t="str">
        <f>IFERROR(VLOOKUP(Data[[#This Row],['#org +impl +name]],Tbl_Orgs[], 2), "")</f>
        <v/>
      </c>
      <c r="AS162" s="90" t="str">
        <f>IFERROR(VLOOKUP(Data[[#This Row],['#org +impl +name]],Tbl_Orgs[], 3), "")</f>
        <v/>
      </c>
      <c r="AT162" s="91" t="str">
        <f t="shared" ca="1" si="8"/>
        <v/>
      </c>
      <c r="AU162" s="91" t="str">
        <f t="shared" ca="1" si="9"/>
        <v/>
      </c>
      <c r="AV162" s="91" t="str">
        <f t="shared" ca="1" si="10"/>
        <v/>
      </c>
      <c r="AW162" s="155"/>
      <c r="AX162" s="155"/>
      <c r="AY162" s="155"/>
      <c r="AZ162" s="155"/>
    </row>
    <row r="163" spans="1:52" ht="30" customHeight="1">
      <c r="A163" s="153" t="str">
        <f t="shared" ca="1" si="11"/>
        <v>202302-155</v>
      </c>
      <c r="B163" s="92"/>
      <c r="C163" s="93"/>
      <c r="D163" s="93"/>
      <c r="E163" s="81"/>
      <c r="F163" s="94"/>
      <c r="G163" s="95"/>
      <c r="H163" s="93"/>
      <c r="I163" s="143" t="s">
        <v>373</v>
      </c>
      <c r="J163" s="92"/>
      <c r="K163" s="96"/>
      <c r="L163" s="93"/>
      <c r="M163" s="93"/>
      <c r="N163" s="84"/>
      <c r="O163" s="84"/>
      <c r="P163" s="92"/>
      <c r="Q163" s="97"/>
      <c r="R163" s="97"/>
      <c r="S163" s="97"/>
      <c r="T163" s="93"/>
      <c r="U163" s="93"/>
      <c r="V163" s="95"/>
      <c r="W163" s="93"/>
      <c r="X163" s="93"/>
      <c r="Y163" s="93"/>
      <c r="Z163" s="98"/>
      <c r="AA163" s="98"/>
      <c r="AB163" s="98"/>
      <c r="AC163" s="98"/>
      <c r="AD163" s="98"/>
      <c r="AE163" s="98"/>
      <c r="AF163" s="84"/>
      <c r="AG163" s="98"/>
      <c r="AH163" s="98"/>
      <c r="AI163" s="93"/>
      <c r="AJ163" s="100"/>
      <c r="AK163" s="99"/>
      <c r="AL163" s="92"/>
      <c r="AM163" s="93"/>
      <c r="AN163" s="100"/>
      <c r="AO163" s="84"/>
      <c r="AP163" s="90" t="str">
        <f>IFERROR(VLOOKUP(Data[[#This Row],['#org +lead +name]],Tbl_Orgs[], 2), "")</f>
        <v/>
      </c>
      <c r="AQ163" s="90" t="str">
        <f>IFERROR(VLOOKUP(Data[[#This Row],['#org +lead +name]],Tbl_Orgs[], 3), "")</f>
        <v/>
      </c>
      <c r="AR163" s="90" t="str">
        <f>IFERROR(VLOOKUP(Data[[#This Row],['#org +impl +name]],Tbl_Orgs[], 2), "")</f>
        <v/>
      </c>
      <c r="AS163" s="90" t="str">
        <f>IFERROR(VLOOKUP(Data[[#This Row],['#org +impl +name]],Tbl_Orgs[], 3), "")</f>
        <v/>
      </c>
      <c r="AT163" s="91" t="str">
        <f t="shared" ref="AT163:AT226" ca="1" si="12">IF(Q163="","",OFFSET(Admin1_Start,MATCH(Q163,Admin1,0),1))</f>
        <v/>
      </c>
      <c r="AU163" s="91" t="str">
        <f t="shared" ref="AU163:AU226" ca="1" si="13">IF(R163="","",INDEX(Admin2_Pcode,MATCH(R163,OFFSET(Admin2_Start,MATCH(AT163,Admin1_Linked_Pcode,0),0,COUNTIF(Admin1_Linked_Pcode,AT163)),0)+MATCH(AT163,Admin1_Linked_Pcode,0)-1))</f>
        <v/>
      </c>
      <c r="AV163" s="91" t="str">
        <f t="shared" ref="AV163:AV226" ca="1" si="14">IF(S163="","",INDEX(Admin3_Pcode,MATCH(S163,OFFSET(Admin3_Start,MATCH(AU163,Admin2_Linked_Pcode,0),0,COUNTIF(Admin2_Linked_Pcode,AU163)),0)+MATCH(AU163,Admin2_Linked_Pcode,0)-1))</f>
        <v/>
      </c>
      <c r="AW163" s="155"/>
      <c r="AX163" s="155"/>
      <c r="AY163" s="155"/>
      <c r="AZ163" s="155"/>
    </row>
    <row r="164" spans="1:52" ht="30" customHeight="1">
      <c r="A164" s="153" t="str">
        <f t="shared" ca="1" si="11"/>
        <v>202302-156</v>
      </c>
      <c r="B164" s="92"/>
      <c r="C164" s="93"/>
      <c r="D164" s="93"/>
      <c r="E164" s="81"/>
      <c r="F164" s="94"/>
      <c r="G164" s="95"/>
      <c r="H164" s="93"/>
      <c r="I164" s="143" t="s">
        <v>373</v>
      </c>
      <c r="J164" s="92"/>
      <c r="K164" s="96"/>
      <c r="L164" s="93"/>
      <c r="M164" s="93"/>
      <c r="N164" s="84"/>
      <c r="O164" s="84"/>
      <c r="P164" s="92"/>
      <c r="Q164" s="97"/>
      <c r="R164" s="97"/>
      <c r="S164" s="97"/>
      <c r="T164" s="93"/>
      <c r="U164" s="93"/>
      <c r="V164" s="95"/>
      <c r="W164" s="93"/>
      <c r="X164" s="93"/>
      <c r="Y164" s="93"/>
      <c r="Z164" s="98"/>
      <c r="AA164" s="98"/>
      <c r="AB164" s="98"/>
      <c r="AC164" s="98"/>
      <c r="AD164" s="98"/>
      <c r="AE164" s="98"/>
      <c r="AF164" s="84"/>
      <c r="AG164" s="98"/>
      <c r="AH164" s="98"/>
      <c r="AI164" s="93"/>
      <c r="AJ164" s="100"/>
      <c r="AK164" s="99"/>
      <c r="AL164" s="92"/>
      <c r="AM164" s="93"/>
      <c r="AN164" s="100"/>
      <c r="AO164" s="84"/>
      <c r="AP164" s="90" t="str">
        <f>IFERROR(VLOOKUP(Data[[#This Row],['#org +lead +name]],Tbl_Orgs[], 2), "")</f>
        <v/>
      </c>
      <c r="AQ164" s="90" t="str">
        <f>IFERROR(VLOOKUP(Data[[#This Row],['#org +lead +name]],Tbl_Orgs[], 3), "")</f>
        <v/>
      </c>
      <c r="AR164" s="90" t="str">
        <f>IFERROR(VLOOKUP(Data[[#This Row],['#org +impl +name]],Tbl_Orgs[], 2), "")</f>
        <v/>
      </c>
      <c r="AS164" s="90" t="str">
        <f>IFERROR(VLOOKUP(Data[[#This Row],['#org +impl +name]],Tbl_Orgs[], 3), "")</f>
        <v/>
      </c>
      <c r="AT164" s="91" t="str">
        <f t="shared" ca="1" si="12"/>
        <v/>
      </c>
      <c r="AU164" s="91" t="str">
        <f t="shared" ca="1" si="13"/>
        <v/>
      </c>
      <c r="AV164" s="91" t="str">
        <f t="shared" ca="1" si="14"/>
        <v/>
      </c>
      <c r="AW164" s="155"/>
      <c r="AX164" s="155"/>
      <c r="AY164" s="155"/>
      <c r="AZ164" s="155"/>
    </row>
    <row r="165" spans="1:52" ht="30" customHeight="1">
      <c r="A165" s="153" t="str">
        <f t="shared" ca="1" si="11"/>
        <v>202302-157</v>
      </c>
      <c r="B165" s="92"/>
      <c r="C165" s="93"/>
      <c r="D165" s="93"/>
      <c r="E165" s="81"/>
      <c r="F165" s="94"/>
      <c r="G165" s="95"/>
      <c r="H165" s="93"/>
      <c r="I165" s="143" t="s">
        <v>373</v>
      </c>
      <c r="J165" s="92"/>
      <c r="K165" s="96"/>
      <c r="L165" s="93"/>
      <c r="M165" s="93"/>
      <c r="N165" s="84"/>
      <c r="O165" s="84"/>
      <c r="P165" s="92"/>
      <c r="Q165" s="97"/>
      <c r="R165" s="97"/>
      <c r="S165" s="97"/>
      <c r="T165" s="93"/>
      <c r="U165" s="93"/>
      <c r="V165" s="95"/>
      <c r="W165" s="93"/>
      <c r="X165" s="93"/>
      <c r="Y165" s="93"/>
      <c r="Z165" s="98"/>
      <c r="AA165" s="98"/>
      <c r="AB165" s="98"/>
      <c r="AC165" s="98"/>
      <c r="AD165" s="98"/>
      <c r="AE165" s="98"/>
      <c r="AF165" s="84"/>
      <c r="AG165" s="98"/>
      <c r="AH165" s="98"/>
      <c r="AI165" s="93"/>
      <c r="AJ165" s="100"/>
      <c r="AK165" s="99"/>
      <c r="AL165" s="92"/>
      <c r="AM165" s="93"/>
      <c r="AN165" s="100"/>
      <c r="AO165" s="84"/>
      <c r="AP165" s="90" t="str">
        <f>IFERROR(VLOOKUP(Data[[#This Row],['#org +lead +name]],Tbl_Orgs[], 2), "")</f>
        <v/>
      </c>
      <c r="AQ165" s="90" t="str">
        <f>IFERROR(VLOOKUP(Data[[#This Row],['#org +lead +name]],Tbl_Orgs[], 3), "")</f>
        <v/>
      </c>
      <c r="AR165" s="90" t="str">
        <f>IFERROR(VLOOKUP(Data[[#This Row],['#org +impl +name]],Tbl_Orgs[], 2), "")</f>
        <v/>
      </c>
      <c r="AS165" s="90" t="str">
        <f>IFERROR(VLOOKUP(Data[[#This Row],['#org +impl +name]],Tbl_Orgs[], 3), "")</f>
        <v/>
      </c>
      <c r="AT165" s="91" t="str">
        <f t="shared" ca="1" si="12"/>
        <v/>
      </c>
      <c r="AU165" s="91" t="str">
        <f t="shared" ca="1" si="13"/>
        <v/>
      </c>
      <c r="AV165" s="91" t="str">
        <f t="shared" ca="1" si="14"/>
        <v/>
      </c>
      <c r="AW165" s="155"/>
      <c r="AX165" s="155"/>
      <c r="AY165" s="155"/>
      <c r="AZ165" s="155"/>
    </row>
    <row r="166" spans="1:52" ht="30" customHeight="1">
      <c r="A166" s="153" t="str">
        <f t="shared" ca="1" si="11"/>
        <v>202302-158</v>
      </c>
      <c r="B166" s="92"/>
      <c r="C166" s="93"/>
      <c r="D166" s="93"/>
      <c r="E166" s="81"/>
      <c r="F166" s="94"/>
      <c r="G166" s="81"/>
      <c r="H166" s="93"/>
      <c r="I166" s="143" t="s">
        <v>373</v>
      </c>
      <c r="J166" s="92"/>
      <c r="K166" s="96"/>
      <c r="L166" s="93"/>
      <c r="M166" s="93"/>
      <c r="N166" s="84"/>
      <c r="O166" s="84"/>
      <c r="P166" s="92"/>
      <c r="Q166" s="97"/>
      <c r="R166" s="97"/>
      <c r="S166" s="97"/>
      <c r="T166" s="93"/>
      <c r="U166" s="93"/>
      <c r="V166" s="95"/>
      <c r="W166" s="93"/>
      <c r="X166" s="93"/>
      <c r="Y166" s="93"/>
      <c r="Z166" s="98"/>
      <c r="AA166" s="98"/>
      <c r="AB166" s="98"/>
      <c r="AC166" s="98"/>
      <c r="AD166" s="98"/>
      <c r="AE166" s="98"/>
      <c r="AF166" s="84"/>
      <c r="AG166" s="98"/>
      <c r="AH166" s="98"/>
      <c r="AI166" s="93"/>
      <c r="AJ166" s="100"/>
      <c r="AK166" s="99"/>
      <c r="AL166" s="92"/>
      <c r="AM166" s="93"/>
      <c r="AN166" s="100"/>
      <c r="AO166" s="84"/>
      <c r="AP166" s="90" t="str">
        <f>IFERROR(VLOOKUP(Data[[#This Row],['#org +lead +name]],Tbl_Orgs[], 2), "")</f>
        <v/>
      </c>
      <c r="AQ166" s="90" t="str">
        <f>IFERROR(VLOOKUP(Data[[#This Row],['#org +lead +name]],Tbl_Orgs[], 3), "")</f>
        <v/>
      </c>
      <c r="AR166" s="90" t="str">
        <f>IFERROR(VLOOKUP(Data[[#This Row],['#org +impl +name]],Tbl_Orgs[], 2), "")</f>
        <v/>
      </c>
      <c r="AS166" s="90" t="str">
        <f>IFERROR(VLOOKUP(Data[[#This Row],['#org +impl +name]],Tbl_Orgs[], 3), "")</f>
        <v/>
      </c>
      <c r="AT166" s="91" t="str">
        <f t="shared" ca="1" si="12"/>
        <v/>
      </c>
      <c r="AU166" s="91" t="str">
        <f t="shared" ca="1" si="13"/>
        <v/>
      </c>
      <c r="AV166" s="91" t="str">
        <f t="shared" ca="1" si="14"/>
        <v/>
      </c>
      <c r="AW166" s="155"/>
      <c r="AX166" s="155"/>
      <c r="AY166" s="155"/>
      <c r="AZ166" s="155"/>
    </row>
    <row r="167" spans="1:52" ht="30" customHeight="1">
      <c r="A167" s="153" t="str">
        <f t="shared" ca="1" si="11"/>
        <v>202302-159</v>
      </c>
      <c r="B167" s="92"/>
      <c r="C167" s="93"/>
      <c r="D167" s="93"/>
      <c r="E167" s="81"/>
      <c r="F167" s="94"/>
      <c r="G167" s="81"/>
      <c r="H167" s="93"/>
      <c r="I167" s="143" t="s">
        <v>373</v>
      </c>
      <c r="J167" s="92"/>
      <c r="K167" s="96"/>
      <c r="L167" s="93"/>
      <c r="M167" s="93"/>
      <c r="N167" s="84"/>
      <c r="O167" s="84"/>
      <c r="P167" s="92"/>
      <c r="Q167" s="97"/>
      <c r="R167" s="97"/>
      <c r="S167" s="97"/>
      <c r="T167" s="93"/>
      <c r="U167" s="93"/>
      <c r="V167" s="95"/>
      <c r="W167" s="93"/>
      <c r="X167" s="93"/>
      <c r="Y167" s="93"/>
      <c r="Z167" s="98"/>
      <c r="AA167" s="98"/>
      <c r="AB167" s="98"/>
      <c r="AC167" s="98"/>
      <c r="AD167" s="98"/>
      <c r="AE167" s="98"/>
      <c r="AF167" s="84"/>
      <c r="AG167" s="98"/>
      <c r="AH167" s="98"/>
      <c r="AI167" s="93"/>
      <c r="AJ167" s="100"/>
      <c r="AK167" s="99"/>
      <c r="AL167" s="92"/>
      <c r="AM167" s="93"/>
      <c r="AN167" s="100"/>
      <c r="AO167" s="84"/>
      <c r="AP167" s="90" t="str">
        <f>IFERROR(VLOOKUP(Data[[#This Row],['#org +lead +name]],Tbl_Orgs[], 2), "")</f>
        <v/>
      </c>
      <c r="AQ167" s="90" t="str">
        <f>IFERROR(VLOOKUP(Data[[#This Row],['#org +lead +name]],Tbl_Orgs[], 3), "")</f>
        <v/>
      </c>
      <c r="AR167" s="90" t="str">
        <f>IFERROR(VLOOKUP(Data[[#This Row],['#org +impl +name]],Tbl_Orgs[], 2), "")</f>
        <v/>
      </c>
      <c r="AS167" s="90" t="str">
        <f>IFERROR(VLOOKUP(Data[[#This Row],['#org +impl +name]],Tbl_Orgs[], 3), "")</f>
        <v/>
      </c>
      <c r="AT167" s="91" t="str">
        <f t="shared" ca="1" si="12"/>
        <v/>
      </c>
      <c r="AU167" s="91" t="str">
        <f t="shared" ca="1" si="13"/>
        <v/>
      </c>
      <c r="AV167" s="91" t="str">
        <f t="shared" ca="1" si="14"/>
        <v/>
      </c>
      <c r="AW167" s="155"/>
      <c r="AX167" s="155"/>
      <c r="AY167" s="155"/>
      <c r="AZ167" s="155"/>
    </row>
    <row r="168" spans="1:52" ht="30" customHeight="1">
      <c r="A168" s="153" t="str">
        <f t="shared" ca="1" si="11"/>
        <v>202302-160</v>
      </c>
      <c r="B168" s="92"/>
      <c r="C168" s="93"/>
      <c r="D168" s="93"/>
      <c r="E168" s="81"/>
      <c r="F168" s="94"/>
      <c r="G168" s="81"/>
      <c r="H168" s="93"/>
      <c r="I168" s="143" t="s">
        <v>373</v>
      </c>
      <c r="J168" s="92"/>
      <c r="K168" s="96"/>
      <c r="L168" s="93"/>
      <c r="M168" s="93"/>
      <c r="N168" s="84"/>
      <c r="O168" s="84"/>
      <c r="P168" s="92"/>
      <c r="Q168" s="97"/>
      <c r="R168" s="97"/>
      <c r="S168" s="97"/>
      <c r="T168" s="93"/>
      <c r="U168" s="93"/>
      <c r="V168" s="95"/>
      <c r="W168" s="93"/>
      <c r="X168" s="93"/>
      <c r="Y168" s="93"/>
      <c r="Z168" s="98"/>
      <c r="AA168" s="98"/>
      <c r="AB168" s="98"/>
      <c r="AC168" s="98"/>
      <c r="AD168" s="98"/>
      <c r="AE168" s="98"/>
      <c r="AF168" s="84"/>
      <c r="AG168" s="98"/>
      <c r="AH168" s="98"/>
      <c r="AI168" s="93"/>
      <c r="AJ168" s="100"/>
      <c r="AK168" s="99"/>
      <c r="AL168" s="92"/>
      <c r="AM168" s="93"/>
      <c r="AN168" s="100"/>
      <c r="AO168" s="84"/>
      <c r="AP168" s="90" t="str">
        <f>IFERROR(VLOOKUP(Data[[#This Row],['#org +lead +name]],Tbl_Orgs[], 2), "")</f>
        <v/>
      </c>
      <c r="AQ168" s="90" t="str">
        <f>IFERROR(VLOOKUP(Data[[#This Row],['#org +lead +name]],Tbl_Orgs[], 3), "")</f>
        <v/>
      </c>
      <c r="AR168" s="90" t="str">
        <f>IFERROR(VLOOKUP(Data[[#This Row],['#org +impl +name]],Tbl_Orgs[], 2), "")</f>
        <v/>
      </c>
      <c r="AS168" s="90" t="str">
        <f>IFERROR(VLOOKUP(Data[[#This Row],['#org +impl +name]],Tbl_Orgs[], 3), "")</f>
        <v/>
      </c>
      <c r="AT168" s="91" t="str">
        <f t="shared" ca="1" si="12"/>
        <v/>
      </c>
      <c r="AU168" s="91" t="str">
        <f t="shared" ca="1" si="13"/>
        <v/>
      </c>
      <c r="AV168" s="91" t="str">
        <f t="shared" ca="1" si="14"/>
        <v/>
      </c>
      <c r="AW168" s="155"/>
      <c r="AX168" s="155"/>
      <c r="AY168" s="155"/>
      <c r="AZ168" s="155"/>
    </row>
    <row r="169" spans="1:52" ht="30" customHeight="1">
      <c r="A169" s="153" t="str">
        <f t="shared" ca="1" si="11"/>
        <v>202302-161</v>
      </c>
      <c r="B169" s="92"/>
      <c r="C169" s="93"/>
      <c r="D169" s="93"/>
      <c r="E169" s="81"/>
      <c r="F169" s="94"/>
      <c r="G169" s="81"/>
      <c r="H169" s="93"/>
      <c r="I169" s="143" t="s">
        <v>373</v>
      </c>
      <c r="J169" s="92"/>
      <c r="K169" s="96"/>
      <c r="L169" s="93"/>
      <c r="M169" s="93"/>
      <c r="N169" s="84"/>
      <c r="O169" s="84"/>
      <c r="P169" s="92"/>
      <c r="Q169" s="97"/>
      <c r="R169" s="97"/>
      <c r="S169" s="97"/>
      <c r="T169" s="93"/>
      <c r="U169" s="93"/>
      <c r="V169" s="95"/>
      <c r="W169" s="93"/>
      <c r="X169" s="93"/>
      <c r="Y169" s="93"/>
      <c r="Z169" s="98"/>
      <c r="AA169" s="98"/>
      <c r="AB169" s="98"/>
      <c r="AC169" s="98"/>
      <c r="AD169" s="98"/>
      <c r="AE169" s="98"/>
      <c r="AF169" s="84"/>
      <c r="AG169" s="98"/>
      <c r="AH169" s="98"/>
      <c r="AI169" s="93"/>
      <c r="AJ169" s="100"/>
      <c r="AK169" s="99"/>
      <c r="AL169" s="92"/>
      <c r="AM169" s="93"/>
      <c r="AN169" s="100"/>
      <c r="AO169" s="84"/>
      <c r="AP169" s="90" t="str">
        <f>IFERROR(VLOOKUP(Data[[#This Row],['#org +lead +name]],Tbl_Orgs[], 2), "")</f>
        <v/>
      </c>
      <c r="AQ169" s="90" t="str">
        <f>IFERROR(VLOOKUP(Data[[#This Row],['#org +lead +name]],Tbl_Orgs[], 3), "")</f>
        <v/>
      </c>
      <c r="AR169" s="90" t="str">
        <f>IFERROR(VLOOKUP(Data[[#This Row],['#org +impl +name]],Tbl_Orgs[], 2), "")</f>
        <v/>
      </c>
      <c r="AS169" s="90" t="str">
        <f>IFERROR(VLOOKUP(Data[[#This Row],['#org +impl +name]],Tbl_Orgs[], 3), "")</f>
        <v/>
      </c>
      <c r="AT169" s="91" t="str">
        <f t="shared" ca="1" si="12"/>
        <v/>
      </c>
      <c r="AU169" s="91" t="str">
        <f t="shared" ca="1" si="13"/>
        <v/>
      </c>
      <c r="AV169" s="91" t="str">
        <f t="shared" ca="1" si="14"/>
        <v/>
      </c>
      <c r="AW169" s="155"/>
      <c r="AX169" s="155"/>
      <c r="AY169" s="155"/>
      <c r="AZ169" s="155"/>
    </row>
    <row r="170" spans="1:52" ht="30" customHeight="1">
      <c r="A170" s="153" t="str">
        <f t="shared" ca="1" si="11"/>
        <v>202302-162</v>
      </c>
      <c r="B170" s="92"/>
      <c r="C170" s="93"/>
      <c r="D170" s="93"/>
      <c r="E170" s="81"/>
      <c r="F170" s="94"/>
      <c r="G170" s="81"/>
      <c r="H170" s="93"/>
      <c r="I170" s="143" t="s">
        <v>373</v>
      </c>
      <c r="J170" s="92"/>
      <c r="K170" s="96"/>
      <c r="L170" s="93"/>
      <c r="M170" s="93"/>
      <c r="N170" s="84"/>
      <c r="O170" s="84"/>
      <c r="P170" s="92"/>
      <c r="Q170" s="97"/>
      <c r="R170" s="97"/>
      <c r="S170" s="97"/>
      <c r="T170" s="93"/>
      <c r="U170" s="93"/>
      <c r="V170" s="95"/>
      <c r="W170" s="93"/>
      <c r="X170" s="93"/>
      <c r="Y170" s="93"/>
      <c r="Z170" s="98"/>
      <c r="AA170" s="98"/>
      <c r="AB170" s="98"/>
      <c r="AC170" s="98"/>
      <c r="AD170" s="98"/>
      <c r="AE170" s="98"/>
      <c r="AF170" s="84"/>
      <c r="AG170" s="98"/>
      <c r="AH170" s="98"/>
      <c r="AI170" s="93"/>
      <c r="AJ170" s="100"/>
      <c r="AK170" s="99"/>
      <c r="AL170" s="92"/>
      <c r="AM170" s="93"/>
      <c r="AN170" s="100"/>
      <c r="AO170" s="84"/>
      <c r="AP170" s="90" t="str">
        <f>IFERROR(VLOOKUP(Data[[#This Row],['#org +lead +name]],Tbl_Orgs[], 2), "")</f>
        <v/>
      </c>
      <c r="AQ170" s="90" t="str">
        <f>IFERROR(VLOOKUP(Data[[#This Row],['#org +lead +name]],Tbl_Orgs[], 3), "")</f>
        <v/>
      </c>
      <c r="AR170" s="90" t="str">
        <f>IFERROR(VLOOKUP(Data[[#This Row],['#org +impl +name]],Tbl_Orgs[], 2), "")</f>
        <v/>
      </c>
      <c r="AS170" s="90" t="str">
        <f>IFERROR(VLOOKUP(Data[[#This Row],['#org +impl +name]],Tbl_Orgs[], 3), "")</f>
        <v/>
      </c>
      <c r="AT170" s="91" t="str">
        <f t="shared" ca="1" si="12"/>
        <v/>
      </c>
      <c r="AU170" s="91" t="str">
        <f t="shared" ca="1" si="13"/>
        <v/>
      </c>
      <c r="AV170" s="91" t="str">
        <f t="shared" ca="1" si="14"/>
        <v/>
      </c>
      <c r="AW170" s="155"/>
      <c r="AX170" s="155"/>
      <c r="AY170" s="155"/>
      <c r="AZ170" s="155"/>
    </row>
    <row r="171" spans="1:52" ht="30" customHeight="1">
      <c r="A171" s="153" t="str">
        <f t="shared" ca="1" si="11"/>
        <v>202302-163</v>
      </c>
      <c r="B171" s="92"/>
      <c r="C171" s="93"/>
      <c r="D171" s="93"/>
      <c r="E171" s="81"/>
      <c r="F171" s="94"/>
      <c r="G171" s="81"/>
      <c r="H171" s="93"/>
      <c r="I171" s="143" t="s">
        <v>373</v>
      </c>
      <c r="J171" s="92"/>
      <c r="K171" s="96"/>
      <c r="L171" s="93"/>
      <c r="M171" s="93"/>
      <c r="N171" s="84"/>
      <c r="O171" s="84"/>
      <c r="P171" s="92"/>
      <c r="Q171" s="97"/>
      <c r="R171" s="97"/>
      <c r="S171" s="97"/>
      <c r="T171" s="93"/>
      <c r="U171" s="93"/>
      <c r="V171" s="95"/>
      <c r="W171" s="93"/>
      <c r="X171" s="93"/>
      <c r="Y171" s="93"/>
      <c r="Z171" s="98"/>
      <c r="AA171" s="98"/>
      <c r="AB171" s="98"/>
      <c r="AC171" s="98"/>
      <c r="AD171" s="98"/>
      <c r="AE171" s="98"/>
      <c r="AF171" s="84"/>
      <c r="AG171" s="98"/>
      <c r="AH171" s="98"/>
      <c r="AI171" s="93"/>
      <c r="AJ171" s="100"/>
      <c r="AK171" s="99"/>
      <c r="AL171" s="92"/>
      <c r="AM171" s="93"/>
      <c r="AN171" s="100"/>
      <c r="AO171" s="84"/>
      <c r="AP171" s="90" t="str">
        <f>IFERROR(VLOOKUP(Data[[#This Row],['#org +lead +name]],Tbl_Orgs[], 2), "")</f>
        <v/>
      </c>
      <c r="AQ171" s="90" t="str">
        <f>IFERROR(VLOOKUP(Data[[#This Row],['#org +lead +name]],Tbl_Orgs[], 3), "")</f>
        <v/>
      </c>
      <c r="AR171" s="90" t="str">
        <f>IFERROR(VLOOKUP(Data[[#This Row],['#org +impl +name]],Tbl_Orgs[], 2), "")</f>
        <v/>
      </c>
      <c r="AS171" s="90" t="str">
        <f>IFERROR(VLOOKUP(Data[[#This Row],['#org +impl +name]],Tbl_Orgs[], 3), "")</f>
        <v/>
      </c>
      <c r="AT171" s="91" t="str">
        <f t="shared" ca="1" si="12"/>
        <v/>
      </c>
      <c r="AU171" s="91" t="str">
        <f t="shared" ca="1" si="13"/>
        <v/>
      </c>
      <c r="AV171" s="91" t="str">
        <f t="shared" ca="1" si="14"/>
        <v/>
      </c>
      <c r="AW171" s="155"/>
      <c r="AX171" s="155"/>
      <c r="AY171" s="155"/>
      <c r="AZ171" s="155"/>
    </row>
    <row r="172" spans="1:52" ht="30" customHeight="1">
      <c r="A172" s="153" t="str">
        <f t="shared" ca="1" si="11"/>
        <v>202302-164</v>
      </c>
      <c r="B172" s="92"/>
      <c r="C172" s="93"/>
      <c r="D172" s="93"/>
      <c r="E172" s="81"/>
      <c r="F172" s="94"/>
      <c r="G172" s="81"/>
      <c r="H172" s="93"/>
      <c r="I172" s="143" t="s">
        <v>373</v>
      </c>
      <c r="J172" s="92"/>
      <c r="K172" s="96"/>
      <c r="L172" s="93"/>
      <c r="M172" s="93"/>
      <c r="N172" s="84"/>
      <c r="O172" s="84"/>
      <c r="P172" s="92"/>
      <c r="Q172" s="97"/>
      <c r="R172" s="97"/>
      <c r="S172" s="97"/>
      <c r="T172" s="93"/>
      <c r="U172" s="93"/>
      <c r="V172" s="95"/>
      <c r="W172" s="93"/>
      <c r="X172" s="93"/>
      <c r="Y172" s="93"/>
      <c r="Z172" s="98"/>
      <c r="AA172" s="98"/>
      <c r="AB172" s="98"/>
      <c r="AC172" s="98"/>
      <c r="AD172" s="98"/>
      <c r="AE172" s="98"/>
      <c r="AF172" s="84"/>
      <c r="AG172" s="98"/>
      <c r="AH172" s="98"/>
      <c r="AI172" s="93"/>
      <c r="AJ172" s="100"/>
      <c r="AK172" s="99"/>
      <c r="AL172" s="92"/>
      <c r="AM172" s="93"/>
      <c r="AN172" s="100"/>
      <c r="AO172" s="84"/>
      <c r="AP172" s="90" t="str">
        <f>IFERROR(VLOOKUP(Data[[#This Row],['#org +lead +name]],Tbl_Orgs[], 2), "")</f>
        <v/>
      </c>
      <c r="AQ172" s="90" t="str">
        <f>IFERROR(VLOOKUP(Data[[#This Row],['#org +lead +name]],Tbl_Orgs[], 3), "")</f>
        <v/>
      </c>
      <c r="AR172" s="90" t="str">
        <f>IFERROR(VLOOKUP(Data[[#This Row],['#org +impl +name]],Tbl_Orgs[], 2), "")</f>
        <v/>
      </c>
      <c r="AS172" s="90" t="str">
        <f>IFERROR(VLOOKUP(Data[[#This Row],['#org +impl +name]],Tbl_Orgs[], 3), "")</f>
        <v/>
      </c>
      <c r="AT172" s="91" t="str">
        <f t="shared" ca="1" si="12"/>
        <v/>
      </c>
      <c r="AU172" s="91" t="str">
        <f t="shared" ca="1" si="13"/>
        <v/>
      </c>
      <c r="AV172" s="91" t="str">
        <f t="shared" ca="1" si="14"/>
        <v/>
      </c>
      <c r="AW172" s="155"/>
      <c r="AX172" s="155"/>
      <c r="AY172" s="155"/>
      <c r="AZ172" s="155"/>
    </row>
    <row r="173" spans="1:52" ht="30" customHeight="1">
      <c r="A173" s="153" t="str">
        <f t="shared" ca="1" si="11"/>
        <v>202302-165</v>
      </c>
      <c r="B173" s="92"/>
      <c r="C173" s="93"/>
      <c r="D173" s="93"/>
      <c r="E173" s="81"/>
      <c r="F173" s="94"/>
      <c r="G173" s="81"/>
      <c r="H173" s="93"/>
      <c r="I173" s="143" t="s">
        <v>373</v>
      </c>
      <c r="J173" s="92"/>
      <c r="K173" s="96"/>
      <c r="L173" s="93"/>
      <c r="M173" s="93"/>
      <c r="N173" s="84"/>
      <c r="O173" s="84"/>
      <c r="P173" s="92"/>
      <c r="Q173" s="97"/>
      <c r="R173" s="97"/>
      <c r="S173" s="97"/>
      <c r="T173" s="93"/>
      <c r="U173" s="93"/>
      <c r="V173" s="95"/>
      <c r="W173" s="93"/>
      <c r="X173" s="93"/>
      <c r="Y173" s="93"/>
      <c r="Z173" s="98"/>
      <c r="AA173" s="98"/>
      <c r="AB173" s="98"/>
      <c r="AC173" s="98"/>
      <c r="AD173" s="98"/>
      <c r="AE173" s="98"/>
      <c r="AF173" s="84"/>
      <c r="AG173" s="98"/>
      <c r="AH173" s="98"/>
      <c r="AI173" s="93"/>
      <c r="AJ173" s="100"/>
      <c r="AK173" s="99"/>
      <c r="AL173" s="92"/>
      <c r="AM173" s="93"/>
      <c r="AN173" s="100"/>
      <c r="AO173" s="84"/>
      <c r="AP173" s="90" t="str">
        <f>IFERROR(VLOOKUP(Data[[#This Row],['#org +lead +name]],Tbl_Orgs[], 2), "")</f>
        <v/>
      </c>
      <c r="AQ173" s="90" t="str">
        <f>IFERROR(VLOOKUP(Data[[#This Row],['#org +lead +name]],Tbl_Orgs[], 3), "")</f>
        <v/>
      </c>
      <c r="AR173" s="90" t="str">
        <f>IFERROR(VLOOKUP(Data[[#This Row],['#org +impl +name]],Tbl_Orgs[], 2), "")</f>
        <v/>
      </c>
      <c r="AS173" s="90" t="str">
        <f>IFERROR(VLOOKUP(Data[[#This Row],['#org +impl +name]],Tbl_Orgs[], 3), "")</f>
        <v/>
      </c>
      <c r="AT173" s="91" t="str">
        <f t="shared" ca="1" si="12"/>
        <v/>
      </c>
      <c r="AU173" s="91" t="str">
        <f t="shared" ca="1" si="13"/>
        <v/>
      </c>
      <c r="AV173" s="91" t="str">
        <f t="shared" ca="1" si="14"/>
        <v/>
      </c>
      <c r="AW173" s="155"/>
      <c r="AX173" s="155"/>
      <c r="AY173" s="155"/>
      <c r="AZ173" s="155"/>
    </row>
    <row r="174" spans="1:52" ht="30" customHeight="1">
      <c r="A174" s="153" t="str">
        <f t="shared" ca="1" si="11"/>
        <v>202302-166</v>
      </c>
      <c r="B174" s="92"/>
      <c r="C174" s="93"/>
      <c r="D174" s="93"/>
      <c r="E174" s="81"/>
      <c r="F174" s="94"/>
      <c r="G174" s="81"/>
      <c r="H174" s="93"/>
      <c r="I174" s="143" t="s">
        <v>373</v>
      </c>
      <c r="J174" s="92"/>
      <c r="K174" s="96"/>
      <c r="L174" s="93"/>
      <c r="M174" s="93"/>
      <c r="N174" s="84"/>
      <c r="O174" s="84"/>
      <c r="P174" s="92"/>
      <c r="Q174" s="97"/>
      <c r="R174" s="97"/>
      <c r="S174" s="97"/>
      <c r="T174" s="93"/>
      <c r="U174" s="93"/>
      <c r="V174" s="95"/>
      <c r="W174" s="93"/>
      <c r="X174" s="93"/>
      <c r="Y174" s="93"/>
      <c r="Z174" s="98"/>
      <c r="AA174" s="98"/>
      <c r="AB174" s="98"/>
      <c r="AC174" s="98"/>
      <c r="AD174" s="98"/>
      <c r="AE174" s="98"/>
      <c r="AF174" s="84"/>
      <c r="AG174" s="98"/>
      <c r="AH174" s="98"/>
      <c r="AI174" s="93"/>
      <c r="AJ174" s="100"/>
      <c r="AK174" s="99"/>
      <c r="AL174" s="92"/>
      <c r="AM174" s="93"/>
      <c r="AN174" s="100"/>
      <c r="AO174" s="84"/>
      <c r="AP174" s="90" t="str">
        <f>IFERROR(VLOOKUP(Data[[#This Row],['#org +lead +name]],Tbl_Orgs[], 2), "")</f>
        <v/>
      </c>
      <c r="AQ174" s="90" t="str">
        <f>IFERROR(VLOOKUP(Data[[#This Row],['#org +lead +name]],Tbl_Orgs[], 3), "")</f>
        <v/>
      </c>
      <c r="AR174" s="90" t="str">
        <f>IFERROR(VLOOKUP(Data[[#This Row],['#org +impl +name]],Tbl_Orgs[], 2), "")</f>
        <v/>
      </c>
      <c r="AS174" s="90" t="str">
        <f>IFERROR(VLOOKUP(Data[[#This Row],['#org +impl +name]],Tbl_Orgs[], 3), "")</f>
        <v/>
      </c>
      <c r="AT174" s="91" t="str">
        <f t="shared" ca="1" si="12"/>
        <v/>
      </c>
      <c r="AU174" s="91" t="str">
        <f t="shared" ca="1" si="13"/>
        <v/>
      </c>
      <c r="AV174" s="91" t="str">
        <f t="shared" ca="1" si="14"/>
        <v/>
      </c>
      <c r="AW174" s="155"/>
      <c r="AX174" s="155"/>
      <c r="AY174" s="155"/>
      <c r="AZ174" s="155"/>
    </row>
    <row r="175" spans="1:52" ht="30" customHeight="1">
      <c r="A175" s="153" t="str">
        <f t="shared" ca="1" si="11"/>
        <v>202302-167</v>
      </c>
      <c r="B175" s="92"/>
      <c r="C175" s="93"/>
      <c r="D175" s="93"/>
      <c r="E175" s="81"/>
      <c r="F175" s="94"/>
      <c r="G175" s="81"/>
      <c r="H175" s="93"/>
      <c r="I175" s="143" t="s">
        <v>373</v>
      </c>
      <c r="J175" s="92"/>
      <c r="K175" s="96"/>
      <c r="L175" s="93"/>
      <c r="M175" s="93"/>
      <c r="N175" s="84"/>
      <c r="O175" s="84"/>
      <c r="P175" s="92"/>
      <c r="Q175" s="97"/>
      <c r="R175" s="97"/>
      <c r="S175" s="97"/>
      <c r="T175" s="93"/>
      <c r="U175" s="93"/>
      <c r="V175" s="95"/>
      <c r="W175" s="93"/>
      <c r="X175" s="93"/>
      <c r="Y175" s="93"/>
      <c r="Z175" s="98"/>
      <c r="AA175" s="98"/>
      <c r="AB175" s="98"/>
      <c r="AC175" s="98"/>
      <c r="AD175" s="98"/>
      <c r="AE175" s="98"/>
      <c r="AF175" s="84"/>
      <c r="AG175" s="98"/>
      <c r="AH175" s="98"/>
      <c r="AI175" s="93"/>
      <c r="AJ175" s="100"/>
      <c r="AK175" s="99"/>
      <c r="AL175" s="92"/>
      <c r="AM175" s="93"/>
      <c r="AN175" s="100"/>
      <c r="AO175" s="84"/>
      <c r="AP175" s="90" t="str">
        <f>IFERROR(VLOOKUP(Data[[#This Row],['#org +lead +name]],Tbl_Orgs[], 2), "")</f>
        <v/>
      </c>
      <c r="AQ175" s="90" t="str">
        <f>IFERROR(VLOOKUP(Data[[#This Row],['#org +lead +name]],Tbl_Orgs[], 3), "")</f>
        <v/>
      </c>
      <c r="AR175" s="90" t="str">
        <f>IFERROR(VLOOKUP(Data[[#This Row],['#org +impl +name]],Tbl_Orgs[], 2), "")</f>
        <v/>
      </c>
      <c r="AS175" s="90" t="str">
        <f>IFERROR(VLOOKUP(Data[[#This Row],['#org +impl +name]],Tbl_Orgs[], 3), "")</f>
        <v/>
      </c>
      <c r="AT175" s="91" t="str">
        <f t="shared" ca="1" si="12"/>
        <v/>
      </c>
      <c r="AU175" s="91" t="str">
        <f t="shared" ca="1" si="13"/>
        <v/>
      </c>
      <c r="AV175" s="91" t="str">
        <f t="shared" ca="1" si="14"/>
        <v/>
      </c>
      <c r="AW175" s="155"/>
      <c r="AX175" s="155"/>
      <c r="AY175" s="155"/>
      <c r="AZ175" s="155"/>
    </row>
    <row r="176" spans="1:52" ht="30" customHeight="1">
      <c r="A176" s="153" t="str">
        <f t="shared" ca="1" si="11"/>
        <v>202302-168</v>
      </c>
      <c r="B176" s="92"/>
      <c r="C176" s="93"/>
      <c r="D176" s="93"/>
      <c r="E176" s="81"/>
      <c r="F176" s="94"/>
      <c r="G176" s="81"/>
      <c r="H176" s="93"/>
      <c r="I176" s="143" t="s">
        <v>373</v>
      </c>
      <c r="J176" s="92"/>
      <c r="K176" s="96"/>
      <c r="L176" s="93"/>
      <c r="M176" s="93"/>
      <c r="N176" s="84"/>
      <c r="O176" s="84"/>
      <c r="P176" s="92"/>
      <c r="Q176" s="97"/>
      <c r="R176" s="97"/>
      <c r="S176" s="97"/>
      <c r="T176" s="93"/>
      <c r="U176" s="93"/>
      <c r="V176" s="95"/>
      <c r="W176" s="93"/>
      <c r="X176" s="93"/>
      <c r="Y176" s="93"/>
      <c r="Z176" s="98"/>
      <c r="AA176" s="98"/>
      <c r="AB176" s="98"/>
      <c r="AC176" s="98"/>
      <c r="AD176" s="98"/>
      <c r="AE176" s="98"/>
      <c r="AF176" s="84"/>
      <c r="AG176" s="98"/>
      <c r="AH176" s="98"/>
      <c r="AI176" s="93"/>
      <c r="AJ176" s="100"/>
      <c r="AK176" s="99"/>
      <c r="AL176" s="92"/>
      <c r="AM176" s="93"/>
      <c r="AN176" s="100"/>
      <c r="AO176" s="84"/>
      <c r="AP176" s="90" t="str">
        <f>IFERROR(VLOOKUP(Data[[#This Row],['#org +lead +name]],Tbl_Orgs[], 2), "")</f>
        <v/>
      </c>
      <c r="AQ176" s="90" t="str">
        <f>IFERROR(VLOOKUP(Data[[#This Row],['#org +lead +name]],Tbl_Orgs[], 3), "")</f>
        <v/>
      </c>
      <c r="AR176" s="90" t="str">
        <f>IFERROR(VLOOKUP(Data[[#This Row],['#org +impl +name]],Tbl_Orgs[], 2), "")</f>
        <v/>
      </c>
      <c r="AS176" s="90" t="str">
        <f>IFERROR(VLOOKUP(Data[[#This Row],['#org +impl +name]],Tbl_Orgs[], 3), "")</f>
        <v/>
      </c>
      <c r="AT176" s="91" t="str">
        <f t="shared" ca="1" si="12"/>
        <v/>
      </c>
      <c r="AU176" s="91" t="str">
        <f t="shared" ca="1" si="13"/>
        <v/>
      </c>
      <c r="AV176" s="91" t="str">
        <f t="shared" ca="1" si="14"/>
        <v/>
      </c>
      <c r="AW176" s="155"/>
      <c r="AX176" s="155"/>
      <c r="AY176" s="155"/>
      <c r="AZ176" s="155"/>
    </row>
    <row r="177" spans="1:52" ht="30" customHeight="1">
      <c r="A177" s="153" t="str">
        <f t="shared" ca="1" si="11"/>
        <v>202302-169</v>
      </c>
      <c r="B177" s="92"/>
      <c r="C177" s="93"/>
      <c r="D177" s="93"/>
      <c r="E177" s="81"/>
      <c r="F177" s="94"/>
      <c r="G177" s="81"/>
      <c r="H177" s="93"/>
      <c r="I177" s="143" t="s">
        <v>373</v>
      </c>
      <c r="J177" s="92"/>
      <c r="K177" s="96"/>
      <c r="L177" s="93"/>
      <c r="M177" s="93"/>
      <c r="N177" s="84"/>
      <c r="O177" s="84"/>
      <c r="P177" s="92"/>
      <c r="Q177" s="97"/>
      <c r="R177" s="97"/>
      <c r="S177" s="97"/>
      <c r="T177" s="93"/>
      <c r="U177" s="93"/>
      <c r="V177" s="95"/>
      <c r="W177" s="93"/>
      <c r="X177" s="93"/>
      <c r="Y177" s="93"/>
      <c r="Z177" s="98"/>
      <c r="AA177" s="98"/>
      <c r="AB177" s="98"/>
      <c r="AC177" s="98"/>
      <c r="AD177" s="98"/>
      <c r="AE177" s="98"/>
      <c r="AF177" s="84"/>
      <c r="AG177" s="98"/>
      <c r="AH177" s="98"/>
      <c r="AI177" s="93"/>
      <c r="AJ177" s="100"/>
      <c r="AK177" s="99"/>
      <c r="AL177" s="92"/>
      <c r="AM177" s="93"/>
      <c r="AN177" s="100"/>
      <c r="AO177" s="84"/>
      <c r="AP177" s="90" t="str">
        <f>IFERROR(VLOOKUP(Data[[#This Row],['#org +lead +name]],Tbl_Orgs[], 2), "")</f>
        <v/>
      </c>
      <c r="AQ177" s="90" t="str">
        <f>IFERROR(VLOOKUP(Data[[#This Row],['#org +lead +name]],Tbl_Orgs[], 3), "")</f>
        <v/>
      </c>
      <c r="AR177" s="90" t="str">
        <f>IFERROR(VLOOKUP(Data[[#This Row],['#org +impl +name]],Tbl_Orgs[], 2), "")</f>
        <v/>
      </c>
      <c r="AS177" s="90" t="str">
        <f>IFERROR(VLOOKUP(Data[[#This Row],['#org +impl +name]],Tbl_Orgs[], 3), "")</f>
        <v/>
      </c>
      <c r="AT177" s="91" t="str">
        <f t="shared" ca="1" si="12"/>
        <v/>
      </c>
      <c r="AU177" s="91" t="str">
        <f t="shared" ca="1" si="13"/>
        <v/>
      </c>
      <c r="AV177" s="91" t="str">
        <f t="shared" ca="1" si="14"/>
        <v/>
      </c>
      <c r="AW177" s="155"/>
      <c r="AX177" s="155"/>
      <c r="AY177" s="155"/>
      <c r="AZ177" s="155"/>
    </row>
    <row r="178" spans="1:52" ht="30" customHeight="1">
      <c r="A178" s="153" t="str">
        <f t="shared" ca="1" si="11"/>
        <v>202302-170</v>
      </c>
      <c r="B178" s="92"/>
      <c r="C178" s="93"/>
      <c r="D178" s="93"/>
      <c r="E178" s="81"/>
      <c r="F178" s="94"/>
      <c r="G178" s="81"/>
      <c r="H178" s="93"/>
      <c r="I178" s="143" t="s">
        <v>373</v>
      </c>
      <c r="J178" s="92"/>
      <c r="K178" s="96"/>
      <c r="L178" s="93"/>
      <c r="M178" s="93"/>
      <c r="N178" s="84"/>
      <c r="O178" s="84"/>
      <c r="P178" s="92"/>
      <c r="Q178" s="97"/>
      <c r="R178" s="97"/>
      <c r="S178" s="97"/>
      <c r="T178" s="93"/>
      <c r="U178" s="93"/>
      <c r="V178" s="95"/>
      <c r="W178" s="93"/>
      <c r="X178" s="93"/>
      <c r="Y178" s="93"/>
      <c r="Z178" s="98"/>
      <c r="AA178" s="98"/>
      <c r="AB178" s="98"/>
      <c r="AC178" s="98"/>
      <c r="AD178" s="98"/>
      <c r="AE178" s="98"/>
      <c r="AF178" s="84"/>
      <c r="AG178" s="98"/>
      <c r="AH178" s="98"/>
      <c r="AI178" s="93"/>
      <c r="AJ178" s="100"/>
      <c r="AK178" s="99"/>
      <c r="AL178" s="92"/>
      <c r="AM178" s="93"/>
      <c r="AN178" s="100"/>
      <c r="AO178" s="84"/>
      <c r="AP178" s="90" t="str">
        <f>IFERROR(VLOOKUP(Data[[#This Row],['#org +lead +name]],Tbl_Orgs[], 2), "")</f>
        <v/>
      </c>
      <c r="AQ178" s="90" t="str">
        <f>IFERROR(VLOOKUP(Data[[#This Row],['#org +lead +name]],Tbl_Orgs[], 3), "")</f>
        <v/>
      </c>
      <c r="AR178" s="90" t="str">
        <f>IFERROR(VLOOKUP(Data[[#This Row],['#org +impl +name]],Tbl_Orgs[], 2), "")</f>
        <v/>
      </c>
      <c r="AS178" s="90" t="str">
        <f>IFERROR(VLOOKUP(Data[[#This Row],['#org +impl +name]],Tbl_Orgs[], 3), "")</f>
        <v/>
      </c>
      <c r="AT178" s="91" t="str">
        <f t="shared" ca="1" si="12"/>
        <v/>
      </c>
      <c r="AU178" s="91" t="str">
        <f t="shared" ca="1" si="13"/>
        <v/>
      </c>
      <c r="AV178" s="91" t="str">
        <f t="shared" ca="1" si="14"/>
        <v/>
      </c>
      <c r="AW178" s="155"/>
      <c r="AX178" s="155"/>
      <c r="AY178" s="155"/>
      <c r="AZ178" s="155"/>
    </row>
    <row r="179" spans="1:52" ht="30" customHeight="1">
      <c r="A179" s="153" t="str">
        <f t="shared" ca="1" si="11"/>
        <v>202302-171</v>
      </c>
      <c r="B179" s="92"/>
      <c r="C179" s="93"/>
      <c r="D179" s="93"/>
      <c r="E179" s="81"/>
      <c r="F179" s="94"/>
      <c r="G179" s="81"/>
      <c r="H179" s="93"/>
      <c r="I179" s="143" t="s">
        <v>373</v>
      </c>
      <c r="J179" s="92"/>
      <c r="K179" s="96"/>
      <c r="L179" s="93"/>
      <c r="M179" s="93"/>
      <c r="N179" s="84"/>
      <c r="O179" s="84"/>
      <c r="P179" s="92"/>
      <c r="Q179" s="97"/>
      <c r="R179" s="97"/>
      <c r="S179" s="97"/>
      <c r="T179" s="93"/>
      <c r="U179" s="93"/>
      <c r="V179" s="95"/>
      <c r="W179" s="93"/>
      <c r="X179" s="93"/>
      <c r="Y179" s="93"/>
      <c r="Z179" s="98"/>
      <c r="AA179" s="98"/>
      <c r="AB179" s="98"/>
      <c r="AC179" s="98"/>
      <c r="AD179" s="98"/>
      <c r="AE179" s="98"/>
      <c r="AF179" s="84"/>
      <c r="AG179" s="98"/>
      <c r="AH179" s="98"/>
      <c r="AI179" s="93"/>
      <c r="AJ179" s="100"/>
      <c r="AK179" s="99"/>
      <c r="AL179" s="92"/>
      <c r="AM179" s="93"/>
      <c r="AN179" s="100"/>
      <c r="AO179" s="84"/>
      <c r="AP179" s="90" t="str">
        <f>IFERROR(VLOOKUP(Data[[#This Row],['#org +lead +name]],Tbl_Orgs[], 2), "")</f>
        <v/>
      </c>
      <c r="AQ179" s="90" t="str">
        <f>IFERROR(VLOOKUP(Data[[#This Row],['#org +lead +name]],Tbl_Orgs[], 3), "")</f>
        <v/>
      </c>
      <c r="AR179" s="90" t="str">
        <f>IFERROR(VLOOKUP(Data[[#This Row],['#org +impl +name]],Tbl_Orgs[], 2), "")</f>
        <v/>
      </c>
      <c r="AS179" s="90" t="str">
        <f>IFERROR(VLOOKUP(Data[[#This Row],['#org +impl +name]],Tbl_Orgs[], 3), "")</f>
        <v/>
      </c>
      <c r="AT179" s="91" t="str">
        <f t="shared" ca="1" si="12"/>
        <v/>
      </c>
      <c r="AU179" s="91" t="str">
        <f t="shared" ca="1" si="13"/>
        <v/>
      </c>
      <c r="AV179" s="91" t="str">
        <f t="shared" ca="1" si="14"/>
        <v/>
      </c>
      <c r="AW179" s="155"/>
      <c r="AX179" s="155"/>
      <c r="AY179" s="155"/>
      <c r="AZ179" s="155"/>
    </row>
    <row r="180" spans="1:52" ht="30" customHeight="1">
      <c r="A180" s="153" t="str">
        <f t="shared" ca="1" si="11"/>
        <v>202302-172</v>
      </c>
      <c r="B180" s="92"/>
      <c r="C180" s="93"/>
      <c r="D180" s="93"/>
      <c r="E180" s="81"/>
      <c r="F180" s="94"/>
      <c r="G180" s="81"/>
      <c r="H180" s="93"/>
      <c r="I180" s="143" t="s">
        <v>373</v>
      </c>
      <c r="J180" s="92"/>
      <c r="K180" s="96"/>
      <c r="L180" s="93"/>
      <c r="M180" s="93"/>
      <c r="N180" s="84"/>
      <c r="O180" s="84"/>
      <c r="P180" s="92"/>
      <c r="Q180" s="97"/>
      <c r="R180" s="97"/>
      <c r="S180" s="97"/>
      <c r="T180" s="93"/>
      <c r="U180" s="93"/>
      <c r="V180" s="95"/>
      <c r="W180" s="93"/>
      <c r="X180" s="93"/>
      <c r="Y180" s="93"/>
      <c r="Z180" s="98"/>
      <c r="AA180" s="98"/>
      <c r="AB180" s="98"/>
      <c r="AC180" s="98"/>
      <c r="AD180" s="98"/>
      <c r="AE180" s="98"/>
      <c r="AF180" s="84"/>
      <c r="AG180" s="98"/>
      <c r="AH180" s="98"/>
      <c r="AI180" s="93"/>
      <c r="AJ180" s="100"/>
      <c r="AK180" s="99"/>
      <c r="AL180" s="92"/>
      <c r="AM180" s="93"/>
      <c r="AN180" s="100"/>
      <c r="AO180" s="84"/>
      <c r="AP180" s="90" t="str">
        <f>IFERROR(VLOOKUP(Data[[#This Row],['#org +lead +name]],Tbl_Orgs[], 2), "")</f>
        <v/>
      </c>
      <c r="AQ180" s="90" t="str">
        <f>IFERROR(VLOOKUP(Data[[#This Row],['#org +lead +name]],Tbl_Orgs[], 3), "")</f>
        <v/>
      </c>
      <c r="AR180" s="90" t="str">
        <f>IFERROR(VLOOKUP(Data[[#This Row],['#org +impl +name]],Tbl_Orgs[], 2), "")</f>
        <v/>
      </c>
      <c r="AS180" s="90" t="str">
        <f>IFERROR(VLOOKUP(Data[[#This Row],['#org +impl +name]],Tbl_Orgs[], 3), "")</f>
        <v/>
      </c>
      <c r="AT180" s="91" t="str">
        <f t="shared" ca="1" si="12"/>
        <v/>
      </c>
      <c r="AU180" s="91" t="str">
        <f t="shared" ca="1" si="13"/>
        <v/>
      </c>
      <c r="AV180" s="91" t="str">
        <f t="shared" ca="1" si="14"/>
        <v/>
      </c>
      <c r="AW180" s="155"/>
      <c r="AX180" s="155"/>
      <c r="AY180" s="155"/>
      <c r="AZ180" s="155"/>
    </row>
    <row r="181" spans="1:52" ht="30" customHeight="1">
      <c r="A181" s="153" t="str">
        <f t="shared" ca="1" si="11"/>
        <v>202302-173</v>
      </c>
      <c r="B181" s="92"/>
      <c r="C181" s="93"/>
      <c r="D181" s="93"/>
      <c r="E181" s="81"/>
      <c r="F181" s="94"/>
      <c r="G181" s="81"/>
      <c r="H181" s="93"/>
      <c r="I181" s="143" t="s">
        <v>373</v>
      </c>
      <c r="J181" s="92"/>
      <c r="K181" s="96"/>
      <c r="L181" s="93"/>
      <c r="M181" s="93"/>
      <c r="N181" s="84"/>
      <c r="O181" s="84"/>
      <c r="P181" s="92"/>
      <c r="Q181" s="97"/>
      <c r="R181" s="97"/>
      <c r="S181" s="97"/>
      <c r="T181" s="93"/>
      <c r="U181" s="93"/>
      <c r="V181" s="95"/>
      <c r="W181" s="93"/>
      <c r="X181" s="93"/>
      <c r="Y181" s="93"/>
      <c r="Z181" s="98"/>
      <c r="AA181" s="98"/>
      <c r="AB181" s="98"/>
      <c r="AC181" s="98"/>
      <c r="AD181" s="98"/>
      <c r="AE181" s="98"/>
      <c r="AF181" s="84"/>
      <c r="AG181" s="98"/>
      <c r="AH181" s="98"/>
      <c r="AI181" s="93"/>
      <c r="AJ181" s="100"/>
      <c r="AK181" s="99"/>
      <c r="AL181" s="92"/>
      <c r="AM181" s="93"/>
      <c r="AN181" s="100"/>
      <c r="AO181" s="84"/>
      <c r="AP181" s="90" t="str">
        <f>IFERROR(VLOOKUP(Data[[#This Row],['#org +lead +name]],Tbl_Orgs[], 2), "")</f>
        <v/>
      </c>
      <c r="AQ181" s="90" t="str">
        <f>IFERROR(VLOOKUP(Data[[#This Row],['#org +lead +name]],Tbl_Orgs[], 3), "")</f>
        <v/>
      </c>
      <c r="AR181" s="90" t="str">
        <f>IFERROR(VLOOKUP(Data[[#This Row],['#org +impl +name]],Tbl_Orgs[], 2), "")</f>
        <v/>
      </c>
      <c r="AS181" s="90" t="str">
        <f>IFERROR(VLOOKUP(Data[[#This Row],['#org +impl +name]],Tbl_Orgs[], 3), "")</f>
        <v/>
      </c>
      <c r="AT181" s="91" t="str">
        <f t="shared" ca="1" si="12"/>
        <v/>
      </c>
      <c r="AU181" s="91" t="str">
        <f t="shared" ca="1" si="13"/>
        <v/>
      </c>
      <c r="AV181" s="91" t="str">
        <f t="shared" ca="1" si="14"/>
        <v/>
      </c>
      <c r="AW181" s="155"/>
      <c r="AX181" s="155"/>
      <c r="AY181" s="155"/>
      <c r="AZ181" s="155"/>
    </row>
    <row r="182" spans="1:52" ht="30" customHeight="1">
      <c r="A182" s="153" t="str">
        <f t="shared" ca="1" si="11"/>
        <v>202302-174</v>
      </c>
      <c r="B182" s="92"/>
      <c r="C182" s="93"/>
      <c r="D182" s="93"/>
      <c r="E182" s="81"/>
      <c r="F182" s="94"/>
      <c r="G182" s="81"/>
      <c r="H182" s="93"/>
      <c r="I182" s="143" t="s">
        <v>373</v>
      </c>
      <c r="J182" s="92"/>
      <c r="K182" s="96"/>
      <c r="L182" s="93"/>
      <c r="M182" s="93"/>
      <c r="N182" s="84"/>
      <c r="O182" s="84"/>
      <c r="P182" s="92"/>
      <c r="Q182" s="97"/>
      <c r="R182" s="97"/>
      <c r="S182" s="97"/>
      <c r="T182" s="93"/>
      <c r="U182" s="93"/>
      <c r="V182" s="95"/>
      <c r="W182" s="93"/>
      <c r="X182" s="93"/>
      <c r="Y182" s="93"/>
      <c r="Z182" s="98"/>
      <c r="AA182" s="98"/>
      <c r="AB182" s="98"/>
      <c r="AC182" s="98"/>
      <c r="AD182" s="98"/>
      <c r="AE182" s="98"/>
      <c r="AF182" s="84"/>
      <c r="AG182" s="98"/>
      <c r="AH182" s="98"/>
      <c r="AI182" s="93"/>
      <c r="AJ182" s="100"/>
      <c r="AK182" s="99"/>
      <c r="AL182" s="92"/>
      <c r="AM182" s="93"/>
      <c r="AN182" s="100"/>
      <c r="AO182" s="84"/>
      <c r="AP182" s="90" t="str">
        <f>IFERROR(VLOOKUP(Data[[#This Row],['#org +lead +name]],Tbl_Orgs[], 2), "")</f>
        <v/>
      </c>
      <c r="AQ182" s="90" t="str">
        <f>IFERROR(VLOOKUP(Data[[#This Row],['#org +lead +name]],Tbl_Orgs[], 3), "")</f>
        <v/>
      </c>
      <c r="AR182" s="90" t="str">
        <f>IFERROR(VLOOKUP(Data[[#This Row],['#org +impl +name]],Tbl_Orgs[], 2), "")</f>
        <v/>
      </c>
      <c r="AS182" s="90" t="str">
        <f>IFERROR(VLOOKUP(Data[[#This Row],['#org +impl +name]],Tbl_Orgs[], 3), "")</f>
        <v/>
      </c>
      <c r="AT182" s="91" t="str">
        <f t="shared" ca="1" si="12"/>
        <v/>
      </c>
      <c r="AU182" s="91" t="str">
        <f t="shared" ca="1" si="13"/>
        <v/>
      </c>
      <c r="AV182" s="91" t="str">
        <f t="shared" ca="1" si="14"/>
        <v/>
      </c>
      <c r="AW182" s="155"/>
      <c r="AX182" s="155"/>
      <c r="AY182" s="155"/>
      <c r="AZ182" s="155"/>
    </row>
    <row r="183" spans="1:52" ht="30" customHeight="1">
      <c r="A183" s="153" t="str">
        <f t="shared" ca="1" si="11"/>
        <v>202302-175</v>
      </c>
      <c r="B183" s="92"/>
      <c r="C183" s="93"/>
      <c r="D183" s="93"/>
      <c r="E183" s="81"/>
      <c r="F183" s="94"/>
      <c r="G183" s="81"/>
      <c r="H183" s="93"/>
      <c r="I183" s="143" t="s">
        <v>373</v>
      </c>
      <c r="J183" s="92"/>
      <c r="K183" s="96"/>
      <c r="L183" s="93"/>
      <c r="M183" s="93"/>
      <c r="N183" s="84"/>
      <c r="O183" s="84"/>
      <c r="P183" s="92"/>
      <c r="Q183" s="97"/>
      <c r="R183" s="97"/>
      <c r="S183" s="97"/>
      <c r="T183" s="93"/>
      <c r="U183" s="93"/>
      <c r="V183" s="95"/>
      <c r="W183" s="93"/>
      <c r="X183" s="93"/>
      <c r="Y183" s="93"/>
      <c r="Z183" s="98"/>
      <c r="AA183" s="98"/>
      <c r="AB183" s="98"/>
      <c r="AC183" s="98"/>
      <c r="AD183" s="98"/>
      <c r="AE183" s="98"/>
      <c r="AF183" s="84"/>
      <c r="AG183" s="98"/>
      <c r="AH183" s="98"/>
      <c r="AI183" s="93"/>
      <c r="AJ183" s="100"/>
      <c r="AK183" s="99"/>
      <c r="AL183" s="92"/>
      <c r="AM183" s="93"/>
      <c r="AN183" s="100"/>
      <c r="AO183" s="84"/>
      <c r="AP183" s="90" t="str">
        <f>IFERROR(VLOOKUP(Data[[#This Row],['#org +lead +name]],Tbl_Orgs[], 2), "")</f>
        <v/>
      </c>
      <c r="AQ183" s="90" t="str">
        <f>IFERROR(VLOOKUP(Data[[#This Row],['#org +lead +name]],Tbl_Orgs[], 3), "")</f>
        <v/>
      </c>
      <c r="AR183" s="90" t="str">
        <f>IFERROR(VLOOKUP(Data[[#This Row],['#org +impl +name]],Tbl_Orgs[], 2), "")</f>
        <v/>
      </c>
      <c r="AS183" s="90" t="str">
        <f>IFERROR(VLOOKUP(Data[[#This Row],['#org +impl +name]],Tbl_Orgs[], 3), "")</f>
        <v/>
      </c>
      <c r="AT183" s="91" t="str">
        <f t="shared" ca="1" si="12"/>
        <v/>
      </c>
      <c r="AU183" s="91" t="str">
        <f t="shared" ca="1" si="13"/>
        <v/>
      </c>
      <c r="AV183" s="91" t="str">
        <f t="shared" ca="1" si="14"/>
        <v/>
      </c>
      <c r="AW183" s="155"/>
      <c r="AX183" s="155"/>
      <c r="AY183" s="155"/>
      <c r="AZ183" s="155"/>
    </row>
    <row r="184" spans="1:52" ht="30" customHeight="1">
      <c r="A184" s="153" t="str">
        <f t="shared" ca="1" si="11"/>
        <v>202302-176</v>
      </c>
      <c r="B184" s="92"/>
      <c r="C184" s="93"/>
      <c r="D184" s="93"/>
      <c r="E184" s="81"/>
      <c r="F184" s="94"/>
      <c r="G184" s="81"/>
      <c r="H184" s="93"/>
      <c r="I184" s="143" t="s">
        <v>373</v>
      </c>
      <c r="J184" s="92"/>
      <c r="K184" s="96"/>
      <c r="L184" s="93"/>
      <c r="M184" s="93"/>
      <c r="N184" s="84"/>
      <c r="O184" s="84"/>
      <c r="P184" s="92"/>
      <c r="Q184" s="97"/>
      <c r="R184" s="97"/>
      <c r="S184" s="97"/>
      <c r="T184" s="93"/>
      <c r="U184" s="93"/>
      <c r="V184" s="95"/>
      <c r="W184" s="93"/>
      <c r="X184" s="93"/>
      <c r="Y184" s="93"/>
      <c r="Z184" s="98"/>
      <c r="AA184" s="98"/>
      <c r="AB184" s="98"/>
      <c r="AC184" s="98"/>
      <c r="AD184" s="98"/>
      <c r="AE184" s="98"/>
      <c r="AF184" s="84"/>
      <c r="AG184" s="98"/>
      <c r="AH184" s="98"/>
      <c r="AI184" s="93"/>
      <c r="AJ184" s="100"/>
      <c r="AK184" s="99"/>
      <c r="AL184" s="92"/>
      <c r="AM184" s="93"/>
      <c r="AN184" s="100"/>
      <c r="AO184" s="84"/>
      <c r="AP184" s="90" t="str">
        <f>IFERROR(VLOOKUP(Data[[#This Row],['#org +lead +name]],Tbl_Orgs[], 2), "")</f>
        <v/>
      </c>
      <c r="AQ184" s="90" t="str">
        <f>IFERROR(VLOOKUP(Data[[#This Row],['#org +lead +name]],Tbl_Orgs[], 3), "")</f>
        <v/>
      </c>
      <c r="AR184" s="90" t="str">
        <f>IFERROR(VLOOKUP(Data[[#This Row],['#org +impl +name]],Tbl_Orgs[], 2), "")</f>
        <v/>
      </c>
      <c r="AS184" s="90" t="str">
        <f>IFERROR(VLOOKUP(Data[[#This Row],['#org +impl +name]],Tbl_Orgs[], 3), "")</f>
        <v/>
      </c>
      <c r="AT184" s="91" t="str">
        <f t="shared" ca="1" si="12"/>
        <v/>
      </c>
      <c r="AU184" s="91" t="str">
        <f t="shared" ca="1" si="13"/>
        <v/>
      </c>
      <c r="AV184" s="91" t="str">
        <f t="shared" ca="1" si="14"/>
        <v/>
      </c>
      <c r="AW184" s="155"/>
      <c r="AX184" s="155"/>
      <c r="AY184" s="155"/>
      <c r="AZ184" s="155"/>
    </row>
    <row r="185" spans="1:52" ht="30" customHeight="1">
      <c r="A185" s="153" t="str">
        <f t="shared" ca="1" si="11"/>
        <v>202302-177</v>
      </c>
      <c r="B185" s="92"/>
      <c r="C185" s="93"/>
      <c r="D185" s="93"/>
      <c r="E185" s="81"/>
      <c r="F185" s="94"/>
      <c r="G185" s="81"/>
      <c r="H185" s="93"/>
      <c r="I185" s="143" t="s">
        <v>373</v>
      </c>
      <c r="J185" s="92"/>
      <c r="K185" s="96"/>
      <c r="L185" s="93"/>
      <c r="M185" s="93"/>
      <c r="N185" s="84"/>
      <c r="O185" s="84"/>
      <c r="P185" s="92"/>
      <c r="Q185" s="97"/>
      <c r="R185" s="97"/>
      <c r="S185" s="97"/>
      <c r="T185" s="93"/>
      <c r="U185" s="93"/>
      <c r="V185" s="95"/>
      <c r="W185" s="93"/>
      <c r="X185" s="93"/>
      <c r="Y185" s="93"/>
      <c r="Z185" s="98"/>
      <c r="AA185" s="98"/>
      <c r="AB185" s="98"/>
      <c r="AC185" s="98"/>
      <c r="AD185" s="98"/>
      <c r="AE185" s="98"/>
      <c r="AF185" s="84"/>
      <c r="AG185" s="98"/>
      <c r="AH185" s="98"/>
      <c r="AI185" s="93"/>
      <c r="AJ185" s="100"/>
      <c r="AK185" s="99"/>
      <c r="AL185" s="92"/>
      <c r="AM185" s="93"/>
      <c r="AN185" s="100"/>
      <c r="AO185" s="84"/>
      <c r="AP185" s="90" t="str">
        <f>IFERROR(VLOOKUP(Data[[#This Row],['#org +lead +name]],Tbl_Orgs[], 2), "")</f>
        <v/>
      </c>
      <c r="AQ185" s="90" t="str">
        <f>IFERROR(VLOOKUP(Data[[#This Row],['#org +lead +name]],Tbl_Orgs[], 3), "")</f>
        <v/>
      </c>
      <c r="AR185" s="90" t="str">
        <f>IFERROR(VLOOKUP(Data[[#This Row],['#org +impl +name]],Tbl_Orgs[], 2), "")</f>
        <v/>
      </c>
      <c r="AS185" s="90" t="str">
        <f>IFERROR(VLOOKUP(Data[[#This Row],['#org +impl +name]],Tbl_Orgs[], 3), "")</f>
        <v/>
      </c>
      <c r="AT185" s="91" t="str">
        <f t="shared" ca="1" si="12"/>
        <v/>
      </c>
      <c r="AU185" s="91" t="str">
        <f t="shared" ca="1" si="13"/>
        <v/>
      </c>
      <c r="AV185" s="91" t="str">
        <f t="shared" ca="1" si="14"/>
        <v/>
      </c>
      <c r="AW185" s="155"/>
      <c r="AX185" s="155"/>
      <c r="AY185" s="155"/>
      <c r="AZ185" s="155"/>
    </row>
    <row r="186" spans="1:52" ht="30" customHeight="1">
      <c r="A186" s="153" t="str">
        <f t="shared" ca="1" si="11"/>
        <v>202302-178</v>
      </c>
      <c r="B186" s="92"/>
      <c r="C186" s="93"/>
      <c r="D186" s="93"/>
      <c r="E186" s="81"/>
      <c r="F186" s="94"/>
      <c r="G186" s="81"/>
      <c r="H186" s="93"/>
      <c r="I186" s="143" t="s">
        <v>373</v>
      </c>
      <c r="J186" s="92"/>
      <c r="K186" s="96"/>
      <c r="L186" s="93"/>
      <c r="M186" s="93"/>
      <c r="N186" s="84"/>
      <c r="O186" s="84"/>
      <c r="P186" s="92"/>
      <c r="Q186" s="97"/>
      <c r="R186" s="97"/>
      <c r="S186" s="97"/>
      <c r="T186" s="93"/>
      <c r="U186" s="93"/>
      <c r="V186" s="95"/>
      <c r="W186" s="93"/>
      <c r="X186" s="93"/>
      <c r="Y186" s="93"/>
      <c r="Z186" s="98"/>
      <c r="AA186" s="98"/>
      <c r="AB186" s="98"/>
      <c r="AC186" s="98"/>
      <c r="AD186" s="98"/>
      <c r="AE186" s="98"/>
      <c r="AF186" s="84"/>
      <c r="AG186" s="98"/>
      <c r="AH186" s="98"/>
      <c r="AI186" s="93"/>
      <c r="AJ186" s="100"/>
      <c r="AK186" s="99"/>
      <c r="AL186" s="92"/>
      <c r="AM186" s="93"/>
      <c r="AN186" s="100"/>
      <c r="AO186" s="84"/>
      <c r="AP186" s="90" t="str">
        <f>IFERROR(VLOOKUP(Data[[#This Row],['#org +lead +name]],Tbl_Orgs[], 2), "")</f>
        <v/>
      </c>
      <c r="AQ186" s="90" t="str">
        <f>IFERROR(VLOOKUP(Data[[#This Row],['#org +lead +name]],Tbl_Orgs[], 3), "")</f>
        <v/>
      </c>
      <c r="AR186" s="90" t="str">
        <f>IFERROR(VLOOKUP(Data[[#This Row],['#org +impl +name]],Tbl_Orgs[], 2), "")</f>
        <v/>
      </c>
      <c r="AS186" s="90" t="str">
        <f>IFERROR(VLOOKUP(Data[[#This Row],['#org +impl +name]],Tbl_Orgs[], 3), "")</f>
        <v/>
      </c>
      <c r="AT186" s="91" t="str">
        <f t="shared" ca="1" si="12"/>
        <v/>
      </c>
      <c r="AU186" s="91" t="str">
        <f t="shared" ca="1" si="13"/>
        <v/>
      </c>
      <c r="AV186" s="91" t="str">
        <f t="shared" ca="1" si="14"/>
        <v/>
      </c>
      <c r="AW186" s="155"/>
      <c r="AX186" s="155"/>
      <c r="AY186" s="155"/>
      <c r="AZ186" s="155"/>
    </row>
    <row r="187" spans="1:52" ht="30" customHeight="1">
      <c r="A187" s="153" t="str">
        <f t="shared" ca="1" si="11"/>
        <v>202302-179</v>
      </c>
      <c r="B187" s="92"/>
      <c r="C187" s="93"/>
      <c r="D187" s="93"/>
      <c r="E187" s="81"/>
      <c r="F187" s="94"/>
      <c r="G187" s="81"/>
      <c r="H187" s="93"/>
      <c r="I187" s="143" t="s">
        <v>373</v>
      </c>
      <c r="J187" s="92"/>
      <c r="K187" s="96"/>
      <c r="L187" s="93"/>
      <c r="M187" s="93"/>
      <c r="N187" s="84"/>
      <c r="O187" s="84"/>
      <c r="P187" s="92"/>
      <c r="Q187" s="97"/>
      <c r="R187" s="97"/>
      <c r="S187" s="97"/>
      <c r="T187" s="93"/>
      <c r="U187" s="93"/>
      <c r="V187" s="95"/>
      <c r="W187" s="93"/>
      <c r="X187" s="93"/>
      <c r="Y187" s="93"/>
      <c r="Z187" s="98"/>
      <c r="AA187" s="98"/>
      <c r="AB187" s="98"/>
      <c r="AC187" s="98"/>
      <c r="AD187" s="98"/>
      <c r="AE187" s="98"/>
      <c r="AF187" s="84"/>
      <c r="AG187" s="98"/>
      <c r="AH187" s="98"/>
      <c r="AI187" s="93"/>
      <c r="AJ187" s="100"/>
      <c r="AK187" s="99"/>
      <c r="AL187" s="92"/>
      <c r="AM187" s="93"/>
      <c r="AN187" s="100"/>
      <c r="AO187" s="84"/>
      <c r="AP187" s="90" t="str">
        <f>IFERROR(VLOOKUP(Data[[#This Row],['#org +lead +name]],Tbl_Orgs[], 2), "")</f>
        <v/>
      </c>
      <c r="AQ187" s="90" t="str">
        <f>IFERROR(VLOOKUP(Data[[#This Row],['#org +lead +name]],Tbl_Orgs[], 3), "")</f>
        <v/>
      </c>
      <c r="AR187" s="90" t="str">
        <f>IFERROR(VLOOKUP(Data[[#This Row],['#org +impl +name]],Tbl_Orgs[], 2), "")</f>
        <v/>
      </c>
      <c r="AS187" s="90" t="str">
        <f>IFERROR(VLOOKUP(Data[[#This Row],['#org +impl +name]],Tbl_Orgs[], 3), "")</f>
        <v/>
      </c>
      <c r="AT187" s="91" t="str">
        <f t="shared" ca="1" si="12"/>
        <v/>
      </c>
      <c r="AU187" s="91" t="str">
        <f t="shared" ca="1" si="13"/>
        <v/>
      </c>
      <c r="AV187" s="91" t="str">
        <f t="shared" ca="1" si="14"/>
        <v/>
      </c>
      <c r="AW187" s="155"/>
      <c r="AX187" s="155"/>
      <c r="AY187" s="155"/>
      <c r="AZ187" s="155"/>
    </row>
    <row r="188" spans="1:52" ht="30" customHeight="1">
      <c r="A188" s="153" t="str">
        <f t="shared" ca="1" si="11"/>
        <v>202302-180</v>
      </c>
      <c r="B188" s="92"/>
      <c r="C188" s="93"/>
      <c r="D188" s="93"/>
      <c r="E188" s="81"/>
      <c r="F188" s="94"/>
      <c r="G188" s="81"/>
      <c r="H188" s="93"/>
      <c r="I188" s="143" t="s">
        <v>373</v>
      </c>
      <c r="J188" s="92"/>
      <c r="K188" s="96"/>
      <c r="L188" s="93"/>
      <c r="M188" s="93"/>
      <c r="N188" s="84"/>
      <c r="O188" s="84"/>
      <c r="P188" s="92"/>
      <c r="Q188" s="97"/>
      <c r="R188" s="97"/>
      <c r="S188" s="97"/>
      <c r="T188" s="93"/>
      <c r="U188" s="93"/>
      <c r="V188" s="95"/>
      <c r="W188" s="93"/>
      <c r="X188" s="93"/>
      <c r="Y188" s="93"/>
      <c r="Z188" s="98"/>
      <c r="AA188" s="98"/>
      <c r="AB188" s="98"/>
      <c r="AC188" s="98"/>
      <c r="AD188" s="98"/>
      <c r="AE188" s="98"/>
      <c r="AF188" s="84"/>
      <c r="AG188" s="98"/>
      <c r="AH188" s="98"/>
      <c r="AI188" s="93"/>
      <c r="AJ188" s="100"/>
      <c r="AK188" s="99"/>
      <c r="AL188" s="92"/>
      <c r="AM188" s="93"/>
      <c r="AN188" s="100"/>
      <c r="AO188" s="84"/>
      <c r="AP188" s="90" t="str">
        <f>IFERROR(VLOOKUP(Data[[#This Row],['#org +lead +name]],Tbl_Orgs[], 2), "")</f>
        <v/>
      </c>
      <c r="AQ188" s="90" t="str">
        <f>IFERROR(VLOOKUP(Data[[#This Row],['#org +lead +name]],Tbl_Orgs[], 3), "")</f>
        <v/>
      </c>
      <c r="AR188" s="90" t="str">
        <f>IFERROR(VLOOKUP(Data[[#This Row],['#org +impl +name]],Tbl_Orgs[], 2), "")</f>
        <v/>
      </c>
      <c r="AS188" s="90" t="str">
        <f>IFERROR(VLOOKUP(Data[[#This Row],['#org +impl +name]],Tbl_Orgs[], 3), "")</f>
        <v/>
      </c>
      <c r="AT188" s="91" t="str">
        <f t="shared" ca="1" si="12"/>
        <v/>
      </c>
      <c r="AU188" s="91" t="str">
        <f t="shared" ca="1" si="13"/>
        <v/>
      </c>
      <c r="AV188" s="91" t="str">
        <f t="shared" ca="1" si="14"/>
        <v/>
      </c>
      <c r="AW188" s="155"/>
      <c r="AX188" s="155"/>
      <c r="AY188" s="155"/>
      <c r="AZ188" s="155"/>
    </row>
    <row r="189" spans="1:52" ht="30" customHeight="1">
      <c r="A189" s="153" t="str">
        <f t="shared" ca="1" si="11"/>
        <v>202302-181</v>
      </c>
      <c r="B189" s="92"/>
      <c r="C189" s="93"/>
      <c r="D189" s="93"/>
      <c r="E189" s="81"/>
      <c r="F189" s="94"/>
      <c r="G189" s="81"/>
      <c r="H189" s="93"/>
      <c r="I189" s="143" t="s">
        <v>373</v>
      </c>
      <c r="J189" s="92"/>
      <c r="K189" s="96"/>
      <c r="L189" s="93"/>
      <c r="M189" s="93"/>
      <c r="N189" s="84"/>
      <c r="O189" s="84"/>
      <c r="P189" s="92"/>
      <c r="Q189" s="97"/>
      <c r="R189" s="97"/>
      <c r="S189" s="97"/>
      <c r="T189" s="93"/>
      <c r="U189" s="93"/>
      <c r="V189" s="95"/>
      <c r="W189" s="93"/>
      <c r="X189" s="93"/>
      <c r="Y189" s="93"/>
      <c r="Z189" s="98"/>
      <c r="AA189" s="98"/>
      <c r="AB189" s="98"/>
      <c r="AC189" s="98"/>
      <c r="AD189" s="98"/>
      <c r="AE189" s="98"/>
      <c r="AF189" s="84"/>
      <c r="AG189" s="98"/>
      <c r="AH189" s="98"/>
      <c r="AI189" s="93"/>
      <c r="AJ189" s="100"/>
      <c r="AK189" s="99"/>
      <c r="AL189" s="92"/>
      <c r="AM189" s="93"/>
      <c r="AN189" s="100"/>
      <c r="AO189" s="84"/>
      <c r="AP189" s="90" t="str">
        <f>IFERROR(VLOOKUP(Data[[#This Row],['#org +lead +name]],Tbl_Orgs[], 2), "")</f>
        <v/>
      </c>
      <c r="AQ189" s="90" t="str">
        <f>IFERROR(VLOOKUP(Data[[#This Row],['#org +lead +name]],Tbl_Orgs[], 3), "")</f>
        <v/>
      </c>
      <c r="AR189" s="90" t="str">
        <f>IFERROR(VLOOKUP(Data[[#This Row],['#org +impl +name]],Tbl_Orgs[], 2), "")</f>
        <v/>
      </c>
      <c r="AS189" s="90" t="str">
        <f>IFERROR(VLOOKUP(Data[[#This Row],['#org +impl +name]],Tbl_Orgs[], 3), "")</f>
        <v/>
      </c>
      <c r="AT189" s="91" t="str">
        <f t="shared" ca="1" si="12"/>
        <v/>
      </c>
      <c r="AU189" s="91" t="str">
        <f t="shared" ca="1" si="13"/>
        <v/>
      </c>
      <c r="AV189" s="91" t="str">
        <f t="shared" ca="1" si="14"/>
        <v/>
      </c>
      <c r="AW189" s="155"/>
      <c r="AX189" s="155"/>
      <c r="AY189" s="155"/>
      <c r="AZ189" s="155"/>
    </row>
    <row r="190" spans="1:52" ht="30" customHeight="1">
      <c r="A190" s="153" t="str">
        <f t="shared" ca="1" si="11"/>
        <v>202302-182</v>
      </c>
      <c r="B190" s="92"/>
      <c r="C190" s="93"/>
      <c r="D190" s="93"/>
      <c r="E190" s="81"/>
      <c r="F190" s="94"/>
      <c r="G190" s="81"/>
      <c r="H190" s="93"/>
      <c r="I190" s="143" t="s">
        <v>373</v>
      </c>
      <c r="J190" s="92"/>
      <c r="K190" s="96"/>
      <c r="L190" s="93"/>
      <c r="M190" s="93"/>
      <c r="N190" s="84"/>
      <c r="O190" s="84"/>
      <c r="P190" s="92"/>
      <c r="Q190" s="97"/>
      <c r="R190" s="97"/>
      <c r="S190" s="97"/>
      <c r="T190" s="93"/>
      <c r="U190" s="93"/>
      <c r="V190" s="95"/>
      <c r="W190" s="93"/>
      <c r="X190" s="93"/>
      <c r="Y190" s="93"/>
      <c r="Z190" s="98"/>
      <c r="AA190" s="98"/>
      <c r="AB190" s="98"/>
      <c r="AC190" s="98"/>
      <c r="AD190" s="98"/>
      <c r="AE190" s="98"/>
      <c r="AF190" s="84"/>
      <c r="AG190" s="98"/>
      <c r="AH190" s="98"/>
      <c r="AI190" s="93"/>
      <c r="AJ190" s="100"/>
      <c r="AK190" s="99"/>
      <c r="AL190" s="92"/>
      <c r="AM190" s="93"/>
      <c r="AN190" s="100"/>
      <c r="AO190" s="84"/>
      <c r="AP190" s="90" t="str">
        <f>IFERROR(VLOOKUP(Data[[#This Row],['#org +lead +name]],Tbl_Orgs[], 2), "")</f>
        <v/>
      </c>
      <c r="AQ190" s="90" t="str">
        <f>IFERROR(VLOOKUP(Data[[#This Row],['#org +lead +name]],Tbl_Orgs[], 3), "")</f>
        <v/>
      </c>
      <c r="AR190" s="90" t="str">
        <f>IFERROR(VLOOKUP(Data[[#This Row],['#org +impl +name]],Tbl_Orgs[], 2), "")</f>
        <v/>
      </c>
      <c r="AS190" s="90" t="str">
        <f>IFERROR(VLOOKUP(Data[[#This Row],['#org +impl +name]],Tbl_Orgs[], 3), "")</f>
        <v/>
      </c>
      <c r="AT190" s="91" t="str">
        <f t="shared" ca="1" si="12"/>
        <v/>
      </c>
      <c r="AU190" s="91" t="str">
        <f t="shared" ca="1" si="13"/>
        <v/>
      </c>
      <c r="AV190" s="91" t="str">
        <f t="shared" ca="1" si="14"/>
        <v/>
      </c>
      <c r="AW190" s="155"/>
      <c r="AX190" s="155"/>
      <c r="AY190" s="155"/>
      <c r="AZ190" s="155"/>
    </row>
    <row r="191" spans="1:52" ht="30" customHeight="1">
      <c r="A191" s="153" t="str">
        <f t="shared" ca="1" si="11"/>
        <v>202302-183</v>
      </c>
      <c r="B191" s="92"/>
      <c r="C191" s="93"/>
      <c r="D191" s="93"/>
      <c r="E191" s="81"/>
      <c r="F191" s="94"/>
      <c r="G191" s="81"/>
      <c r="H191" s="93"/>
      <c r="I191" s="143" t="s">
        <v>373</v>
      </c>
      <c r="J191" s="92"/>
      <c r="K191" s="96"/>
      <c r="L191" s="93"/>
      <c r="M191" s="93"/>
      <c r="N191" s="84"/>
      <c r="O191" s="84"/>
      <c r="P191" s="92"/>
      <c r="Q191" s="97"/>
      <c r="R191" s="97"/>
      <c r="S191" s="97"/>
      <c r="T191" s="93"/>
      <c r="U191" s="93"/>
      <c r="V191" s="95"/>
      <c r="W191" s="93"/>
      <c r="X191" s="93"/>
      <c r="Y191" s="93"/>
      <c r="Z191" s="98"/>
      <c r="AA191" s="98"/>
      <c r="AB191" s="98"/>
      <c r="AC191" s="98"/>
      <c r="AD191" s="98"/>
      <c r="AE191" s="98"/>
      <c r="AF191" s="84"/>
      <c r="AG191" s="98"/>
      <c r="AH191" s="98"/>
      <c r="AI191" s="93"/>
      <c r="AJ191" s="100"/>
      <c r="AK191" s="99"/>
      <c r="AL191" s="92"/>
      <c r="AM191" s="93"/>
      <c r="AN191" s="100"/>
      <c r="AO191" s="84"/>
      <c r="AP191" s="90" t="str">
        <f>IFERROR(VLOOKUP(Data[[#This Row],['#org +lead +name]],Tbl_Orgs[], 2), "")</f>
        <v/>
      </c>
      <c r="AQ191" s="90" t="str">
        <f>IFERROR(VLOOKUP(Data[[#This Row],['#org +lead +name]],Tbl_Orgs[], 3), "")</f>
        <v/>
      </c>
      <c r="AR191" s="90" t="str">
        <f>IFERROR(VLOOKUP(Data[[#This Row],['#org +impl +name]],Tbl_Orgs[], 2), "")</f>
        <v/>
      </c>
      <c r="AS191" s="90" t="str">
        <f>IFERROR(VLOOKUP(Data[[#This Row],['#org +impl +name]],Tbl_Orgs[], 3), "")</f>
        <v/>
      </c>
      <c r="AT191" s="91" t="str">
        <f t="shared" ca="1" si="12"/>
        <v/>
      </c>
      <c r="AU191" s="91" t="str">
        <f t="shared" ca="1" si="13"/>
        <v/>
      </c>
      <c r="AV191" s="91" t="str">
        <f t="shared" ca="1" si="14"/>
        <v/>
      </c>
      <c r="AW191" s="155"/>
      <c r="AX191" s="155"/>
      <c r="AY191" s="155"/>
      <c r="AZ191" s="155"/>
    </row>
    <row r="192" spans="1:52" ht="30" customHeight="1">
      <c r="A192" s="153" t="str">
        <f t="shared" ca="1" si="11"/>
        <v>202302-184</v>
      </c>
      <c r="B192" s="92"/>
      <c r="C192" s="93"/>
      <c r="D192" s="93"/>
      <c r="E192" s="81"/>
      <c r="F192" s="94"/>
      <c r="G192" s="81"/>
      <c r="H192" s="93"/>
      <c r="I192" s="143" t="s">
        <v>373</v>
      </c>
      <c r="J192" s="92"/>
      <c r="K192" s="96"/>
      <c r="L192" s="93"/>
      <c r="M192" s="93"/>
      <c r="N192" s="84"/>
      <c r="O192" s="84"/>
      <c r="P192" s="92"/>
      <c r="Q192" s="97"/>
      <c r="R192" s="97"/>
      <c r="S192" s="97"/>
      <c r="T192" s="93"/>
      <c r="U192" s="93"/>
      <c r="V192" s="95"/>
      <c r="W192" s="93"/>
      <c r="X192" s="93"/>
      <c r="Y192" s="93"/>
      <c r="Z192" s="98"/>
      <c r="AA192" s="98"/>
      <c r="AB192" s="98"/>
      <c r="AC192" s="98"/>
      <c r="AD192" s="98"/>
      <c r="AE192" s="98"/>
      <c r="AF192" s="84"/>
      <c r="AG192" s="98"/>
      <c r="AH192" s="98"/>
      <c r="AI192" s="93"/>
      <c r="AJ192" s="100"/>
      <c r="AK192" s="99"/>
      <c r="AL192" s="92"/>
      <c r="AM192" s="93"/>
      <c r="AN192" s="100"/>
      <c r="AO192" s="84"/>
      <c r="AP192" s="90" t="str">
        <f>IFERROR(VLOOKUP(Data[[#This Row],['#org +lead +name]],Tbl_Orgs[], 2), "")</f>
        <v/>
      </c>
      <c r="AQ192" s="90" t="str">
        <f>IFERROR(VLOOKUP(Data[[#This Row],['#org +lead +name]],Tbl_Orgs[], 3), "")</f>
        <v/>
      </c>
      <c r="AR192" s="90" t="str">
        <f>IFERROR(VLOOKUP(Data[[#This Row],['#org +impl +name]],Tbl_Orgs[], 2), "")</f>
        <v/>
      </c>
      <c r="AS192" s="90" t="str">
        <f>IFERROR(VLOOKUP(Data[[#This Row],['#org +impl +name]],Tbl_Orgs[], 3), "")</f>
        <v/>
      </c>
      <c r="AT192" s="91" t="str">
        <f t="shared" ca="1" si="12"/>
        <v/>
      </c>
      <c r="AU192" s="91" t="str">
        <f t="shared" ca="1" si="13"/>
        <v/>
      </c>
      <c r="AV192" s="91" t="str">
        <f t="shared" ca="1" si="14"/>
        <v/>
      </c>
      <c r="AW192" s="155"/>
      <c r="AX192" s="155"/>
      <c r="AY192" s="155"/>
      <c r="AZ192" s="155"/>
    </row>
    <row r="193" spans="1:52" ht="30" customHeight="1">
      <c r="A193" s="153" t="str">
        <f t="shared" ca="1" si="11"/>
        <v>202302-185</v>
      </c>
      <c r="B193" s="92"/>
      <c r="C193" s="93"/>
      <c r="D193" s="93"/>
      <c r="E193" s="81"/>
      <c r="F193" s="94"/>
      <c r="G193" s="81"/>
      <c r="H193" s="93"/>
      <c r="I193" s="143" t="s">
        <v>373</v>
      </c>
      <c r="J193" s="92"/>
      <c r="K193" s="96"/>
      <c r="L193" s="93"/>
      <c r="M193" s="93"/>
      <c r="N193" s="84"/>
      <c r="O193" s="84"/>
      <c r="P193" s="92"/>
      <c r="Q193" s="97"/>
      <c r="R193" s="97"/>
      <c r="S193" s="97"/>
      <c r="T193" s="93"/>
      <c r="U193" s="93"/>
      <c r="V193" s="95"/>
      <c r="W193" s="93"/>
      <c r="X193" s="93"/>
      <c r="Y193" s="93"/>
      <c r="Z193" s="98"/>
      <c r="AA193" s="98"/>
      <c r="AB193" s="98"/>
      <c r="AC193" s="98"/>
      <c r="AD193" s="98"/>
      <c r="AE193" s="98"/>
      <c r="AF193" s="84"/>
      <c r="AG193" s="98"/>
      <c r="AH193" s="98"/>
      <c r="AI193" s="93"/>
      <c r="AJ193" s="100"/>
      <c r="AK193" s="99"/>
      <c r="AL193" s="92"/>
      <c r="AM193" s="93"/>
      <c r="AN193" s="100"/>
      <c r="AO193" s="84"/>
      <c r="AP193" s="90" t="str">
        <f>IFERROR(VLOOKUP(Data[[#This Row],['#org +lead +name]],Tbl_Orgs[], 2), "")</f>
        <v/>
      </c>
      <c r="AQ193" s="90" t="str">
        <f>IFERROR(VLOOKUP(Data[[#This Row],['#org +lead +name]],Tbl_Orgs[], 3), "")</f>
        <v/>
      </c>
      <c r="AR193" s="90" t="str">
        <f>IFERROR(VLOOKUP(Data[[#This Row],['#org +impl +name]],Tbl_Orgs[], 2), "")</f>
        <v/>
      </c>
      <c r="AS193" s="90" t="str">
        <f>IFERROR(VLOOKUP(Data[[#This Row],['#org +impl +name]],Tbl_Orgs[], 3), "")</f>
        <v/>
      </c>
      <c r="AT193" s="91" t="str">
        <f t="shared" ca="1" si="12"/>
        <v/>
      </c>
      <c r="AU193" s="91" t="str">
        <f t="shared" ca="1" si="13"/>
        <v/>
      </c>
      <c r="AV193" s="91" t="str">
        <f t="shared" ca="1" si="14"/>
        <v/>
      </c>
      <c r="AW193" s="155"/>
      <c r="AX193" s="155"/>
      <c r="AY193" s="155"/>
      <c r="AZ193" s="155"/>
    </row>
    <row r="194" spans="1:52" ht="30" customHeight="1">
      <c r="A194" s="153" t="str">
        <f t="shared" ca="1" si="11"/>
        <v>202302-186</v>
      </c>
      <c r="B194" s="92"/>
      <c r="C194" s="93"/>
      <c r="D194" s="93"/>
      <c r="E194" s="81"/>
      <c r="F194" s="94"/>
      <c r="G194" s="81"/>
      <c r="H194" s="93"/>
      <c r="I194" s="143" t="s">
        <v>373</v>
      </c>
      <c r="J194" s="92"/>
      <c r="K194" s="96"/>
      <c r="L194" s="93"/>
      <c r="M194" s="93"/>
      <c r="N194" s="84"/>
      <c r="O194" s="84"/>
      <c r="P194" s="92"/>
      <c r="Q194" s="97"/>
      <c r="R194" s="97"/>
      <c r="S194" s="97"/>
      <c r="T194" s="93"/>
      <c r="U194" s="93"/>
      <c r="V194" s="95"/>
      <c r="W194" s="93"/>
      <c r="X194" s="93"/>
      <c r="Y194" s="93"/>
      <c r="Z194" s="98"/>
      <c r="AA194" s="98"/>
      <c r="AB194" s="98"/>
      <c r="AC194" s="98"/>
      <c r="AD194" s="98"/>
      <c r="AE194" s="98"/>
      <c r="AF194" s="84"/>
      <c r="AG194" s="98"/>
      <c r="AH194" s="98"/>
      <c r="AI194" s="93"/>
      <c r="AJ194" s="100"/>
      <c r="AK194" s="99"/>
      <c r="AL194" s="92"/>
      <c r="AM194" s="93"/>
      <c r="AN194" s="100"/>
      <c r="AO194" s="84"/>
      <c r="AP194" s="90" t="str">
        <f>IFERROR(VLOOKUP(Data[[#This Row],['#org +lead +name]],Tbl_Orgs[], 2), "")</f>
        <v/>
      </c>
      <c r="AQ194" s="90" t="str">
        <f>IFERROR(VLOOKUP(Data[[#This Row],['#org +lead +name]],Tbl_Orgs[], 3), "")</f>
        <v/>
      </c>
      <c r="AR194" s="90" t="str">
        <f>IFERROR(VLOOKUP(Data[[#This Row],['#org +impl +name]],Tbl_Orgs[], 2), "")</f>
        <v/>
      </c>
      <c r="AS194" s="90" t="str">
        <f>IFERROR(VLOOKUP(Data[[#This Row],['#org +impl +name]],Tbl_Orgs[], 3), "")</f>
        <v/>
      </c>
      <c r="AT194" s="91" t="str">
        <f t="shared" ca="1" si="12"/>
        <v/>
      </c>
      <c r="AU194" s="91" t="str">
        <f t="shared" ca="1" si="13"/>
        <v/>
      </c>
      <c r="AV194" s="91" t="str">
        <f t="shared" ca="1" si="14"/>
        <v/>
      </c>
      <c r="AW194" s="155"/>
      <c r="AX194" s="155"/>
      <c r="AY194" s="155"/>
      <c r="AZ194" s="155"/>
    </row>
    <row r="195" spans="1:52" ht="30" customHeight="1">
      <c r="A195" s="153" t="str">
        <f t="shared" ca="1" si="11"/>
        <v>202302-187</v>
      </c>
      <c r="B195" s="92"/>
      <c r="C195" s="93"/>
      <c r="D195" s="93"/>
      <c r="E195" s="81"/>
      <c r="F195" s="94"/>
      <c r="G195" s="81"/>
      <c r="H195" s="93"/>
      <c r="I195" s="143" t="s">
        <v>373</v>
      </c>
      <c r="J195" s="92"/>
      <c r="K195" s="96"/>
      <c r="L195" s="93"/>
      <c r="M195" s="93"/>
      <c r="N195" s="84"/>
      <c r="O195" s="84"/>
      <c r="P195" s="92"/>
      <c r="Q195" s="97"/>
      <c r="R195" s="97"/>
      <c r="S195" s="97"/>
      <c r="T195" s="93"/>
      <c r="U195" s="93"/>
      <c r="V195" s="95"/>
      <c r="W195" s="93"/>
      <c r="X195" s="93"/>
      <c r="Y195" s="93"/>
      <c r="Z195" s="98"/>
      <c r="AA195" s="98"/>
      <c r="AB195" s="98"/>
      <c r="AC195" s="98"/>
      <c r="AD195" s="98"/>
      <c r="AE195" s="98"/>
      <c r="AF195" s="84"/>
      <c r="AG195" s="98"/>
      <c r="AH195" s="98"/>
      <c r="AI195" s="93"/>
      <c r="AJ195" s="100"/>
      <c r="AK195" s="99"/>
      <c r="AL195" s="92"/>
      <c r="AM195" s="93"/>
      <c r="AN195" s="100"/>
      <c r="AO195" s="84"/>
      <c r="AP195" s="90" t="str">
        <f>IFERROR(VLOOKUP(Data[[#This Row],['#org +lead +name]],Tbl_Orgs[], 2), "")</f>
        <v/>
      </c>
      <c r="AQ195" s="90" t="str">
        <f>IFERROR(VLOOKUP(Data[[#This Row],['#org +lead +name]],Tbl_Orgs[], 3), "")</f>
        <v/>
      </c>
      <c r="AR195" s="90" t="str">
        <f>IFERROR(VLOOKUP(Data[[#This Row],['#org +impl +name]],Tbl_Orgs[], 2), "")</f>
        <v/>
      </c>
      <c r="AS195" s="90" t="str">
        <f>IFERROR(VLOOKUP(Data[[#This Row],['#org +impl +name]],Tbl_Orgs[], 3), "")</f>
        <v/>
      </c>
      <c r="AT195" s="91" t="str">
        <f t="shared" ca="1" si="12"/>
        <v/>
      </c>
      <c r="AU195" s="91" t="str">
        <f t="shared" ca="1" si="13"/>
        <v/>
      </c>
      <c r="AV195" s="91" t="str">
        <f t="shared" ca="1" si="14"/>
        <v/>
      </c>
      <c r="AW195" s="155"/>
      <c r="AX195" s="155"/>
      <c r="AY195" s="155"/>
      <c r="AZ195" s="155"/>
    </row>
    <row r="196" spans="1:52" ht="30" customHeight="1">
      <c r="A196" s="153" t="str">
        <f t="shared" ca="1" si="11"/>
        <v>202302-188</v>
      </c>
      <c r="B196" s="92"/>
      <c r="C196" s="93"/>
      <c r="D196" s="93"/>
      <c r="E196" s="81"/>
      <c r="F196" s="94"/>
      <c r="G196" s="81"/>
      <c r="H196" s="93"/>
      <c r="I196" s="143" t="s">
        <v>373</v>
      </c>
      <c r="J196" s="92"/>
      <c r="K196" s="96"/>
      <c r="L196" s="93"/>
      <c r="M196" s="93"/>
      <c r="N196" s="84"/>
      <c r="O196" s="84"/>
      <c r="P196" s="92"/>
      <c r="Q196" s="97"/>
      <c r="R196" s="97"/>
      <c r="S196" s="97"/>
      <c r="T196" s="93"/>
      <c r="U196" s="93"/>
      <c r="V196" s="95"/>
      <c r="W196" s="93"/>
      <c r="X196" s="93"/>
      <c r="Y196" s="93"/>
      <c r="Z196" s="98"/>
      <c r="AA196" s="98"/>
      <c r="AB196" s="98"/>
      <c r="AC196" s="98"/>
      <c r="AD196" s="98"/>
      <c r="AE196" s="98"/>
      <c r="AF196" s="84"/>
      <c r="AG196" s="98"/>
      <c r="AH196" s="98"/>
      <c r="AI196" s="93"/>
      <c r="AJ196" s="100"/>
      <c r="AK196" s="99"/>
      <c r="AL196" s="92"/>
      <c r="AM196" s="93"/>
      <c r="AN196" s="100"/>
      <c r="AO196" s="84"/>
      <c r="AP196" s="90" t="str">
        <f>IFERROR(VLOOKUP(Data[[#This Row],['#org +lead +name]],Tbl_Orgs[], 2), "")</f>
        <v/>
      </c>
      <c r="AQ196" s="90" t="str">
        <f>IFERROR(VLOOKUP(Data[[#This Row],['#org +lead +name]],Tbl_Orgs[], 3), "")</f>
        <v/>
      </c>
      <c r="AR196" s="90" t="str">
        <f>IFERROR(VLOOKUP(Data[[#This Row],['#org +impl +name]],Tbl_Orgs[], 2), "")</f>
        <v/>
      </c>
      <c r="AS196" s="90" t="str">
        <f>IFERROR(VLOOKUP(Data[[#This Row],['#org +impl +name]],Tbl_Orgs[], 3), "")</f>
        <v/>
      </c>
      <c r="AT196" s="91" t="str">
        <f t="shared" ca="1" si="12"/>
        <v/>
      </c>
      <c r="AU196" s="91" t="str">
        <f t="shared" ca="1" si="13"/>
        <v/>
      </c>
      <c r="AV196" s="91" t="str">
        <f t="shared" ca="1" si="14"/>
        <v/>
      </c>
      <c r="AW196" s="155"/>
      <c r="AX196" s="155"/>
      <c r="AY196" s="155"/>
      <c r="AZ196" s="155"/>
    </row>
    <row r="197" spans="1:52" ht="30" customHeight="1">
      <c r="A197" s="153" t="str">
        <f t="shared" ca="1" si="11"/>
        <v>202302-189</v>
      </c>
      <c r="B197" s="92"/>
      <c r="C197" s="93"/>
      <c r="D197" s="93"/>
      <c r="E197" s="81"/>
      <c r="F197" s="94"/>
      <c r="G197" s="81"/>
      <c r="H197" s="93"/>
      <c r="I197" s="143" t="s">
        <v>373</v>
      </c>
      <c r="J197" s="92"/>
      <c r="K197" s="96"/>
      <c r="L197" s="93"/>
      <c r="M197" s="93"/>
      <c r="N197" s="84"/>
      <c r="O197" s="84"/>
      <c r="P197" s="92"/>
      <c r="Q197" s="97"/>
      <c r="R197" s="97"/>
      <c r="S197" s="97"/>
      <c r="T197" s="93"/>
      <c r="U197" s="93"/>
      <c r="V197" s="95"/>
      <c r="W197" s="93"/>
      <c r="X197" s="93"/>
      <c r="Y197" s="93"/>
      <c r="Z197" s="98"/>
      <c r="AA197" s="98"/>
      <c r="AB197" s="98"/>
      <c r="AC197" s="98"/>
      <c r="AD197" s="98"/>
      <c r="AE197" s="98"/>
      <c r="AF197" s="84"/>
      <c r="AG197" s="98"/>
      <c r="AH197" s="98"/>
      <c r="AI197" s="93"/>
      <c r="AJ197" s="100"/>
      <c r="AK197" s="99"/>
      <c r="AL197" s="92"/>
      <c r="AM197" s="93"/>
      <c r="AN197" s="100"/>
      <c r="AO197" s="84"/>
      <c r="AP197" s="90" t="str">
        <f>IFERROR(VLOOKUP(Data[[#This Row],['#org +lead +name]],Tbl_Orgs[], 2), "")</f>
        <v/>
      </c>
      <c r="AQ197" s="90" t="str">
        <f>IFERROR(VLOOKUP(Data[[#This Row],['#org +lead +name]],Tbl_Orgs[], 3), "")</f>
        <v/>
      </c>
      <c r="AR197" s="90" t="str">
        <f>IFERROR(VLOOKUP(Data[[#This Row],['#org +impl +name]],Tbl_Orgs[], 2), "")</f>
        <v/>
      </c>
      <c r="AS197" s="90" t="str">
        <f>IFERROR(VLOOKUP(Data[[#This Row],['#org +impl +name]],Tbl_Orgs[], 3), "")</f>
        <v/>
      </c>
      <c r="AT197" s="91" t="str">
        <f t="shared" ca="1" si="12"/>
        <v/>
      </c>
      <c r="AU197" s="91" t="str">
        <f t="shared" ca="1" si="13"/>
        <v/>
      </c>
      <c r="AV197" s="91" t="str">
        <f t="shared" ca="1" si="14"/>
        <v/>
      </c>
      <c r="AW197" s="155"/>
      <c r="AX197" s="155"/>
      <c r="AY197" s="155"/>
      <c r="AZ197" s="155"/>
    </row>
    <row r="198" spans="1:52" ht="30" customHeight="1">
      <c r="A198" s="153" t="str">
        <f t="shared" ca="1" si="11"/>
        <v>202302-190</v>
      </c>
      <c r="B198" s="92"/>
      <c r="C198" s="93"/>
      <c r="D198" s="93"/>
      <c r="E198" s="81"/>
      <c r="F198" s="94"/>
      <c r="G198" s="81"/>
      <c r="H198" s="93"/>
      <c r="I198" s="143" t="s">
        <v>373</v>
      </c>
      <c r="J198" s="92"/>
      <c r="K198" s="96"/>
      <c r="L198" s="93"/>
      <c r="M198" s="93"/>
      <c r="N198" s="84"/>
      <c r="O198" s="84"/>
      <c r="P198" s="92"/>
      <c r="Q198" s="97"/>
      <c r="R198" s="97"/>
      <c r="S198" s="97"/>
      <c r="T198" s="93"/>
      <c r="U198" s="93"/>
      <c r="V198" s="95"/>
      <c r="W198" s="93"/>
      <c r="X198" s="93"/>
      <c r="Y198" s="93"/>
      <c r="Z198" s="98"/>
      <c r="AA198" s="98"/>
      <c r="AB198" s="98"/>
      <c r="AC198" s="98"/>
      <c r="AD198" s="98"/>
      <c r="AE198" s="98"/>
      <c r="AF198" s="84"/>
      <c r="AG198" s="98"/>
      <c r="AH198" s="98"/>
      <c r="AI198" s="93"/>
      <c r="AJ198" s="100"/>
      <c r="AK198" s="99"/>
      <c r="AL198" s="92"/>
      <c r="AM198" s="93"/>
      <c r="AN198" s="100"/>
      <c r="AO198" s="84"/>
      <c r="AP198" s="90" t="str">
        <f>IFERROR(VLOOKUP(Data[[#This Row],['#org +lead +name]],Tbl_Orgs[], 2), "")</f>
        <v/>
      </c>
      <c r="AQ198" s="90" t="str">
        <f>IFERROR(VLOOKUP(Data[[#This Row],['#org +lead +name]],Tbl_Orgs[], 3), "")</f>
        <v/>
      </c>
      <c r="AR198" s="90" t="str">
        <f>IFERROR(VLOOKUP(Data[[#This Row],['#org +impl +name]],Tbl_Orgs[], 2), "")</f>
        <v/>
      </c>
      <c r="AS198" s="90" t="str">
        <f>IFERROR(VLOOKUP(Data[[#This Row],['#org +impl +name]],Tbl_Orgs[], 3), "")</f>
        <v/>
      </c>
      <c r="AT198" s="91" t="str">
        <f t="shared" ca="1" si="12"/>
        <v/>
      </c>
      <c r="AU198" s="91" t="str">
        <f t="shared" ca="1" si="13"/>
        <v/>
      </c>
      <c r="AV198" s="91" t="str">
        <f t="shared" ca="1" si="14"/>
        <v/>
      </c>
      <c r="AW198" s="155"/>
      <c r="AX198" s="155"/>
      <c r="AY198" s="155"/>
      <c r="AZ198" s="155"/>
    </row>
    <row r="199" spans="1:52" ht="30" customHeight="1">
      <c r="A199" s="153" t="str">
        <f t="shared" ca="1" si="11"/>
        <v>202302-191</v>
      </c>
      <c r="B199" s="92"/>
      <c r="C199" s="93"/>
      <c r="D199" s="93"/>
      <c r="E199" s="81"/>
      <c r="F199" s="94"/>
      <c r="G199" s="81"/>
      <c r="H199" s="93"/>
      <c r="I199" s="143" t="s">
        <v>373</v>
      </c>
      <c r="J199" s="92"/>
      <c r="K199" s="96"/>
      <c r="L199" s="93"/>
      <c r="M199" s="93"/>
      <c r="N199" s="84"/>
      <c r="O199" s="84"/>
      <c r="P199" s="92"/>
      <c r="Q199" s="97"/>
      <c r="R199" s="97"/>
      <c r="S199" s="97"/>
      <c r="T199" s="93"/>
      <c r="U199" s="93"/>
      <c r="V199" s="95"/>
      <c r="W199" s="93"/>
      <c r="X199" s="93"/>
      <c r="Y199" s="93"/>
      <c r="Z199" s="98"/>
      <c r="AA199" s="98"/>
      <c r="AB199" s="98"/>
      <c r="AC199" s="98"/>
      <c r="AD199" s="98"/>
      <c r="AE199" s="98"/>
      <c r="AF199" s="84"/>
      <c r="AG199" s="98"/>
      <c r="AH199" s="98"/>
      <c r="AI199" s="93"/>
      <c r="AJ199" s="100"/>
      <c r="AK199" s="99"/>
      <c r="AL199" s="92"/>
      <c r="AM199" s="93"/>
      <c r="AN199" s="100"/>
      <c r="AO199" s="84"/>
      <c r="AP199" s="90" t="str">
        <f>IFERROR(VLOOKUP(Data[[#This Row],['#org +lead +name]],Tbl_Orgs[], 2), "")</f>
        <v/>
      </c>
      <c r="AQ199" s="90" t="str">
        <f>IFERROR(VLOOKUP(Data[[#This Row],['#org +lead +name]],Tbl_Orgs[], 3), "")</f>
        <v/>
      </c>
      <c r="AR199" s="90" t="str">
        <f>IFERROR(VLOOKUP(Data[[#This Row],['#org +impl +name]],Tbl_Orgs[], 2), "")</f>
        <v/>
      </c>
      <c r="AS199" s="90" t="str">
        <f>IFERROR(VLOOKUP(Data[[#This Row],['#org +impl +name]],Tbl_Orgs[], 3), "")</f>
        <v/>
      </c>
      <c r="AT199" s="91" t="str">
        <f t="shared" ca="1" si="12"/>
        <v/>
      </c>
      <c r="AU199" s="91" t="str">
        <f t="shared" ca="1" si="13"/>
        <v/>
      </c>
      <c r="AV199" s="91" t="str">
        <f t="shared" ca="1" si="14"/>
        <v/>
      </c>
      <c r="AW199" s="155"/>
      <c r="AX199" s="155"/>
      <c r="AY199" s="155"/>
      <c r="AZ199" s="155"/>
    </row>
    <row r="200" spans="1:52" ht="30" customHeight="1">
      <c r="A200" s="153" t="str">
        <f t="shared" ca="1" si="11"/>
        <v>202302-192</v>
      </c>
      <c r="B200" s="92"/>
      <c r="C200" s="93"/>
      <c r="D200" s="93"/>
      <c r="E200" s="81"/>
      <c r="F200" s="94"/>
      <c r="G200" s="81"/>
      <c r="H200" s="93"/>
      <c r="I200" s="143" t="s">
        <v>373</v>
      </c>
      <c r="J200" s="92"/>
      <c r="K200" s="96"/>
      <c r="L200" s="93"/>
      <c r="M200" s="93"/>
      <c r="N200" s="84"/>
      <c r="O200" s="84"/>
      <c r="P200" s="92"/>
      <c r="Q200" s="97"/>
      <c r="R200" s="97"/>
      <c r="S200" s="97"/>
      <c r="T200" s="93"/>
      <c r="U200" s="93"/>
      <c r="V200" s="95"/>
      <c r="W200" s="93"/>
      <c r="X200" s="93"/>
      <c r="Y200" s="93"/>
      <c r="Z200" s="98"/>
      <c r="AA200" s="98"/>
      <c r="AB200" s="98"/>
      <c r="AC200" s="98"/>
      <c r="AD200" s="98"/>
      <c r="AE200" s="98"/>
      <c r="AF200" s="84"/>
      <c r="AG200" s="98"/>
      <c r="AH200" s="98"/>
      <c r="AI200" s="93"/>
      <c r="AJ200" s="100"/>
      <c r="AK200" s="99"/>
      <c r="AL200" s="92"/>
      <c r="AM200" s="93"/>
      <c r="AN200" s="100"/>
      <c r="AO200" s="84"/>
      <c r="AP200" s="90" t="str">
        <f>IFERROR(VLOOKUP(Data[[#This Row],['#org +lead +name]],Tbl_Orgs[], 2), "")</f>
        <v/>
      </c>
      <c r="AQ200" s="90" t="str">
        <f>IFERROR(VLOOKUP(Data[[#This Row],['#org +lead +name]],Tbl_Orgs[], 3), "")</f>
        <v/>
      </c>
      <c r="AR200" s="90" t="str">
        <f>IFERROR(VLOOKUP(Data[[#This Row],['#org +impl +name]],Tbl_Orgs[], 2), "")</f>
        <v/>
      </c>
      <c r="AS200" s="90" t="str">
        <f>IFERROR(VLOOKUP(Data[[#This Row],['#org +impl +name]],Tbl_Orgs[], 3), "")</f>
        <v/>
      </c>
      <c r="AT200" s="91" t="str">
        <f t="shared" ca="1" si="12"/>
        <v/>
      </c>
      <c r="AU200" s="91" t="str">
        <f t="shared" ca="1" si="13"/>
        <v/>
      </c>
      <c r="AV200" s="91" t="str">
        <f t="shared" ca="1" si="14"/>
        <v/>
      </c>
      <c r="AW200" s="155"/>
      <c r="AX200" s="155"/>
      <c r="AY200" s="155"/>
      <c r="AZ200" s="155"/>
    </row>
    <row r="201" spans="1:52" ht="30" customHeight="1">
      <c r="A201" s="153" t="str">
        <f t="shared" ref="A201:A264" ca="1" si="15">_xlfn.CONCAT(TEXT(TODAY(),"yyyymm"), "-", TEXT(ROW()-8, "000"))</f>
        <v>202302-193</v>
      </c>
      <c r="B201" s="92"/>
      <c r="C201" s="93"/>
      <c r="D201" s="93"/>
      <c r="E201" s="81"/>
      <c r="F201" s="94"/>
      <c r="G201" s="81"/>
      <c r="H201" s="93"/>
      <c r="I201" s="143" t="s">
        <v>373</v>
      </c>
      <c r="J201" s="92"/>
      <c r="K201" s="96"/>
      <c r="L201" s="93"/>
      <c r="M201" s="93"/>
      <c r="N201" s="84"/>
      <c r="O201" s="84"/>
      <c r="P201" s="92"/>
      <c r="Q201" s="97"/>
      <c r="R201" s="97"/>
      <c r="S201" s="97"/>
      <c r="T201" s="93"/>
      <c r="U201" s="93"/>
      <c r="V201" s="95"/>
      <c r="W201" s="93"/>
      <c r="X201" s="93"/>
      <c r="Y201" s="93"/>
      <c r="Z201" s="98"/>
      <c r="AA201" s="98"/>
      <c r="AB201" s="98"/>
      <c r="AC201" s="98"/>
      <c r="AD201" s="98"/>
      <c r="AE201" s="98"/>
      <c r="AF201" s="84"/>
      <c r="AG201" s="98"/>
      <c r="AH201" s="98"/>
      <c r="AI201" s="93"/>
      <c r="AJ201" s="100"/>
      <c r="AK201" s="99"/>
      <c r="AL201" s="92"/>
      <c r="AM201" s="93"/>
      <c r="AN201" s="100"/>
      <c r="AO201" s="84"/>
      <c r="AP201" s="90" t="str">
        <f>IFERROR(VLOOKUP(Data[[#This Row],['#org +lead +name]],Tbl_Orgs[], 2), "")</f>
        <v/>
      </c>
      <c r="AQ201" s="90" t="str">
        <f>IFERROR(VLOOKUP(Data[[#This Row],['#org +lead +name]],Tbl_Orgs[], 3), "")</f>
        <v/>
      </c>
      <c r="AR201" s="90" t="str">
        <f>IFERROR(VLOOKUP(Data[[#This Row],['#org +impl +name]],Tbl_Orgs[], 2), "")</f>
        <v/>
      </c>
      <c r="AS201" s="90" t="str">
        <f>IFERROR(VLOOKUP(Data[[#This Row],['#org +impl +name]],Tbl_Orgs[], 3), "")</f>
        <v/>
      </c>
      <c r="AT201" s="91" t="str">
        <f t="shared" ca="1" si="12"/>
        <v/>
      </c>
      <c r="AU201" s="91" t="str">
        <f t="shared" ca="1" si="13"/>
        <v/>
      </c>
      <c r="AV201" s="91" t="str">
        <f t="shared" ca="1" si="14"/>
        <v/>
      </c>
      <c r="AW201" s="155"/>
      <c r="AX201" s="155"/>
      <c r="AY201" s="155"/>
      <c r="AZ201" s="155"/>
    </row>
    <row r="202" spans="1:52" ht="30" customHeight="1">
      <c r="A202" s="153" t="str">
        <f t="shared" ca="1" si="15"/>
        <v>202302-194</v>
      </c>
      <c r="B202" s="92"/>
      <c r="C202" s="93"/>
      <c r="D202" s="93"/>
      <c r="E202" s="81"/>
      <c r="F202" s="94"/>
      <c r="G202" s="81"/>
      <c r="H202" s="93"/>
      <c r="I202" s="143" t="s">
        <v>373</v>
      </c>
      <c r="J202" s="92"/>
      <c r="K202" s="96"/>
      <c r="L202" s="93"/>
      <c r="M202" s="93"/>
      <c r="N202" s="84"/>
      <c r="O202" s="84"/>
      <c r="P202" s="92"/>
      <c r="Q202" s="97"/>
      <c r="R202" s="97"/>
      <c r="S202" s="97"/>
      <c r="T202" s="93"/>
      <c r="U202" s="93"/>
      <c r="V202" s="95"/>
      <c r="W202" s="93"/>
      <c r="X202" s="93"/>
      <c r="Y202" s="93"/>
      <c r="Z202" s="98"/>
      <c r="AA202" s="98"/>
      <c r="AB202" s="98"/>
      <c r="AC202" s="98"/>
      <c r="AD202" s="98"/>
      <c r="AE202" s="98"/>
      <c r="AF202" s="84"/>
      <c r="AG202" s="98"/>
      <c r="AH202" s="98"/>
      <c r="AI202" s="93"/>
      <c r="AJ202" s="100"/>
      <c r="AK202" s="99"/>
      <c r="AL202" s="92"/>
      <c r="AM202" s="93"/>
      <c r="AN202" s="100"/>
      <c r="AO202" s="84"/>
      <c r="AP202" s="90" t="str">
        <f>IFERROR(VLOOKUP(Data[[#This Row],['#org +lead +name]],Tbl_Orgs[], 2), "")</f>
        <v/>
      </c>
      <c r="AQ202" s="90" t="str">
        <f>IFERROR(VLOOKUP(Data[[#This Row],['#org +lead +name]],Tbl_Orgs[], 3), "")</f>
        <v/>
      </c>
      <c r="AR202" s="90" t="str">
        <f>IFERROR(VLOOKUP(Data[[#This Row],['#org +impl +name]],Tbl_Orgs[], 2), "")</f>
        <v/>
      </c>
      <c r="AS202" s="90" t="str">
        <f>IFERROR(VLOOKUP(Data[[#This Row],['#org +impl +name]],Tbl_Orgs[], 3), "")</f>
        <v/>
      </c>
      <c r="AT202" s="91" t="str">
        <f t="shared" ca="1" si="12"/>
        <v/>
      </c>
      <c r="AU202" s="91" t="str">
        <f t="shared" ca="1" si="13"/>
        <v/>
      </c>
      <c r="AV202" s="91" t="str">
        <f t="shared" ca="1" si="14"/>
        <v/>
      </c>
      <c r="AW202" s="155"/>
      <c r="AX202" s="155"/>
      <c r="AY202" s="155"/>
      <c r="AZ202" s="155"/>
    </row>
    <row r="203" spans="1:52" ht="30" customHeight="1">
      <c r="A203" s="153" t="str">
        <f t="shared" ca="1" si="15"/>
        <v>202302-195</v>
      </c>
      <c r="B203" s="92"/>
      <c r="C203" s="93"/>
      <c r="D203" s="93"/>
      <c r="E203" s="81"/>
      <c r="F203" s="94"/>
      <c r="G203" s="81"/>
      <c r="H203" s="93"/>
      <c r="I203" s="143" t="s">
        <v>373</v>
      </c>
      <c r="J203" s="92"/>
      <c r="K203" s="96"/>
      <c r="L203" s="93"/>
      <c r="M203" s="93"/>
      <c r="N203" s="84"/>
      <c r="O203" s="84"/>
      <c r="P203" s="92"/>
      <c r="Q203" s="97"/>
      <c r="R203" s="97"/>
      <c r="S203" s="97"/>
      <c r="T203" s="93"/>
      <c r="U203" s="93"/>
      <c r="V203" s="95"/>
      <c r="W203" s="93"/>
      <c r="X203" s="93"/>
      <c r="Y203" s="93"/>
      <c r="Z203" s="98"/>
      <c r="AA203" s="98"/>
      <c r="AB203" s="98"/>
      <c r="AC203" s="98"/>
      <c r="AD203" s="98"/>
      <c r="AE203" s="98"/>
      <c r="AF203" s="84"/>
      <c r="AG203" s="98"/>
      <c r="AH203" s="98"/>
      <c r="AI203" s="93"/>
      <c r="AJ203" s="100"/>
      <c r="AK203" s="99"/>
      <c r="AL203" s="92"/>
      <c r="AM203" s="93"/>
      <c r="AN203" s="100"/>
      <c r="AO203" s="84"/>
      <c r="AP203" s="90" t="str">
        <f>IFERROR(VLOOKUP(Data[[#This Row],['#org +lead +name]],Tbl_Orgs[], 2), "")</f>
        <v/>
      </c>
      <c r="AQ203" s="90" t="str">
        <f>IFERROR(VLOOKUP(Data[[#This Row],['#org +lead +name]],Tbl_Orgs[], 3), "")</f>
        <v/>
      </c>
      <c r="AR203" s="90" t="str">
        <f>IFERROR(VLOOKUP(Data[[#This Row],['#org +impl +name]],Tbl_Orgs[], 2), "")</f>
        <v/>
      </c>
      <c r="AS203" s="90" t="str">
        <f>IFERROR(VLOOKUP(Data[[#This Row],['#org +impl +name]],Tbl_Orgs[], 3), "")</f>
        <v/>
      </c>
      <c r="AT203" s="91" t="str">
        <f t="shared" ca="1" si="12"/>
        <v/>
      </c>
      <c r="AU203" s="91" t="str">
        <f t="shared" ca="1" si="13"/>
        <v/>
      </c>
      <c r="AV203" s="91" t="str">
        <f t="shared" ca="1" si="14"/>
        <v/>
      </c>
      <c r="AW203" s="155"/>
      <c r="AX203" s="155"/>
      <c r="AY203" s="155"/>
      <c r="AZ203" s="155"/>
    </row>
    <row r="204" spans="1:52" ht="30" customHeight="1">
      <c r="A204" s="153" t="str">
        <f t="shared" ca="1" si="15"/>
        <v>202302-196</v>
      </c>
      <c r="B204" s="92"/>
      <c r="C204" s="93"/>
      <c r="D204" s="93"/>
      <c r="E204" s="81"/>
      <c r="F204" s="94"/>
      <c r="G204" s="81"/>
      <c r="H204" s="93"/>
      <c r="I204" s="143" t="s">
        <v>373</v>
      </c>
      <c r="J204" s="92"/>
      <c r="K204" s="96"/>
      <c r="L204" s="93"/>
      <c r="M204" s="93"/>
      <c r="N204" s="84"/>
      <c r="O204" s="84"/>
      <c r="P204" s="92"/>
      <c r="Q204" s="97"/>
      <c r="R204" s="97"/>
      <c r="S204" s="97"/>
      <c r="T204" s="93"/>
      <c r="U204" s="93"/>
      <c r="V204" s="95"/>
      <c r="W204" s="93"/>
      <c r="X204" s="93"/>
      <c r="Y204" s="93"/>
      <c r="Z204" s="98"/>
      <c r="AA204" s="98"/>
      <c r="AB204" s="98"/>
      <c r="AC204" s="98"/>
      <c r="AD204" s="98"/>
      <c r="AE204" s="98"/>
      <c r="AF204" s="84"/>
      <c r="AG204" s="98"/>
      <c r="AH204" s="98"/>
      <c r="AI204" s="93"/>
      <c r="AJ204" s="100"/>
      <c r="AK204" s="99"/>
      <c r="AL204" s="92"/>
      <c r="AM204" s="93"/>
      <c r="AN204" s="100"/>
      <c r="AO204" s="84"/>
      <c r="AP204" s="90" t="str">
        <f>IFERROR(VLOOKUP(Data[[#This Row],['#org +lead +name]],Tbl_Orgs[], 2), "")</f>
        <v/>
      </c>
      <c r="AQ204" s="90" t="str">
        <f>IFERROR(VLOOKUP(Data[[#This Row],['#org +lead +name]],Tbl_Orgs[], 3), "")</f>
        <v/>
      </c>
      <c r="AR204" s="90" t="str">
        <f>IFERROR(VLOOKUP(Data[[#This Row],['#org +impl +name]],Tbl_Orgs[], 2), "")</f>
        <v/>
      </c>
      <c r="AS204" s="90" t="str">
        <f>IFERROR(VLOOKUP(Data[[#This Row],['#org +impl +name]],Tbl_Orgs[], 3), "")</f>
        <v/>
      </c>
      <c r="AT204" s="91" t="str">
        <f t="shared" ca="1" si="12"/>
        <v/>
      </c>
      <c r="AU204" s="91" t="str">
        <f t="shared" ca="1" si="13"/>
        <v/>
      </c>
      <c r="AV204" s="91" t="str">
        <f t="shared" ca="1" si="14"/>
        <v/>
      </c>
      <c r="AW204" s="155"/>
      <c r="AX204" s="155"/>
      <c r="AY204" s="155"/>
      <c r="AZ204" s="155"/>
    </row>
    <row r="205" spans="1:52" ht="30" customHeight="1">
      <c r="A205" s="153" t="str">
        <f t="shared" ca="1" si="15"/>
        <v>202302-197</v>
      </c>
      <c r="B205" s="92"/>
      <c r="C205" s="93"/>
      <c r="D205" s="93"/>
      <c r="E205" s="81"/>
      <c r="F205" s="94"/>
      <c r="G205" s="81"/>
      <c r="H205" s="93"/>
      <c r="I205" s="143" t="s">
        <v>373</v>
      </c>
      <c r="J205" s="92"/>
      <c r="K205" s="96"/>
      <c r="L205" s="93"/>
      <c r="M205" s="93"/>
      <c r="N205" s="84"/>
      <c r="O205" s="84"/>
      <c r="P205" s="92"/>
      <c r="Q205" s="97"/>
      <c r="R205" s="97"/>
      <c r="S205" s="97"/>
      <c r="T205" s="93"/>
      <c r="U205" s="93"/>
      <c r="V205" s="95"/>
      <c r="W205" s="93"/>
      <c r="X205" s="93"/>
      <c r="Y205" s="93"/>
      <c r="Z205" s="98"/>
      <c r="AA205" s="98"/>
      <c r="AB205" s="98"/>
      <c r="AC205" s="98"/>
      <c r="AD205" s="98"/>
      <c r="AE205" s="98"/>
      <c r="AF205" s="84"/>
      <c r="AG205" s="98"/>
      <c r="AH205" s="98"/>
      <c r="AI205" s="93"/>
      <c r="AJ205" s="100"/>
      <c r="AK205" s="99"/>
      <c r="AL205" s="92"/>
      <c r="AM205" s="93"/>
      <c r="AN205" s="100"/>
      <c r="AO205" s="84"/>
      <c r="AP205" s="90" t="str">
        <f>IFERROR(VLOOKUP(Data[[#This Row],['#org +lead +name]],Tbl_Orgs[], 2), "")</f>
        <v/>
      </c>
      <c r="AQ205" s="90" t="str">
        <f>IFERROR(VLOOKUP(Data[[#This Row],['#org +lead +name]],Tbl_Orgs[], 3), "")</f>
        <v/>
      </c>
      <c r="AR205" s="90" t="str">
        <f>IFERROR(VLOOKUP(Data[[#This Row],['#org +impl +name]],Tbl_Orgs[], 2), "")</f>
        <v/>
      </c>
      <c r="AS205" s="90" t="str">
        <f>IFERROR(VLOOKUP(Data[[#This Row],['#org +impl +name]],Tbl_Orgs[], 3), "")</f>
        <v/>
      </c>
      <c r="AT205" s="91" t="str">
        <f t="shared" ca="1" si="12"/>
        <v/>
      </c>
      <c r="AU205" s="91" t="str">
        <f t="shared" ca="1" si="13"/>
        <v/>
      </c>
      <c r="AV205" s="91" t="str">
        <f t="shared" ca="1" si="14"/>
        <v/>
      </c>
      <c r="AW205" s="155"/>
      <c r="AX205" s="155"/>
      <c r="AY205" s="155"/>
      <c r="AZ205" s="155"/>
    </row>
    <row r="206" spans="1:52" ht="30" customHeight="1">
      <c r="A206" s="153" t="str">
        <f t="shared" ca="1" si="15"/>
        <v>202302-198</v>
      </c>
      <c r="B206" s="92"/>
      <c r="C206" s="93"/>
      <c r="D206" s="93"/>
      <c r="E206" s="81"/>
      <c r="F206" s="94"/>
      <c r="G206" s="81"/>
      <c r="H206" s="93"/>
      <c r="I206" s="143" t="s">
        <v>373</v>
      </c>
      <c r="J206" s="92"/>
      <c r="K206" s="96"/>
      <c r="L206" s="93"/>
      <c r="M206" s="93"/>
      <c r="N206" s="84"/>
      <c r="O206" s="84"/>
      <c r="P206" s="92"/>
      <c r="Q206" s="97"/>
      <c r="R206" s="97"/>
      <c r="S206" s="97"/>
      <c r="T206" s="93"/>
      <c r="U206" s="93"/>
      <c r="V206" s="95"/>
      <c r="W206" s="93"/>
      <c r="X206" s="93"/>
      <c r="Y206" s="93"/>
      <c r="Z206" s="98"/>
      <c r="AA206" s="98"/>
      <c r="AB206" s="98"/>
      <c r="AC206" s="98"/>
      <c r="AD206" s="98"/>
      <c r="AE206" s="98"/>
      <c r="AF206" s="84"/>
      <c r="AG206" s="98"/>
      <c r="AH206" s="98"/>
      <c r="AI206" s="93"/>
      <c r="AJ206" s="100"/>
      <c r="AK206" s="99"/>
      <c r="AL206" s="92"/>
      <c r="AM206" s="93"/>
      <c r="AN206" s="100"/>
      <c r="AO206" s="84"/>
      <c r="AP206" s="90" t="str">
        <f>IFERROR(VLOOKUP(Data[[#This Row],['#org +lead +name]],Tbl_Orgs[], 2), "")</f>
        <v/>
      </c>
      <c r="AQ206" s="90" t="str">
        <f>IFERROR(VLOOKUP(Data[[#This Row],['#org +lead +name]],Tbl_Orgs[], 3), "")</f>
        <v/>
      </c>
      <c r="AR206" s="90" t="str">
        <f>IFERROR(VLOOKUP(Data[[#This Row],['#org +impl +name]],Tbl_Orgs[], 2), "")</f>
        <v/>
      </c>
      <c r="AS206" s="90" t="str">
        <f>IFERROR(VLOOKUP(Data[[#This Row],['#org +impl +name]],Tbl_Orgs[], 3), "")</f>
        <v/>
      </c>
      <c r="AT206" s="91" t="str">
        <f t="shared" ca="1" si="12"/>
        <v/>
      </c>
      <c r="AU206" s="91" t="str">
        <f t="shared" ca="1" si="13"/>
        <v/>
      </c>
      <c r="AV206" s="91" t="str">
        <f t="shared" ca="1" si="14"/>
        <v/>
      </c>
      <c r="AW206" s="155"/>
      <c r="AX206" s="155"/>
      <c r="AY206" s="155"/>
      <c r="AZ206" s="155"/>
    </row>
    <row r="207" spans="1:52" ht="30" customHeight="1">
      <c r="A207" s="153" t="str">
        <f t="shared" ca="1" si="15"/>
        <v>202302-199</v>
      </c>
      <c r="B207" s="92"/>
      <c r="C207" s="93"/>
      <c r="D207" s="93"/>
      <c r="E207" s="81"/>
      <c r="F207" s="94"/>
      <c r="G207" s="81"/>
      <c r="H207" s="93"/>
      <c r="I207" s="143" t="s">
        <v>373</v>
      </c>
      <c r="J207" s="92"/>
      <c r="K207" s="96"/>
      <c r="L207" s="93"/>
      <c r="M207" s="93"/>
      <c r="N207" s="84"/>
      <c r="O207" s="84"/>
      <c r="P207" s="92"/>
      <c r="Q207" s="97"/>
      <c r="R207" s="97"/>
      <c r="S207" s="97"/>
      <c r="T207" s="93"/>
      <c r="U207" s="93"/>
      <c r="V207" s="95"/>
      <c r="W207" s="93"/>
      <c r="X207" s="93"/>
      <c r="Y207" s="93"/>
      <c r="Z207" s="98"/>
      <c r="AA207" s="98"/>
      <c r="AB207" s="98"/>
      <c r="AC207" s="98"/>
      <c r="AD207" s="98"/>
      <c r="AE207" s="98"/>
      <c r="AF207" s="84"/>
      <c r="AG207" s="98"/>
      <c r="AH207" s="98"/>
      <c r="AI207" s="93"/>
      <c r="AJ207" s="100"/>
      <c r="AK207" s="99"/>
      <c r="AL207" s="92"/>
      <c r="AM207" s="93"/>
      <c r="AN207" s="100"/>
      <c r="AO207" s="84"/>
      <c r="AP207" s="90" t="str">
        <f>IFERROR(VLOOKUP(Data[[#This Row],['#org +lead +name]],Tbl_Orgs[], 2), "")</f>
        <v/>
      </c>
      <c r="AQ207" s="90" t="str">
        <f>IFERROR(VLOOKUP(Data[[#This Row],['#org +lead +name]],Tbl_Orgs[], 3), "")</f>
        <v/>
      </c>
      <c r="AR207" s="90" t="str">
        <f>IFERROR(VLOOKUP(Data[[#This Row],['#org +impl +name]],Tbl_Orgs[], 2), "")</f>
        <v/>
      </c>
      <c r="AS207" s="90" t="str">
        <f>IFERROR(VLOOKUP(Data[[#This Row],['#org +impl +name]],Tbl_Orgs[], 3), "")</f>
        <v/>
      </c>
      <c r="AT207" s="91" t="str">
        <f t="shared" ca="1" si="12"/>
        <v/>
      </c>
      <c r="AU207" s="91" t="str">
        <f t="shared" ca="1" si="13"/>
        <v/>
      </c>
      <c r="AV207" s="91" t="str">
        <f t="shared" ca="1" si="14"/>
        <v/>
      </c>
      <c r="AW207" s="155"/>
      <c r="AX207" s="155"/>
      <c r="AY207" s="155"/>
      <c r="AZ207" s="155"/>
    </row>
    <row r="208" spans="1:52" ht="30" customHeight="1">
      <c r="A208" s="153" t="str">
        <f t="shared" ca="1" si="15"/>
        <v>202302-200</v>
      </c>
      <c r="B208" s="92"/>
      <c r="C208" s="93"/>
      <c r="D208" s="93"/>
      <c r="E208" s="81"/>
      <c r="F208" s="94"/>
      <c r="G208" s="81"/>
      <c r="H208" s="93"/>
      <c r="I208" s="143" t="s">
        <v>373</v>
      </c>
      <c r="J208" s="92"/>
      <c r="K208" s="96"/>
      <c r="L208" s="93"/>
      <c r="M208" s="93"/>
      <c r="N208" s="84"/>
      <c r="O208" s="84"/>
      <c r="P208" s="92"/>
      <c r="Q208" s="97"/>
      <c r="R208" s="97"/>
      <c r="S208" s="97"/>
      <c r="T208" s="93"/>
      <c r="U208" s="93"/>
      <c r="V208" s="95"/>
      <c r="W208" s="93"/>
      <c r="X208" s="93"/>
      <c r="Y208" s="93"/>
      <c r="Z208" s="98"/>
      <c r="AA208" s="98"/>
      <c r="AB208" s="98"/>
      <c r="AC208" s="98"/>
      <c r="AD208" s="98"/>
      <c r="AE208" s="98"/>
      <c r="AF208" s="84"/>
      <c r="AG208" s="98"/>
      <c r="AH208" s="98"/>
      <c r="AI208" s="93"/>
      <c r="AJ208" s="100"/>
      <c r="AK208" s="99"/>
      <c r="AL208" s="92"/>
      <c r="AM208" s="93"/>
      <c r="AN208" s="100"/>
      <c r="AO208" s="84"/>
      <c r="AP208" s="90" t="str">
        <f>IFERROR(VLOOKUP(Data[[#This Row],['#org +lead +name]],Tbl_Orgs[], 2), "")</f>
        <v/>
      </c>
      <c r="AQ208" s="90" t="str">
        <f>IFERROR(VLOOKUP(Data[[#This Row],['#org +lead +name]],Tbl_Orgs[], 3), "")</f>
        <v/>
      </c>
      <c r="AR208" s="90" t="str">
        <f>IFERROR(VLOOKUP(Data[[#This Row],['#org +impl +name]],Tbl_Orgs[], 2), "")</f>
        <v/>
      </c>
      <c r="AS208" s="90" t="str">
        <f>IFERROR(VLOOKUP(Data[[#This Row],['#org +impl +name]],Tbl_Orgs[], 3), "")</f>
        <v/>
      </c>
      <c r="AT208" s="91" t="str">
        <f t="shared" ca="1" si="12"/>
        <v/>
      </c>
      <c r="AU208" s="91" t="str">
        <f t="shared" ca="1" si="13"/>
        <v/>
      </c>
      <c r="AV208" s="91" t="str">
        <f t="shared" ca="1" si="14"/>
        <v/>
      </c>
      <c r="AW208" s="155"/>
      <c r="AX208" s="155"/>
      <c r="AY208" s="155"/>
      <c r="AZ208" s="155"/>
    </row>
    <row r="209" spans="1:52" ht="30" customHeight="1">
      <c r="A209" s="153" t="str">
        <f t="shared" ca="1" si="15"/>
        <v>202302-201</v>
      </c>
      <c r="B209" s="92"/>
      <c r="C209" s="93"/>
      <c r="D209" s="93"/>
      <c r="E209" s="81"/>
      <c r="F209" s="94"/>
      <c r="G209" s="81"/>
      <c r="H209" s="93"/>
      <c r="I209" s="143" t="s">
        <v>373</v>
      </c>
      <c r="J209" s="92"/>
      <c r="K209" s="96"/>
      <c r="L209" s="93"/>
      <c r="M209" s="93"/>
      <c r="N209" s="84"/>
      <c r="O209" s="84"/>
      <c r="P209" s="92"/>
      <c r="Q209" s="97"/>
      <c r="R209" s="97"/>
      <c r="S209" s="97"/>
      <c r="T209" s="93"/>
      <c r="U209" s="93"/>
      <c r="V209" s="95"/>
      <c r="W209" s="93"/>
      <c r="X209" s="93"/>
      <c r="Y209" s="93"/>
      <c r="Z209" s="98"/>
      <c r="AA209" s="98"/>
      <c r="AB209" s="98"/>
      <c r="AC209" s="98"/>
      <c r="AD209" s="98"/>
      <c r="AE209" s="98"/>
      <c r="AF209" s="84"/>
      <c r="AG209" s="98"/>
      <c r="AH209" s="98"/>
      <c r="AI209" s="93"/>
      <c r="AJ209" s="100"/>
      <c r="AK209" s="99"/>
      <c r="AL209" s="92"/>
      <c r="AM209" s="93"/>
      <c r="AN209" s="100"/>
      <c r="AO209" s="84"/>
      <c r="AP209" s="90" t="str">
        <f>IFERROR(VLOOKUP(Data[[#This Row],['#org +lead +name]],Tbl_Orgs[], 2), "")</f>
        <v/>
      </c>
      <c r="AQ209" s="90" t="str">
        <f>IFERROR(VLOOKUP(Data[[#This Row],['#org +lead +name]],Tbl_Orgs[], 3), "")</f>
        <v/>
      </c>
      <c r="AR209" s="90" t="str">
        <f>IFERROR(VLOOKUP(Data[[#This Row],['#org +impl +name]],Tbl_Orgs[], 2), "")</f>
        <v/>
      </c>
      <c r="AS209" s="90" t="str">
        <f>IFERROR(VLOOKUP(Data[[#This Row],['#org +impl +name]],Tbl_Orgs[], 3), "")</f>
        <v/>
      </c>
      <c r="AT209" s="91" t="str">
        <f t="shared" ca="1" si="12"/>
        <v/>
      </c>
      <c r="AU209" s="91" t="str">
        <f t="shared" ca="1" si="13"/>
        <v/>
      </c>
      <c r="AV209" s="91" t="str">
        <f t="shared" ca="1" si="14"/>
        <v/>
      </c>
      <c r="AW209" s="155"/>
      <c r="AX209" s="155"/>
      <c r="AY209" s="155"/>
      <c r="AZ209" s="155"/>
    </row>
    <row r="210" spans="1:52" ht="30" customHeight="1">
      <c r="A210" s="153" t="str">
        <f t="shared" ca="1" si="15"/>
        <v>202302-202</v>
      </c>
      <c r="B210" s="92"/>
      <c r="C210" s="93"/>
      <c r="D210" s="93"/>
      <c r="E210" s="81"/>
      <c r="F210" s="94"/>
      <c r="G210" s="81"/>
      <c r="H210" s="93"/>
      <c r="I210" s="143" t="s">
        <v>373</v>
      </c>
      <c r="J210" s="92"/>
      <c r="K210" s="96"/>
      <c r="L210" s="93"/>
      <c r="M210" s="93"/>
      <c r="N210" s="84"/>
      <c r="O210" s="84"/>
      <c r="P210" s="92"/>
      <c r="Q210" s="97"/>
      <c r="R210" s="97"/>
      <c r="S210" s="97"/>
      <c r="T210" s="93"/>
      <c r="U210" s="93"/>
      <c r="V210" s="95"/>
      <c r="W210" s="93"/>
      <c r="X210" s="93"/>
      <c r="Y210" s="93"/>
      <c r="Z210" s="98"/>
      <c r="AA210" s="98"/>
      <c r="AB210" s="98"/>
      <c r="AC210" s="98"/>
      <c r="AD210" s="98"/>
      <c r="AE210" s="98"/>
      <c r="AF210" s="84"/>
      <c r="AG210" s="98"/>
      <c r="AH210" s="98"/>
      <c r="AI210" s="93"/>
      <c r="AJ210" s="100"/>
      <c r="AK210" s="99"/>
      <c r="AL210" s="92"/>
      <c r="AM210" s="93"/>
      <c r="AN210" s="100"/>
      <c r="AO210" s="84"/>
      <c r="AP210" s="90" t="str">
        <f>IFERROR(VLOOKUP(Data[[#This Row],['#org +lead +name]],Tbl_Orgs[], 2), "")</f>
        <v/>
      </c>
      <c r="AQ210" s="90" t="str">
        <f>IFERROR(VLOOKUP(Data[[#This Row],['#org +lead +name]],Tbl_Orgs[], 3), "")</f>
        <v/>
      </c>
      <c r="AR210" s="90" t="str">
        <f>IFERROR(VLOOKUP(Data[[#This Row],['#org +impl +name]],Tbl_Orgs[], 2), "")</f>
        <v/>
      </c>
      <c r="AS210" s="90" t="str">
        <f>IFERROR(VLOOKUP(Data[[#This Row],['#org +impl +name]],Tbl_Orgs[], 3), "")</f>
        <v/>
      </c>
      <c r="AT210" s="91" t="str">
        <f t="shared" ca="1" si="12"/>
        <v/>
      </c>
      <c r="AU210" s="91" t="str">
        <f t="shared" ca="1" si="13"/>
        <v/>
      </c>
      <c r="AV210" s="91" t="str">
        <f t="shared" ca="1" si="14"/>
        <v/>
      </c>
      <c r="AW210" s="155"/>
      <c r="AX210" s="155"/>
      <c r="AY210" s="155"/>
      <c r="AZ210" s="155"/>
    </row>
    <row r="211" spans="1:52" ht="30" customHeight="1">
      <c r="A211" s="153" t="str">
        <f t="shared" ca="1" si="15"/>
        <v>202302-203</v>
      </c>
      <c r="B211" s="92"/>
      <c r="C211" s="93"/>
      <c r="D211" s="93"/>
      <c r="E211" s="81"/>
      <c r="F211" s="94"/>
      <c r="G211" s="81"/>
      <c r="H211" s="93"/>
      <c r="I211" s="143" t="s">
        <v>373</v>
      </c>
      <c r="J211" s="92"/>
      <c r="K211" s="96"/>
      <c r="L211" s="93"/>
      <c r="M211" s="93"/>
      <c r="N211" s="84"/>
      <c r="O211" s="84"/>
      <c r="P211" s="92"/>
      <c r="Q211" s="97"/>
      <c r="R211" s="97"/>
      <c r="S211" s="97"/>
      <c r="T211" s="93"/>
      <c r="U211" s="93"/>
      <c r="V211" s="95"/>
      <c r="W211" s="93"/>
      <c r="X211" s="93"/>
      <c r="Y211" s="93"/>
      <c r="Z211" s="98"/>
      <c r="AA211" s="98"/>
      <c r="AB211" s="98"/>
      <c r="AC211" s="98"/>
      <c r="AD211" s="98"/>
      <c r="AE211" s="98"/>
      <c r="AF211" s="84"/>
      <c r="AG211" s="98"/>
      <c r="AH211" s="98"/>
      <c r="AI211" s="93"/>
      <c r="AJ211" s="100"/>
      <c r="AK211" s="99"/>
      <c r="AL211" s="92"/>
      <c r="AM211" s="93"/>
      <c r="AN211" s="100"/>
      <c r="AO211" s="84"/>
      <c r="AP211" s="90" t="str">
        <f>IFERROR(VLOOKUP(Data[[#This Row],['#org +lead +name]],Tbl_Orgs[], 2), "")</f>
        <v/>
      </c>
      <c r="AQ211" s="90" t="str">
        <f>IFERROR(VLOOKUP(Data[[#This Row],['#org +lead +name]],Tbl_Orgs[], 3), "")</f>
        <v/>
      </c>
      <c r="AR211" s="90" t="str">
        <f>IFERROR(VLOOKUP(Data[[#This Row],['#org +impl +name]],Tbl_Orgs[], 2), "")</f>
        <v/>
      </c>
      <c r="AS211" s="90" t="str">
        <f>IFERROR(VLOOKUP(Data[[#This Row],['#org +impl +name]],Tbl_Orgs[], 3), "")</f>
        <v/>
      </c>
      <c r="AT211" s="91" t="str">
        <f t="shared" ca="1" si="12"/>
        <v/>
      </c>
      <c r="AU211" s="91" t="str">
        <f t="shared" ca="1" si="13"/>
        <v/>
      </c>
      <c r="AV211" s="91" t="str">
        <f t="shared" ca="1" si="14"/>
        <v/>
      </c>
      <c r="AW211" s="155"/>
      <c r="AX211" s="155"/>
      <c r="AY211" s="155"/>
      <c r="AZ211" s="155"/>
    </row>
    <row r="212" spans="1:52" ht="30" customHeight="1">
      <c r="A212" s="153" t="str">
        <f t="shared" ca="1" si="15"/>
        <v>202302-204</v>
      </c>
      <c r="B212" s="92"/>
      <c r="C212" s="93"/>
      <c r="D212" s="93"/>
      <c r="E212" s="81"/>
      <c r="F212" s="94"/>
      <c r="G212" s="81"/>
      <c r="H212" s="93"/>
      <c r="I212" s="143" t="s">
        <v>373</v>
      </c>
      <c r="J212" s="92"/>
      <c r="K212" s="96"/>
      <c r="L212" s="93"/>
      <c r="M212" s="93"/>
      <c r="N212" s="84"/>
      <c r="O212" s="84"/>
      <c r="P212" s="92"/>
      <c r="Q212" s="97"/>
      <c r="R212" s="97"/>
      <c r="S212" s="97"/>
      <c r="T212" s="93"/>
      <c r="U212" s="93"/>
      <c r="V212" s="95"/>
      <c r="W212" s="93"/>
      <c r="X212" s="93"/>
      <c r="Y212" s="93"/>
      <c r="Z212" s="98"/>
      <c r="AA212" s="98"/>
      <c r="AB212" s="98"/>
      <c r="AC212" s="98"/>
      <c r="AD212" s="98"/>
      <c r="AE212" s="98"/>
      <c r="AF212" s="84"/>
      <c r="AG212" s="98"/>
      <c r="AH212" s="98"/>
      <c r="AI212" s="93"/>
      <c r="AJ212" s="100"/>
      <c r="AK212" s="99"/>
      <c r="AL212" s="92"/>
      <c r="AM212" s="93"/>
      <c r="AN212" s="100"/>
      <c r="AO212" s="84"/>
      <c r="AP212" s="90" t="str">
        <f>IFERROR(VLOOKUP(Data[[#This Row],['#org +lead +name]],Tbl_Orgs[], 2), "")</f>
        <v/>
      </c>
      <c r="AQ212" s="90" t="str">
        <f>IFERROR(VLOOKUP(Data[[#This Row],['#org +lead +name]],Tbl_Orgs[], 3), "")</f>
        <v/>
      </c>
      <c r="AR212" s="90" t="str">
        <f>IFERROR(VLOOKUP(Data[[#This Row],['#org +impl +name]],Tbl_Orgs[], 2), "")</f>
        <v/>
      </c>
      <c r="AS212" s="90" t="str">
        <f>IFERROR(VLOOKUP(Data[[#This Row],['#org +impl +name]],Tbl_Orgs[], 3), "")</f>
        <v/>
      </c>
      <c r="AT212" s="91" t="str">
        <f t="shared" ca="1" si="12"/>
        <v/>
      </c>
      <c r="AU212" s="91" t="str">
        <f t="shared" ca="1" si="13"/>
        <v/>
      </c>
      <c r="AV212" s="91" t="str">
        <f t="shared" ca="1" si="14"/>
        <v/>
      </c>
      <c r="AW212" s="155"/>
      <c r="AX212" s="155"/>
      <c r="AY212" s="155"/>
      <c r="AZ212" s="155"/>
    </row>
    <row r="213" spans="1:52" ht="30" customHeight="1">
      <c r="A213" s="153" t="str">
        <f t="shared" ca="1" si="15"/>
        <v>202302-205</v>
      </c>
      <c r="B213" s="92"/>
      <c r="C213" s="93"/>
      <c r="D213" s="93"/>
      <c r="E213" s="81"/>
      <c r="F213" s="94"/>
      <c r="G213" s="81"/>
      <c r="H213" s="93"/>
      <c r="I213" s="143" t="s">
        <v>373</v>
      </c>
      <c r="J213" s="92"/>
      <c r="K213" s="96"/>
      <c r="L213" s="93"/>
      <c r="M213" s="93"/>
      <c r="N213" s="84"/>
      <c r="O213" s="84"/>
      <c r="P213" s="92"/>
      <c r="Q213" s="97"/>
      <c r="R213" s="97"/>
      <c r="S213" s="97"/>
      <c r="T213" s="93"/>
      <c r="U213" s="93"/>
      <c r="V213" s="95"/>
      <c r="W213" s="93"/>
      <c r="X213" s="93"/>
      <c r="Y213" s="93"/>
      <c r="Z213" s="98"/>
      <c r="AA213" s="98"/>
      <c r="AB213" s="98"/>
      <c r="AC213" s="98"/>
      <c r="AD213" s="98"/>
      <c r="AE213" s="98"/>
      <c r="AF213" s="84"/>
      <c r="AG213" s="98"/>
      <c r="AH213" s="98"/>
      <c r="AI213" s="93"/>
      <c r="AJ213" s="100"/>
      <c r="AK213" s="99"/>
      <c r="AL213" s="92"/>
      <c r="AM213" s="93"/>
      <c r="AN213" s="100"/>
      <c r="AO213" s="84"/>
      <c r="AP213" s="90" t="str">
        <f>IFERROR(VLOOKUP(Data[[#This Row],['#org +lead +name]],Tbl_Orgs[], 2), "")</f>
        <v/>
      </c>
      <c r="AQ213" s="90" t="str">
        <f>IFERROR(VLOOKUP(Data[[#This Row],['#org +lead +name]],Tbl_Orgs[], 3), "")</f>
        <v/>
      </c>
      <c r="AR213" s="90" t="str">
        <f>IFERROR(VLOOKUP(Data[[#This Row],['#org +impl +name]],Tbl_Orgs[], 2), "")</f>
        <v/>
      </c>
      <c r="AS213" s="90" t="str">
        <f>IFERROR(VLOOKUP(Data[[#This Row],['#org +impl +name]],Tbl_Orgs[], 3), "")</f>
        <v/>
      </c>
      <c r="AT213" s="91" t="str">
        <f t="shared" ca="1" si="12"/>
        <v/>
      </c>
      <c r="AU213" s="91" t="str">
        <f t="shared" ca="1" si="13"/>
        <v/>
      </c>
      <c r="AV213" s="91" t="str">
        <f t="shared" ca="1" si="14"/>
        <v/>
      </c>
      <c r="AW213" s="155"/>
      <c r="AX213" s="155"/>
      <c r="AY213" s="155"/>
      <c r="AZ213" s="155"/>
    </row>
    <row r="214" spans="1:52" ht="30" customHeight="1">
      <c r="A214" s="153" t="str">
        <f t="shared" ca="1" si="15"/>
        <v>202302-206</v>
      </c>
      <c r="B214" s="92"/>
      <c r="C214" s="93"/>
      <c r="D214" s="93"/>
      <c r="E214" s="81"/>
      <c r="F214" s="94"/>
      <c r="G214" s="81"/>
      <c r="H214" s="93"/>
      <c r="I214" s="143" t="s">
        <v>373</v>
      </c>
      <c r="J214" s="92"/>
      <c r="K214" s="96"/>
      <c r="L214" s="93"/>
      <c r="M214" s="93"/>
      <c r="N214" s="84"/>
      <c r="O214" s="84"/>
      <c r="P214" s="92"/>
      <c r="Q214" s="97"/>
      <c r="R214" s="97"/>
      <c r="S214" s="97"/>
      <c r="T214" s="93"/>
      <c r="U214" s="93"/>
      <c r="V214" s="95"/>
      <c r="W214" s="93"/>
      <c r="X214" s="93"/>
      <c r="Y214" s="93"/>
      <c r="Z214" s="98"/>
      <c r="AA214" s="98"/>
      <c r="AB214" s="98"/>
      <c r="AC214" s="98"/>
      <c r="AD214" s="98"/>
      <c r="AE214" s="98"/>
      <c r="AF214" s="84"/>
      <c r="AG214" s="98"/>
      <c r="AH214" s="98"/>
      <c r="AI214" s="93"/>
      <c r="AJ214" s="100"/>
      <c r="AK214" s="99"/>
      <c r="AL214" s="92"/>
      <c r="AM214" s="93"/>
      <c r="AN214" s="100"/>
      <c r="AO214" s="84"/>
      <c r="AP214" s="90" t="str">
        <f>IFERROR(VLOOKUP(Data[[#This Row],['#org +lead +name]],Tbl_Orgs[], 2), "")</f>
        <v/>
      </c>
      <c r="AQ214" s="90" t="str">
        <f>IFERROR(VLOOKUP(Data[[#This Row],['#org +lead +name]],Tbl_Orgs[], 3), "")</f>
        <v/>
      </c>
      <c r="AR214" s="90" t="str">
        <f>IFERROR(VLOOKUP(Data[[#This Row],['#org +impl +name]],Tbl_Orgs[], 2), "")</f>
        <v/>
      </c>
      <c r="AS214" s="90" t="str">
        <f>IFERROR(VLOOKUP(Data[[#This Row],['#org +impl +name]],Tbl_Orgs[], 3), "")</f>
        <v/>
      </c>
      <c r="AT214" s="91" t="str">
        <f t="shared" ca="1" si="12"/>
        <v/>
      </c>
      <c r="AU214" s="91" t="str">
        <f t="shared" ca="1" si="13"/>
        <v/>
      </c>
      <c r="AV214" s="91" t="str">
        <f t="shared" ca="1" si="14"/>
        <v/>
      </c>
      <c r="AW214" s="155"/>
      <c r="AX214" s="155"/>
      <c r="AY214" s="155"/>
      <c r="AZ214" s="155"/>
    </row>
    <row r="215" spans="1:52" ht="30" customHeight="1">
      <c r="A215" s="153" t="str">
        <f t="shared" ca="1" si="15"/>
        <v>202302-207</v>
      </c>
      <c r="B215" s="92"/>
      <c r="C215" s="93"/>
      <c r="D215" s="93"/>
      <c r="E215" s="81"/>
      <c r="F215" s="94"/>
      <c r="G215" s="81"/>
      <c r="H215" s="93"/>
      <c r="I215" s="143" t="s">
        <v>373</v>
      </c>
      <c r="J215" s="92"/>
      <c r="K215" s="96"/>
      <c r="L215" s="93"/>
      <c r="M215" s="93"/>
      <c r="N215" s="84"/>
      <c r="O215" s="84"/>
      <c r="P215" s="92"/>
      <c r="Q215" s="97"/>
      <c r="R215" s="97"/>
      <c r="S215" s="97"/>
      <c r="T215" s="93"/>
      <c r="U215" s="93"/>
      <c r="V215" s="95"/>
      <c r="W215" s="93"/>
      <c r="X215" s="93"/>
      <c r="Y215" s="93"/>
      <c r="Z215" s="98"/>
      <c r="AA215" s="98"/>
      <c r="AB215" s="98"/>
      <c r="AC215" s="98"/>
      <c r="AD215" s="98"/>
      <c r="AE215" s="98"/>
      <c r="AF215" s="84"/>
      <c r="AG215" s="98"/>
      <c r="AH215" s="98"/>
      <c r="AI215" s="93"/>
      <c r="AJ215" s="100"/>
      <c r="AK215" s="99"/>
      <c r="AL215" s="92"/>
      <c r="AM215" s="93"/>
      <c r="AN215" s="100"/>
      <c r="AO215" s="84"/>
      <c r="AP215" s="90" t="str">
        <f>IFERROR(VLOOKUP(Data[[#This Row],['#org +lead +name]],Tbl_Orgs[], 2), "")</f>
        <v/>
      </c>
      <c r="AQ215" s="90" t="str">
        <f>IFERROR(VLOOKUP(Data[[#This Row],['#org +lead +name]],Tbl_Orgs[], 3), "")</f>
        <v/>
      </c>
      <c r="AR215" s="90" t="str">
        <f>IFERROR(VLOOKUP(Data[[#This Row],['#org +impl +name]],Tbl_Orgs[], 2), "")</f>
        <v/>
      </c>
      <c r="AS215" s="90" t="str">
        <f>IFERROR(VLOOKUP(Data[[#This Row],['#org +impl +name]],Tbl_Orgs[], 3), "")</f>
        <v/>
      </c>
      <c r="AT215" s="91" t="str">
        <f t="shared" ca="1" si="12"/>
        <v/>
      </c>
      <c r="AU215" s="91" t="str">
        <f t="shared" ca="1" si="13"/>
        <v/>
      </c>
      <c r="AV215" s="91" t="str">
        <f t="shared" ca="1" si="14"/>
        <v/>
      </c>
      <c r="AW215" s="155"/>
      <c r="AX215" s="155"/>
      <c r="AY215" s="155"/>
      <c r="AZ215" s="155"/>
    </row>
    <row r="216" spans="1:52" ht="30" customHeight="1">
      <c r="A216" s="153" t="str">
        <f t="shared" ca="1" si="15"/>
        <v>202302-208</v>
      </c>
      <c r="B216" s="92"/>
      <c r="C216" s="93"/>
      <c r="D216" s="93"/>
      <c r="E216" s="81"/>
      <c r="F216" s="94"/>
      <c r="G216" s="81"/>
      <c r="H216" s="93"/>
      <c r="I216" s="143" t="s">
        <v>373</v>
      </c>
      <c r="J216" s="92"/>
      <c r="K216" s="96"/>
      <c r="L216" s="93"/>
      <c r="M216" s="93"/>
      <c r="N216" s="84"/>
      <c r="O216" s="84"/>
      <c r="P216" s="92"/>
      <c r="Q216" s="97"/>
      <c r="R216" s="97"/>
      <c r="S216" s="97"/>
      <c r="T216" s="93"/>
      <c r="U216" s="93"/>
      <c r="V216" s="95"/>
      <c r="W216" s="93"/>
      <c r="X216" s="93"/>
      <c r="Y216" s="93"/>
      <c r="Z216" s="98"/>
      <c r="AA216" s="98"/>
      <c r="AB216" s="98"/>
      <c r="AC216" s="98"/>
      <c r="AD216" s="98"/>
      <c r="AE216" s="98"/>
      <c r="AF216" s="84"/>
      <c r="AG216" s="98"/>
      <c r="AH216" s="98"/>
      <c r="AI216" s="93"/>
      <c r="AJ216" s="100"/>
      <c r="AK216" s="99"/>
      <c r="AL216" s="92"/>
      <c r="AM216" s="93"/>
      <c r="AN216" s="100"/>
      <c r="AO216" s="84"/>
      <c r="AP216" s="90" t="str">
        <f>IFERROR(VLOOKUP(Data[[#This Row],['#org +lead +name]],Tbl_Orgs[], 2), "")</f>
        <v/>
      </c>
      <c r="AQ216" s="90" t="str">
        <f>IFERROR(VLOOKUP(Data[[#This Row],['#org +lead +name]],Tbl_Orgs[], 3), "")</f>
        <v/>
      </c>
      <c r="AR216" s="90" t="str">
        <f>IFERROR(VLOOKUP(Data[[#This Row],['#org +impl +name]],Tbl_Orgs[], 2), "")</f>
        <v/>
      </c>
      <c r="AS216" s="90" t="str">
        <f>IFERROR(VLOOKUP(Data[[#This Row],['#org +impl +name]],Tbl_Orgs[], 3), "")</f>
        <v/>
      </c>
      <c r="AT216" s="91" t="str">
        <f t="shared" ca="1" si="12"/>
        <v/>
      </c>
      <c r="AU216" s="91" t="str">
        <f t="shared" ca="1" si="13"/>
        <v/>
      </c>
      <c r="AV216" s="91" t="str">
        <f t="shared" ca="1" si="14"/>
        <v/>
      </c>
      <c r="AW216" s="155"/>
      <c r="AX216" s="155"/>
      <c r="AY216" s="155"/>
      <c r="AZ216" s="155"/>
    </row>
    <row r="217" spans="1:52" ht="30" customHeight="1">
      <c r="A217" s="153" t="str">
        <f t="shared" ca="1" si="15"/>
        <v>202302-209</v>
      </c>
      <c r="B217" s="92"/>
      <c r="C217" s="93"/>
      <c r="D217" s="93"/>
      <c r="E217" s="81"/>
      <c r="F217" s="94"/>
      <c r="G217" s="81"/>
      <c r="H217" s="93"/>
      <c r="I217" s="143" t="s">
        <v>373</v>
      </c>
      <c r="J217" s="92"/>
      <c r="K217" s="96"/>
      <c r="L217" s="93"/>
      <c r="M217" s="93"/>
      <c r="N217" s="84"/>
      <c r="O217" s="84"/>
      <c r="P217" s="92"/>
      <c r="Q217" s="97"/>
      <c r="R217" s="97"/>
      <c r="S217" s="97"/>
      <c r="T217" s="93"/>
      <c r="U217" s="93"/>
      <c r="V217" s="95"/>
      <c r="W217" s="93"/>
      <c r="X217" s="93"/>
      <c r="Y217" s="93"/>
      <c r="Z217" s="98"/>
      <c r="AA217" s="98"/>
      <c r="AB217" s="98"/>
      <c r="AC217" s="98"/>
      <c r="AD217" s="98"/>
      <c r="AE217" s="98"/>
      <c r="AF217" s="84"/>
      <c r="AG217" s="98"/>
      <c r="AH217" s="98"/>
      <c r="AI217" s="93"/>
      <c r="AJ217" s="100"/>
      <c r="AK217" s="99"/>
      <c r="AL217" s="92"/>
      <c r="AM217" s="93"/>
      <c r="AN217" s="100"/>
      <c r="AO217" s="84"/>
      <c r="AP217" s="90" t="str">
        <f>IFERROR(VLOOKUP(Data[[#This Row],['#org +lead +name]],Tbl_Orgs[], 2), "")</f>
        <v/>
      </c>
      <c r="AQ217" s="90" t="str">
        <f>IFERROR(VLOOKUP(Data[[#This Row],['#org +lead +name]],Tbl_Orgs[], 3), "")</f>
        <v/>
      </c>
      <c r="AR217" s="90" t="str">
        <f>IFERROR(VLOOKUP(Data[[#This Row],['#org +impl +name]],Tbl_Orgs[], 2), "")</f>
        <v/>
      </c>
      <c r="AS217" s="90" t="str">
        <f>IFERROR(VLOOKUP(Data[[#This Row],['#org +impl +name]],Tbl_Orgs[], 3), "")</f>
        <v/>
      </c>
      <c r="AT217" s="91" t="str">
        <f t="shared" ca="1" si="12"/>
        <v/>
      </c>
      <c r="AU217" s="91" t="str">
        <f t="shared" ca="1" si="13"/>
        <v/>
      </c>
      <c r="AV217" s="91" t="str">
        <f t="shared" ca="1" si="14"/>
        <v/>
      </c>
      <c r="AW217" s="155"/>
      <c r="AX217" s="155"/>
      <c r="AY217" s="155"/>
      <c r="AZ217" s="155"/>
    </row>
    <row r="218" spans="1:52" ht="30" customHeight="1">
      <c r="A218" s="153" t="str">
        <f t="shared" ca="1" si="15"/>
        <v>202302-210</v>
      </c>
      <c r="B218" s="92"/>
      <c r="C218" s="93"/>
      <c r="D218" s="93"/>
      <c r="E218" s="81"/>
      <c r="F218" s="94"/>
      <c r="G218" s="81"/>
      <c r="H218" s="93"/>
      <c r="I218" s="143" t="s">
        <v>373</v>
      </c>
      <c r="J218" s="92"/>
      <c r="K218" s="96"/>
      <c r="L218" s="93"/>
      <c r="M218" s="93"/>
      <c r="N218" s="84"/>
      <c r="O218" s="84"/>
      <c r="P218" s="92"/>
      <c r="Q218" s="97"/>
      <c r="R218" s="97"/>
      <c r="S218" s="97"/>
      <c r="T218" s="93"/>
      <c r="U218" s="93"/>
      <c r="V218" s="95"/>
      <c r="W218" s="93"/>
      <c r="X218" s="93"/>
      <c r="Y218" s="93"/>
      <c r="Z218" s="98"/>
      <c r="AA218" s="98"/>
      <c r="AB218" s="98"/>
      <c r="AC218" s="98"/>
      <c r="AD218" s="98"/>
      <c r="AE218" s="98"/>
      <c r="AF218" s="84"/>
      <c r="AG218" s="98"/>
      <c r="AH218" s="98"/>
      <c r="AI218" s="93"/>
      <c r="AJ218" s="100"/>
      <c r="AK218" s="99"/>
      <c r="AL218" s="92"/>
      <c r="AM218" s="93"/>
      <c r="AN218" s="100"/>
      <c r="AO218" s="84"/>
      <c r="AP218" s="90" t="str">
        <f>IFERROR(VLOOKUP(Data[[#This Row],['#org +lead +name]],Tbl_Orgs[], 2), "")</f>
        <v/>
      </c>
      <c r="AQ218" s="90" t="str">
        <f>IFERROR(VLOOKUP(Data[[#This Row],['#org +lead +name]],Tbl_Orgs[], 3), "")</f>
        <v/>
      </c>
      <c r="AR218" s="90" t="str">
        <f>IFERROR(VLOOKUP(Data[[#This Row],['#org +impl +name]],Tbl_Orgs[], 2), "")</f>
        <v/>
      </c>
      <c r="AS218" s="90" t="str">
        <f>IFERROR(VLOOKUP(Data[[#This Row],['#org +impl +name]],Tbl_Orgs[], 3), "")</f>
        <v/>
      </c>
      <c r="AT218" s="91" t="str">
        <f t="shared" ca="1" si="12"/>
        <v/>
      </c>
      <c r="AU218" s="91" t="str">
        <f t="shared" ca="1" si="13"/>
        <v/>
      </c>
      <c r="AV218" s="91" t="str">
        <f t="shared" ca="1" si="14"/>
        <v/>
      </c>
      <c r="AW218" s="155"/>
      <c r="AX218" s="155"/>
      <c r="AY218" s="155"/>
      <c r="AZ218" s="155"/>
    </row>
    <row r="219" spans="1:52" ht="30" customHeight="1">
      <c r="A219" s="153" t="str">
        <f t="shared" ca="1" si="15"/>
        <v>202302-211</v>
      </c>
      <c r="B219" s="92"/>
      <c r="C219" s="93"/>
      <c r="D219" s="93"/>
      <c r="E219" s="81"/>
      <c r="F219" s="94"/>
      <c r="G219" s="81"/>
      <c r="H219" s="93"/>
      <c r="I219" s="143" t="s">
        <v>373</v>
      </c>
      <c r="J219" s="92"/>
      <c r="K219" s="96"/>
      <c r="L219" s="93"/>
      <c r="M219" s="93"/>
      <c r="N219" s="84"/>
      <c r="O219" s="84"/>
      <c r="P219" s="92"/>
      <c r="Q219" s="97"/>
      <c r="R219" s="97"/>
      <c r="S219" s="97"/>
      <c r="T219" s="93"/>
      <c r="U219" s="93"/>
      <c r="V219" s="95"/>
      <c r="W219" s="93"/>
      <c r="X219" s="93"/>
      <c r="Y219" s="93"/>
      <c r="Z219" s="98"/>
      <c r="AA219" s="98"/>
      <c r="AB219" s="98"/>
      <c r="AC219" s="98"/>
      <c r="AD219" s="98"/>
      <c r="AE219" s="98"/>
      <c r="AF219" s="84"/>
      <c r="AG219" s="98"/>
      <c r="AH219" s="98"/>
      <c r="AI219" s="93"/>
      <c r="AJ219" s="100"/>
      <c r="AK219" s="99"/>
      <c r="AL219" s="92"/>
      <c r="AM219" s="93"/>
      <c r="AN219" s="100"/>
      <c r="AO219" s="84"/>
      <c r="AP219" s="90" t="str">
        <f>IFERROR(VLOOKUP(Data[[#This Row],['#org +lead +name]],Tbl_Orgs[], 2), "")</f>
        <v/>
      </c>
      <c r="AQ219" s="90" t="str">
        <f>IFERROR(VLOOKUP(Data[[#This Row],['#org +lead +name]],Tbl_Orgs[], 3), "")</f>
        <v/>
      </c>
      <c r="AR219" s="90" t="str">
        <f>IFERROR(VLOOKUP(Data[[#This Row],['#org +impl +name]],Tbl_Orgs[], 2), "")</f>
        <v/>
      </c>
      <c r="AS219" s="90" t="str">
        <f>IFERROR(VLOOKUP(Data[[#This Row],['#org +impl +name]],Tbl_Orgs[], 3), "")</f>
        <v/>
      </c>
      <c r="AT219" s="91" t="str">
        <f t="shared" ca="1" si="12"/>
        <v/>
      </c>
      <c r="AU219" s="91" t="str">
        <f t="shared" ca="1" si="13"/>
        <v/>
      </c>
      <c r="AV219" s="91" t="str">
        <f t="shared" ca="1" si="14"/>
        <v/>
      </c>
      <c r="AW219" s="155"/>
      <c r="AX219" s="155"/>
      <c r="AY219" s="155"/>
      <c r="AZ219" s="155"/>
    </row>
    <row r="220" spans="1:52" ht="30" customHeight="1">
      <c r="A220" s="153" t="str">
        <f t="shared" ca="1" si="15"/>
        <v>202302-212</v>
      </c>
      <c r="B220" s="92"/>
      <c r="C220" s="93"/>
      <c r="D220" s="93"/>
      <c r="E220" s="81"/>
      <c r="F220" s="94"/>
      <c r="G220" s="81"/>
      <c r="H220" s="93"/>
      <c r="I220" s="143" t="s">
        <v>373</v>
      </c>
      <c r="J220" s="92"/>
      <c r="K220" s="96"/>
      <c r="L220" s="93"/>
      <c r="M220" s="93"/>
      <c r="N220" s="84"/>
      <c r="O220" s="84"/>
      <c r="P220" s="92"/>
      <c r="Q220" s="97"/>
      <c r="R220" s="97"/>
      <c r="S220" s="97"/>
      <c r="T220" s="93"/>
      <c r="U220" s="93"/>
      <c r="V220" s="95"/>
      <c r="W220" s="93"/>
      <c r="X220" s="93"/>
      <c r="Y220" s="93"/>
      <c r="Z220" s="98"/>
      <c r="AA220" s="98"/>
      <c r="AB220" s="98"/>
      <c r="AC220" s="98"/>
      <c r="AD220" s="98"/>
      <c r="AE220" s="98"/>
      <c r="AF220" s="84"/>
      <c r="AG220" s="98"/>
      <c r="AH220" s="98"/>
      <c r="AI220" s="93"/>
      <c r="AJ220" s="100"/>
      <c r="AK220" s="99"/>
      <c r="AL220" s="92"/>
      <c r="AM220" s="93"/>
      <c r="AN220" s="100"/>
      <c r="AO220" s="84"/>
      <c r="AP220" s="90" t="str">
        <f>IFERROR(VLOOKUP(Data[[#This Row],['#org +lead +name]],Tbl_Orgs[], 2), "")</f>
        <v/>
      </c>
      <c r="AQ220" s="90" t="str">
        <f>IFERROR(VLOOKUP(Data[[#This Row],['#org +lead +name]],Tbl_Orgs[], 3), "")</f>
        <v/>
      </c>
      <c r="AR220" s="90" t="str">
        <f>IFERROR(VLOOKUP(Data[[#This Row],['#org +impl +name]],Tbl_Orgs[], 2), "")</f>
        <v/>
      </c>
      <c r="AS220" s="90" t="str">
        <f>IFERROR(VLOOKUP(Data[[#This Row],['#org +impl +name]],Tbl_Orgs[], 3), "")</f>
        <v/>
      </c>
      <c r="AT220" s="91" t="str">
        <f t="shared" ca="1" si="12"/>
        <v/>
      </c>
      <c r="AU220" s="91" t="str">
        <f t="shared" ca="1" si="13"/>
        <v/>
      </c>
      <c r="AV220" s="91" t="str">
        <f t="shared" ca="1" si="14"/>
        <v/>
      </c>
      <c r="AW220" s="155"/>
      <c r="AX220" s="155"/>
      <c r="AY220" s="155"/>
      <c r="AZ220" s="155"/>
    </row>
    <row r="221" spans="1:52" ht="30" customHeight="1">
      <c r="A221" s="153" t="str">
        <f t="shared" ca="1" si="15"/>
        <v>202302-213</v>
      </c>
      <c r="B221" s="92"/>
      <c r="C221" s="93"/>
      <c r="D221" s="93"/>
      <c r="E221" s="81"/>
      <c r="F221" s="94"/>
      <c r="G221" s="81"/>
      <c r="H221" s="93"/>
      <c r="I221" s="143" t="s">
        <v>373</v>
      </c>
      <c r="J221" s="92"/>
      <c r="K221" s="96"/>
      <c r="L221" s="93"/>
      <c r="M221" s="93"/>
      <c r="N221" s="84"/>
      <c r="O221" s="84"/>
      <c r="P221" s="92"/>
      <c r="Q221" s="97"/>
      <c r="R221" s="97"/>
      <c r="S221" s="97"/>
      <c r="T221" s="93"/>
      <c r="U221" s="93"/>
      <c r="V221" s="95"/>
      <c r="W221" s="93"/>
      <c r="X221" s="93"/>
      <c r="Y221" s="93"/>
      <c r="Z221" s="98"/>
      <c r="AA221" s="98"/>
      <c r="AB221" s="98"/>
      <c r="AC221" s="98"/>
      <c r="AD221" s="98"/>
      <c r="AE221" s="98"/>
      <c r="AF221" s="84"/>
      <c r="AG221" s="98"/>
      <c r="AH221" s="98"/>
      <c r="AI221" s="93"/>
      <c r="AJ221" s="100"/>
      <c r="AK221" s="99"/>
      <c r="AL221" s="92"/>
      <c r="AM221" s="93"/>
      <c r="AN221" s="100"/>
      <c r="AO221" s="84"/>
      <c r="AP221" s="90" t="str">
        <f>IFERROR(VLOOKUP(Data[[#This Row],['#org +lead +name]],Tbl_Orgs[], 2), "")</f>
        <v/>
      </c>
      <c r="AQ221" s="90" t="str">
        <f>IFERROR(VLOOKUP(Data[[#This Row],['#org +lead +name]],Tbl_Orgs[], 3), "")</f>
        <v/>
      </c>
      <c r="AR221" s="90" t="str">
        <f>IFERROR(VLOOKUP(Data[[#This Row],['#org +impl +name]],Tbl_Orgs[], 2), "")</f>
        <v/>
      </c>
      <c r="AS221" s="90" t="str">
        <f>IFERROR(VLOOKUP(Data[[#This Row],['#org +impl +name]],Tbl_Orgs[], 3), "")</f>
        <v/>
      </c>
      <c r="AT221" s="91" t="str">
        <f t="shared" ca="1" si="12"/>
        <v/>
      </c>
      <c r="AU221" s="91" t="str">
        <f t="shared" ca="1" si="13"/>
        <v/>
      </c>
      <c r="AV221" s="91" t="str">
        <f t="shared" ca="1" si="14"/>
        <v/>
      </c>
      <c r="AW221" s="155"/>
      <c r="AX221" s="155"/>
      <c r="AY221" s="155"/>
      <c r="AZ221" s="155"/>
    </row>
    <row r="222" spans="1:52" ht="30" customHeight="1">
      <c r="A222" s="153" t="str">
        <f t="shared" ca="1" si="15"/>
        <v>202302-214</v>
      </c>
      <c r="B222" s="92"/>
      <c r="C222" s="93"/>
      <c r="D222" s="93"/>
      <c r="E222" s="81"/>
      <c r="F222" s="94"/>
      <c r="G222" s="81"/>
      <c r="H222" s="93"/>
      <c r="I222" s="143" t="s">
        <v>373</v>
      </c>
      <c r="J222" s="92"/>
      <c r="K222" s="96"/>
      <c r="L222" s="93"/>
      <c r="M222" s="93"/>
      <c r="N222" s="84"/>
      <c r="O222" s="84"/>
      <c r="P222" s="92"/>
      <c r="Q222" s="97"/>
      <c r="R222" s="97"/>
      <c r="S222" s="97"/>
      <c r="T222" s="93"/>
      <c r="U222" s="93"/>
      <c r="V222" s="95"/>
      <c r="W222" s="93"/>
      <c r="X222" s="93"/>
      <c r="Y222" s="93"/>
      <c r="Z222" s="98"/>
      <c r="AA222" s="98"/>
      <c r="AB222" s="98"/>
      <c r="AC222" s="98"/>
      <c r="AD222" s="98"/>
      <c r="AE222" s="98"/>
      <c r="AF222" s="84"/>
      <c r="AG222" s="98"/>
      <c r="AH222" s="98"/>
      <c r="AI222" s="93"/>
      <c r="AJ222" s="100"/>
      <c r="AK222" s="99"/>
      <c r="AL222" s="92"/>
      <c r="AM222" s="93"/>
      <c r="AN222" s="100"/>
      <c r="AO222" s="84"/>
      <c r="AP222" s="90" t="str">
        <f>IFERROR(VLOOKUP(Data[[#This Row],['#org +lead +name]],Tbl_Orgs[], 2), "")</f>
        <v/>
      </c>
      <c r="AQ222" s="90" t="str">
        <f>IFERROR(VLOOKUP(Data[[#This Row],['#org +lead +name]],Tbl_Orgs[], 3), "")</f>
        <v/>
      </c>
      <c r="AR222" s="90" t="str">
        <f>IFERROR(VLOOKUP(Data[[#This Row],['#org +impl +name]],Tbl_Orgs[], 2), "")</f>
        <v/>
      </c>
      <c r="AS222" s="90" t="str">
        <f>IFERROR(VLOOKUP(Data[[#This Row],['#org +impl +name]],Tbl_Orgs[], 3), "")</f>
        <v/>
      </c>
      <c r="AT222" s="91" t="str">
        <f t="shared" ca="1" si="12"/>
        <v/>
      </c>
      <c r="AU222" s="91" t="str">
        <f t="shared" ca="1" si="13"/>
        <v/>
      </c>
      <c r="AV222" s="91" t="str">
        <f t="shared" ca="1" si="14"/>
        <v/>
      </c>
      <c r="AW222" s="155"/>
      <c r="AX222" s="155"/>
      <c r="AY222" s="155"/>
      <c r="AZ222" s="155"/>
    </row>
    <row r="223" spans="1:52" ht="30" customHeight="1">
      <c r="A223" s="153" t="str">
        <f t="shared" ca="1" si="15"/>
        <v>202302-215</v>
      </c>
      <c r="B223" s="92"/>
      <c r="C223" s="93"/>
      <c r="D223" s="93"/>
      <c r="E223" s="81"/>
      <c r="F223" s="94"/>
      <c r="G223" s="81"/>
      <c r="H223" s="93"/>
      <c r="I223" s="143" t="s">
        <v>373</v>
      </c>
      <c r="J223" s="92"/>
      <c r="K223" s="96"/>
      <c r="L223" s="93"/>
      <c r="M223" s="93"/>
      <c r="N223" s="84"/>
      <c r="O223" s="84"/>
      <c r="P223" s="92"/>
      <c r="Q223" s="97"/>
      <c r="R223" s="97"/>
      <c r="S223" s="97"/>
      <c r="T223" s="93"/>
      <c r="U223" s="93"/>
      <c r="V223" s="95"/>
      <c r="W223" s="93"/>
      <c r="X223" s="93"/>
      <c r="Y223" s="93"/>
      <c r="Z223" s="98"/>
      <c r="AA223" s="98"/>
      <c r="AB223" s="98"/>
      <c r="AC223" s="98"/>
      <c r="AD223" s="98"/>
      <c r="AE223" s="98"/>
      <c r="AF223" s="84"/>
      <c r="AG223" s="98"/>
      <c r="AH223" s="98"/>
      <c r="AI223" s="93"/>
      <c r="AJ223" s="100"/>
      <c r="AK223" s="99"/>
      <c r="AL223" s="92"/>
      <c r="AM223" s="93"/>
      <c r="AN223" s="100"/>
      <c r="AO223" s="84"/>
      <c r="AP223" s="90" t="str">
        <f>IFERROR(VLOOKUP(Data[[#This Row],['#org +lead +name]],Tbl_Orgs[], 2), "")</f>
        <v/>
      </c>
      <c r="AQ223" s="90" t="str">
        <f>IFERROR(VLOOKUP(Data[[#This Row],['#org +lead +name]],Tbl_Orgs[], 3), "")</f>
        <v/>
      </c>
      <c r="AR223" s="90" t="str">
        <f>IFERROR(VLOOKUP(Data[[#This Row],['#org +impl +name]],Tbl_Orgs[], 2), "")</f>
        <v/>
      </c>
      <c r="AS223" s="90" t="str">
        <f>IFERROR(VLOOKUP(Data[[#This Row],['#org +impl +name]],Tbl_Orgs[], 3), "")</f>
        <v/>
      </c>
      <c r="AT223" s="91" t="str">
        <f t="shared" ca="1" si="12"/>
        <v/>
      </c>
      <c r="AU223" s="91" t="str">
        <f t="shared" ca="1" si="13"/>
        <v/>
      </c>
      <c r="AV223" s="91" t="str">
        <f t="shared" ca="1" si="14"/>
        <v/>
      </c>
      <c r="AW223" s="155"/>
      <c r="AX223" s="155"/>
      <c r="AY223" s="155"/>
      <c r="AZ223" s="155"/>
    </row>
    <row r="224" spans="1:52" ht="30" customHeight="1">
      <c r="A224" s="153" t="str">
        <f t="shared" ca="1" si="15"/>
        <v>202302-216</v>
      </c>
      <c r="B224" s="92"/>
      <c r="C224" s="93"/>
      <c r="D224" s="93"/>
      <c r="E224" s="81"/>
      <c r="F224" s="94"/>
      <c r="G224" s="81"/>
      <c r="H224" s="93"/>
      <c r="I224" s="143" t="s">
        <v>373</v>
      </c>
      <c r="J224" s="92"/>
      <c r="K224" s="96"/>
      <c r="L224" s="93"/>
      <c r="M224" s="93"/>
      <c r="N224" s="84"/>
      <c r="O224" s="84"/>
      <c r="P224" s="92"/>
      <c r="Q224" s="97"/>
      <c r="R224" s="97"/>
      <c r="S224" s="97"/>
      <c r="T224" s="93"/>
      <c r="U224" s="93"/>
      <c r="V224" s="95"/>
      <c r="W224" s="93"/>
      <c r="X224" s="93"/>
      <c r="Y224" s="93"/>
      <c r="Z224" s="98"/>
      <c r="AA224" s="98"/>
      <c r="AB224" s="98"/>
      <c r="AC224" s="98"/>
      <c r="AD224" s="98"/>
      <c r="AE224" s="98"/>
      <c r="AF224" s="84"/>
      <c r="AG224" s="98"/>
      <c r="AH224" s="98"/>
      <c r="AI224" s="93"/>
      <c r="AJ224" s="100"/>
      <c r="AK224" s="99"/>
      <c r="AL224" s="92"/>
      <c r="AM224" s="93"/>
      <c r="AN224" s="100"/>
      <c r="AO224" s="84"/>
      <c r="AP224" s="90" t="str">
        <f>IFERROR(VLOOKUP(Data[[#This Row],['#org +lead +name]],Tbl_Orgs[], 2), "")</f>
        <v/>
      </c>
      <c r="AQ224" s="90" t="str">
        <f>IFERROR(VLOOKUP(Data[[#This Row],['#org +lead +name]],Tbl_Orgs[], 3), "")</f>
        <v/>
      </c>
      <c r="AR224" s="90" t="str">
        <f>IFERROR(VLOOKUP(Data[[#This Row],['#org +impl +name]],Tbl_Orgs[], 2), "")</f>
        <v/>
      </c>
      <c r="AS224" s="90" t="str">
        <f>IFERROR(VLOOKUP(Data[[#This Row],['#org +impl +name]],Tbl_Orgs[], 3), "")</f>
        <v/>
      </c>
      <c r="AT224" s="91" t="str">
        <f t="shared" ca="1" si="12"/>
        <v/>
      </c>
      <c r="AU224" s="91" t="str">
        <f t="shared" ca="1" si="13"/>
        <v/>
      </c>
      <c r="AV224" s="91" t="str">
        <f t="shared" ca="1" si="14"/>
        <v/>
      </c>
      <c r="AW224" s="155"/>
      <c r="AX224" s="155"/>
      <c r="AY224" s="155"/>
      <c r="AZ224" s="155"/>
    </row>
    <row r="225" spans="1:52" ht="30" customHeight="1">
      <c r="A225" s="153" t="str">
        <f t="shared" ca="1" si="15"/>
        <v>202302-217</v>
      </c>
      <c r="B225" s="92"/>
      <c r="C225" s="93"/>
      <c r="D225" s="93"/>
      <c r="E225" s="81"/>
      <c r="F225" s="94"/>
      <c r="G225" s="81"/>
      <c r="H225" s="93"/>
      <c r="I225" s="143" t="s">
        <v>373</v>
      </c>
      <c r="J225" s="92"/>
      <c r="K225" s="96"/>
      <c r="L225" s="93"/>
      <c r="M225" s="93"/>
      <c r="N225" s="84"/>
      <c r="O225" s="84"/>
      <c r="P225" s="92"/>
      <c r="Q225" s="97"/>
      <c r="R225" s="97"/>
      <c r="S225" s="97"/>
      <c r="T225" s="93"/>
      <c r="U225" s="93"/>
      <c r="V225" s="95"/>
      <c r="W225" s="93"/>
      <c r="X225" s="93"/>
      <c r="Y225" s="93"/>
      <c r="Z225" s="98"/>
      <c r="AA225" s="98"/>
      <c r="AB225" s="98"/>
      <c r="AC225" s="98"/>
      <c r="AD225" s="98"/>
      <c r="AE225" s="98"/>
      <c r="AF225" s="84"/>
      <c r="AG225" s="98"/>
      <c r="AH225" s="98"/>
      <c r="AI225" s="93"/>
      <c r="AJ225" s="100"/>
      <c r="AK225" s="99"/>
      <c r="AL225" s="92"/>
      <c r="AM225" s="93"/>
      <c r="AN225" s="100"/>
      <c r="AO225" s="84"/>
      <c r="AP225" s="90" t="str">
        <f>IFERROR(VLOOKUP(Data[[#This Row],['#org +lead +name]],Tbl_Orgs[], 2), "")</f>
        <v/>
      </c>
      <c r="AQ225" s="90" t="str">
        <f>IFERROR(VLOOKUP(Data[[#This Row],['#org +lead +name]],Tbl_Orgs[], 3), "")</f>
        <v/>
      </c>
      <c r="AR225" s="90" t="str">
        <f>IFERROR(VLOOKUP(Data[[#This Row],['#org +impl +name]],Tbl_Orgs[], 2), "")</f>
        <v/>
      </c>
      <c r="AS225" s="90" t="str">
        <f>IFERROR(VLOOKUP(Data[[#This Row],['#org +impl +name]],Tbl_Orgs[], 3), "")</f>
        <v/>
      </c>
      <c r="AT225" s="91" t="str">
        <f t="shared" ca="1" si="12"/>
        <v/>
      </c>
      <c r="AU225" s="91" t="str">
        <f t="shared" ca="1" si="13"/>
        <v/>
      </c>
      <c r="AV225" s="91" t="str">
        <f t="shared" ca="1" si="14"/>
        <v/>
      </c>
      <c r="AW225" s="155"/>
      <c r="AX225" s="155"/>
      <c r="AY225" s="155"/>
      <c r="AZ225" s="155"/>
    </row>
    <row r="226" spans="1:52" ht="30" customHeight="1">
      <c r="A226" s="153" t="str">
        <f t="shared" ca="1" si="15"/>
        <v>202302-218</v>
      </c>
      <c r="B226" s="92"/>
      <c r="C226" s="93"/>
      <c r="D226" s="93"/>
      <c r="E226" s="81"/>
      <c r="F226" s="94"/>
      <c r="G226" s="81"/>
      <c r="H226" s="93"/>
      <c r="I226" s="143" t="s">
        <v>373</v>
      </c>
      <c r="J226" s="92"/>
      <c r="K226" s="96"/>
      <c r="L226" s="93"/>
      <c r="M226" s="93"/>
      <c r="N226" s="84"/>
      <c r="O226" s="84"/>
      <c r="P226" s="92"/>
      <c r="Q226" s="97"/>
      <c r="R226" s="97"/>
      <c r="S226" s="97"/>
      <c r="T226" s="93"/>
      <c r="U226" s="93"/>
      <c r="V226" s="95"/>
      <c r="W226" s="93"/>
      <c r="X226" s="93"/>
      <c r="Y226" s="93"/>
      <c r="Z226" s="98"/>
      <c r="AA226" s="98"/>
      <c r="AB226" s="98"/>
      <c r="AC226" s="98"/>
      <c r="AD226" s="98"/>
      <c r="AE226" s="98"/>
      <c r="AF226" s="84"/>
      <c r="AG226" s="98"/>
      <c r="AH226" s="98"/>
      <c r="AI226" s="93"/>
      <c r="AJ226" s="100"/>
      <c r="AK226" s="99"/>
      <c r="AL226" s="92"/>
      <c r="AM226" s="93"/>
      <c r="AN226" s="100"/>
      <c r="AO226" s="84"/>
      <c r="AP226" s="90" t="str">
        <f>IFERROR(VLOOKUP(Data[[#This Row],['#org +lead +name]],Tbl_Orgs[], 2), "")</f>
        <v/>
      </c>
      <c r="AQ226" s="90" t="str">
        <f>IFERROR(VLOOKUP(Data[[#This Row],['#org +lead +name]],Tbl_Orgs[], 3), "")</f>
        <v/>
      </c>
      <c r="AR226" s="90" t="str">
        <f>IFERROR(VLOOKUP(Data[[#This Row],['#org +impl +name]],Tbl_Orgs[], 2), "")</f>
        <v/>
      </c>
      <c r="AS226" s="90" t="str">
        <f>IFERROR(VLOOKUP(Data[[#This Row],['#org +impl +name]],Tbl_Orgs[], 3), "")</f>
        <v/>
      </c>
      <c r="AT226" s="91" t="str">
        <f t="shared" ca="1" si="12"/>
        <v/>
      </c>
      <c r="AU226" s="91" t="str">
        <f t="shared" ca="1" si="13"/>
        <v/>
      </c>
      <c r="AV226" s="91" t="str">
        <f t="shared" ca="1" si="14"/>
        <v/>
      </c>
      <c r="AW226" s="155"/>
      <c r="AX226" s="155"/>
      <c r="AY226" s="155"/>
      <c r="AZ226" s="155"/>
    </row>
    <row r="227" spans="1:52" ht="30" customHeight="1">
      <c r="A227" s="153" t="str">
        <f t="shared" ca="1" si="15"/>
        <v>202302-219</v>
      </c>
      <c r="B227" s="92"/>
      <c r="C227" s="93"/>
      <c r="D227" s="93"/>
      <c r="E227" s="81"/>
      <c r="F227" s="94"/>
      <c r="G227" s="81"/>
      <c r="H227" s="93"/>
      <c r="I227" s="143" t="s">
        <v>373</v>
      </c>
      <c r="J227" s="92"/>
      <c r="K227" s="96"/>
      <c r="L227" s="93"/>
      <c r="M227" s="93"/>
      <c r="N227" s="84"/>
      <c r="O227" s="84"/>
      <c r="P227" s="92"/>
      <c r="Q227" s="97"/>
      <c r="R227" s="97"/>
      <c r="S227" s="97"/>
      <c r="T227" s="93"/>
      <c r="U227" s="93"/>
      <c r="V227" s="95"/>
      <c r="W227" s="93"/>
      <c r="X227" s="93"/>
      <c r="Y227" s="93"/>
      <c r="Z227" s="98"/>
      <c r="AA227" s="98"/>
      <c r="AB227" s="98"/>
      <c r="AC227" s="98"/>
      <c r="AD227" s="98"/>
      <c r="AE227" s="98"/>
      <c r="AF227" s="84"/>
      <c r="AG227" s="98"/>
      <c r="AH227" s="98"/>
      <c r="AI227" s="93"/>
      <c r="AJ227" s="100"/>
      <c r="AK227" s="99"/>
      <c r="AL227" s="92"/>
      <c r="AM227" s="93"/>
      <c r="AN227" s="100"/>
      <c r="AO227" s="84"/>
      <c r="AP227" s="90" t="str">
        <f>IFERROR(VLOOKUP(Data[[#This Row],['#org +lead +name]],Tbl_Orgs[], 2), "")</f>
        <v/>
      </c>
      <c r="AQ227" s="90" t="str">
        <f>IFERROR(VLOOKUP(Data[[#This Row],['#org +lead +name]],Tbl_Orgs[], 3), "")</f>
        <v/>
      </c>
      <c r="AR227" s="90" t="str">
        <f>IFERROR(VLOOKUP(Data[[#This Row],['#org +impl +name]],Tbl_Orgs[], 2), "")</f>
        <v/>
      </c>
      <c r="AS227" s="90" t="str">
        <f>IFERROR(VLOOKUP(Data[[#This Row],['#org +impl +name]],Tbl_Orgs[], 3), "")</f>
        <v/>
      </c>
      <c r="AT227" s="91" t="str">
        <f t="shared" ref="AT227:AT290" ca="1" si="16">IF(Q227="","",OFFSET(Admin1_Start,MATCH(Q227,Admin1,0),1))</f>
        <v/>
      </c>
      <c r="AU227" s="91" t="str">
        <f t="shared" ref="AU227:AU290" ca="1" si="17">IF(R227="","",INDEX(Admin2_Pcode,MATCH(R227,OFFSET(Admin2_Start,MATCH(AT227,Admin1_Linked_Pcode,0),0,COUNTIF(Admin1_Linked_Pcode,AT227)),0)+MATCH(AT227,Admin1_Linked_Pcode,0)-1))</f>
        <v/>
      </c>
      <c r="AV227" s="91" t="str">
        <f t="shared" ref="AV227:AV290" ca="1" si="18">IF(S227="","",INDEX(Admin3_Pcode,MATCH(S227,OFFSET(Admin3_Start,MATCH(AU227,Admin2_Linked_Pcode,0),0,COUNTIF(Admin2_Linked_Pcode,AU227)),0)+MATCH(AU227,Admin2_Linked_Pcode,0)-1))</f>
        <v/>
      </c>
      <c r="AW227" s="155"/>
      <c r="AX227" s="155"/>
      <c r="AY227" s="155"/>
      <c r="AZ227" s="155"/>
    </row>
    <row r="228" spans="1:52" ht="30" customHeight="1">
      <c r="A228" s="153" t="str">
        <f t="shared" ca="1" si="15"/>
        <v>202302-220</v>
      </c>
      <c r="B228" s="92"/>
      <c r="C228" s="93"/>
      <c r="D228" s="93"/>
      <c r="E228" s="81"/>
      <c r="F228" s="94"/>
      <c r="G228" s="81"/>
      <c r="H228" s="93"/>
      <c r="I228" s="143" t="s">
        <v>373</v>
      </c>
      <c r="J228" s="92"/>
      <c r="K228" s="96"/>
      <c r="L228" s="93"/>
      <c r="M228" s="93"/>
      <c r="N228" s="84"/>
      <c r="O228" s="84"/>
      <c r="P228" s="92"/>
      <c r="Q228" s="97"/>
      <c r="R228" s="97"/>
      <c r="S228" s="97"/>
      <c r="T228" s="93"/>
      <c r="U228" s="93"/>
      <c r="V228" s="95"/>
      <c r="W228" s="93"/>
      <c r="X228" s="93"/>
      <c r="Y228" s="93"/>
      <c r="Z228" s="98"/>
      <c r="AA228" s="98"/>
      <c r="AB228" s="98"/>
      <c r="AC228" s="98"/>
      <c r="AD228" s="98"/>
      <c r="AE228" s="98"/>
      <c r="AF228" s="84"/>
      <c r="AG228" s="98"/>
      <c r="AH228" s="98"/>
      <c r="AI228" s="93"/>
      <c r="AJ228" s="100"/>
      <c r="AK228" s="99"/>
      <c r="AL228" s="92"/>
      <c r="AM228" s="93"/>
      <c r="AN228" s="100"/>
      <c r="AO228" s="84"/>
      <c r="AP228" s="90" t="str">
        <f>IFERROR(VLOOKUP(Data[[#This Row],['#org +lead +name]],Tbl_Orgs[], 2), "")</f>
        <v/>
      </c>
      <c r="AQ228" s="90" t="str">
        <f>IFERROR(VLOOKUP(Data[[#This Row],['#org +lead +name]],Tbl_Orgs[], 3), "")</f>
        <v/>
      </c>
      <c r="AR228" s="90" t="str">
        <f>IFERROR(VLOOKUP(Data[[#This Row],['#org +impl +name]],Tbl_Orgs[], 2), "")</f>
        <v/>
      </c>
      <c r="AS228" s="90" t="str">
        <f>IFERROR(VLOOKUP(Data[[#This Row],['#org +impl +name]],Tbl_Orgs[], 3), "")</f>
        <v/>
      </c>
      <c r="AT228" s="91" t="str">
        <f t="shared" ca="1" si="16"/>
        <v/>
      </c>
      <c r="AU228" s="91" t="str">
        <f t="shared" ca="1" si="17"/>
        <v/>
      </c>
      <c r="AV228" s="91" t="str">
        <f t="shared" ca="1" si="18"/>
        <v/>
      </c>
      <c r="AW228" s="155"/>
      <c r="AX228" s="155"/>
      <c r="AY228" s="155"/>
      <c r="AZ228" s="155"/>
    </row>
    <row r="229" spans="1:52" ht="30" customHeight="1">
      <c r="A229" s="153" t="str">
        <f t="shared" ca="1" si="15"/>
        <v>202302-221</v>
      </c>
      <c r="B229" s="92"/>
      <c r="C229" s="93"/>
      <c r="D229" s="93"/>
      <c r="E229" s="81"/>
      <c r="F229" s="94"/>
      <c r="G229" s="81"/>
      <c r="H229" s="93"/>
      <c r="I229" s="143" t="s">
        <v>373</v>
      </c>
      <c r="J229" s="92"/>
      <c r="K229" s="96"/>
      <c r="L229" s="93"/>
      <c r="M229" s="93"/>
      <c r="N229" s="84"/>
      <c r="O229" s="84"/>
      <c r="P229" s="92"/>
      <c r="Q229" s="97"/>
      <c r="R229" s="97"/>
      <c r="S229" s="97"/>
      <c r="T229" s="93"/>
      <c r="U229" s="93"/>
      <c r="V229" s="95"/>
      <c r="W229" s="93"/>
      <c r="X229" s="93"/>
      <c r="Y229" s="93"/>
      <c r="Z229" s="98"/>
      <c r="AA229" s="98"/>
      <c r="AB229" s="98"/>
      <c r="AC229" s="98"/>
      <c r="AD229" s="98"/>
      <c r="AE229" s="98"/>
      <c r="AF229" s="84"/>
      <c r="AG229" s="98"/>
      <c r="AH229" s="98"/>
      <c r="AI229" s="93"/>
      <c r="AJ229" s="100"/>
      <c r="AK229" s="99"/>
      <c r="AL229" s="92"/>
      <c r="AM229" s="93"/>
      <c r="AN229" s="100"/>
      <c r="AO229" s="84"/>
      <c r="AP229" s="90" t="str">
        <f>IFERROR(VLOOKUP(Data[[#This Row],['#org +lead +name]],Tbl_Orgs[], 2), "")</f>
        <v/>
      </c>
      <c r="AQ229" s="90" t="str">
        <f>IFERROR(VLOOKUP(Data[[#This Row],['#org +lead +name]],Tbl_Orgs[], 3), "")</f>
        <v/>
      </c>
      <c r="AR229" s="90" t="str">
        <f>IFERROR(VLOOKUP(Data[[#This Row],['#org +impl +name]],Tbl_Orgs[], 2), "")</f>
        <v/>
      </c>
      <c r="AS229" s="90" t="str">
        <f>IFERROR(VLOOKUP(Data[[#This Row],['#org +impl +name]],Tbl_Orgs[], 3), "")</f>
        <v/>
      </c>
      <c r="AT229" s="91" t="str">
        <f t="shared" ca="1" si="16"/>
        <v/>
      </c>
      <c r="AU229" s="91" t="str">
        <f t="shared" ca="1" si="17"/>
        <v/>
      </c>
      <c r="AV229" s="91" t="str">
        <f t="shared" ca="1" si="18"/>
        <v/>
      </c>
      <c r="AW229" s="155"/>
      <c r="AX229" s="155"/>
      <c r="AY229" s="155"/>
      <c r="AZ229" s="155"/>
    </row>
    <row r="230" spans="1:52" ht="30" customHeight="1">
      <c r="A230" s="153" t="str">
        <f t="shared" ca="1" si="15"/>
        <v>202302-222</v>
      </c>
      <c r="B230" s="92"/>
      <c r="C230" s="93"/>
      <c r="D230" s="93"/>
      <c r="E230" s="81"/>
      <c r="F230" s="94"/>
      <c r="G230" s="81"/>
      <c r="H230" s="93"/>
      <c r="I230" s="143" t="s">
        <v>373</v>
      </c>
      <c r="J230" s="92"/>
      <c r="K230" s="96"/>
      <c r="L230" s="93"/>
      <c r="M230" s="93"/>
      <c r="N230" s="84"/>
      <c r="O230" s="84"/>
      <c r="P230" s="92"/>
      <c r="Q230" s="97"/>
      <c r="R230" s="81"/>
      <c r="S230" s="97"/>
      <c r="T230" s="93"/>
      <c r="U230" s="93"/>
      <c r="V230" s="95"/>
      <c r="W230" s="93"/>
      <c r="X230" s="93"/>
      <c r="Y230" s="93"/>
      <c r="Z230" s="98"/>
      <c r="AA230" s="98"/>
      <c r="AB230" s="98"/>
      <c r="AC230" s="98"/>
      <c r="AD230" s="98"/>
      <c r="AE230" s="98"/>
      <c r="AF230" s="84"/>
      <c r="AG230" s="98"/>
      <c r="AH230" s="98"/>
      <c r="AI230" s="93"/>
      <c r="AJ230" s="100"/>
      <c r="AK230" s="99"/>
      <c r="AL230" s="92"/>
      <c r="AM230" s="93"/>
      <c r="AN230" s="100"/>
      <c r="AO230" s="84"/>
      <c r="AP230" s="90" t="str">
        <f>IFERROR(VLOOKUP(Data[[#This Row],['#org +lead +name]],Tbl_Orgs[], 2), "")</f>
        <v/>
      </c>
      <c r="AQ230" s="90" t="str">
        <f>IFERROR(VLOOKUP(Data[[#This Row],['#org +lead +name]],Tbl_Orgs[], 3), "")</f>
        <v/>
      </c>
      <c r="AR230" s="90" t="str">
        <f>IFERROR(VLOOKUP(Data[[#This Row],['#org +impl +name]],Tbl_Orgs[], 2), "")</f>
        <v/>
      </c>
      <c r="AS230" s="90" t="str">
        <f>IFERROR(VLOOKUP(Data[[#This Row],['#org +impl +name]],Tbl_Orgs[], 3), "")</f>
        <v/>
      </c>
      <c r="AT230" s="91" t="str">
        <f t="shared" ca="1" si="16"/>
        <v/>
      </c>
      <c r="AU230" s="91" t="str">
        <f t="shared" ca="1" si="17"/>
        <v/>
      </c>
      <c r="AV230" s="91" t="str">
        <f t="shared" ca="1" si="18"/>
        <v/>
      </c>
      <c r="AW230" s="155"/>
      <c r="AX230" s="155"/>
      <c r="AY230" s="155"/>
      <c r="AZ230" s="155"/>
    </row>
    <row r="231" spans="1:52" ht="30" customHeight="1">
      <c r="A231" s="153" t="str">
        <f t="shared" ca="1" si="15"/>
        <v>202302-223</v>
      </c>
      <c r="B231" s="92"/>
      <c r="C231" s="93"/>
      <c r="D231" s="93"/>
      <c r="E231" s="81"/>
      <c r="F231" s="94"/>
      <c r="G231" s="95"/>
      <c r="H231" s="93"/>
      <c r="I231" s="143" t="s">
        <v>373</v>
      </c>
      <c r="J231" s="92"/>
      <c r="K231" s="96"/>
      <c r="L231" s="93"/>
      <c r="M231" s="93"/>
      <c r="N231" s="84"/>
      <c r="O231" s="84"/>
      <c r="P231" s="92"/>
      <c r="Q231" s="97"/>
      <c r="R231" s="97"/>
      <c r="S231" s="97"/>
      <c r="T231" s="93"/>
      <c r="U231" s="93"/>
      <c r="V231" s="95"/>
      <c r="W231" s="93"/>
      <c r="X231" s="93"/>
      <c r="Y231" s="93"/>
      <c r="Z231" s="98"/>
      <c r="AA231" s="98"/>
      <c r="AB231" s="98"/>
      <c r="AC231" s="98"/>
      <c r="AD231" s="98"/>
      <c r="AE231" s="98"/>
      <c r="AF231" s="84"/>
      <c r="AG231" s="98"/>
      <c r="AH231" s="98"/>
      <c r="AI231" s="93"/>
      <c r="AJ231" s="100"/>
      <c r="AK231" s="99"/>
      <c r="AL231" s="92"/>
      <c r="AM231" s="93"/>
      <c r="AN231" s="100"/>
      <c r="AO231" s="84"/>
      <c r="AP231" s="90" t="str">
        <f>IFERROR(VLOOKUP(Data[[#This Row],['#org +lead +name]],Tbl_Orgs[], 2), "")</f>
        <v/>
      </c>
      <c r="AQ231" s="90" t="str">
        <f>IFERROR(VLOOKUP(Data[[#This Row],['#org +lead +name]],Tbl_Orgs[], 3), "")</f>
        <v/>
      </c>
      <c r="AR231" s="90" t="str">
        <f>IFERROR(VLOOKUP(Data[[#This Row],['#org +impl +name]],Tbl_Orgs[], 2), "")</f>
        <v/>
      </c>
      <c r="AS231" s="90" t="str">
        <f>IFERROR(VLOOKUP(Data[[#This Row],['#org +impl +name]],Tbl_Orgs[], 3), "")</f>
        <v/>
      </c>
      <c r="AT231" s="91" t="str">
        <f t="shared" ca="1" si="16"/>
        <v/>
      </c>
      <c r="AU231" s="91" t="str">
        <f t="shared" ca="1" si="17"/>
        <v/>
      </c>
      <c r="AV231" s="91" t="str">
        <f t="shared" ca="1" si="18"/>
        <v/>
      </c>
      <c r="AW231" s="155"/>
      <c r="AX231" s="155"/>
      <c r="AY231" s="155"/>
      <c r="AZ231" s="155"/>
    </row>
    <row r="232" spans="1:52" ht="30" customHeight="1">
      <c r="A232" s="153" t="str">
        <f t="shared" ca="1" si="15"/>
        <v>202302-224</v>
      </c>
      <c r="B232" s="92"/>
      <c r="C232" s="93"/>
      <c r="D232" s="93"/>
      <c r="E232" s="81"/>
      <c r="F232" s="94"/>
      <c r="G232" s="95"/>
      <c r="H232" s="93"/>
      <c r="I232" s="143" t="s">
        <v>373</v>
      </c>
      <c r="J232" s="92"/>
      <c r="K232" s="96"/>
      <c r="L232" s="93"/>
      <c r="M232" s="93"/>
      <c r="N232" s="84"/>
      <c r="O232" s="84"/>
      <c r="P232" s="92"/>
      <c r="Q232" s="97"/>
      <c r="R232" s="97"/>
      <c r="S232" s="97"/>
      <c r="T232" s="93"/>
      <c r="U232" s="93"/>
      <c r="V232" s="95"/>
      <c r="W232" s="93"/>
      <c r="X232" s="93"/>
      <c r="Y232" s="93"/>
      <c r="Z232" s="98"/>
      <c r="AA232" s="98"/>
      <c r="AB232" s="98"/>
      <c r="AC232" s="98"/>
      <c r="AD232" s="98"/>
      <c r="AE232" s="98"/>
      <c r="AF232" s="84"/>
      <c r="AG232" s="98"/>
      <c r="AH232" s="98"/>
      <c r="AI232" s="93"/>
      <c r="AJ232" s="100"/>
      <c r="AK232" s="99"/>
      <c r="AL232" s="92"/>
      <c r="AM232" s="93"/>
      <c r="AN232" s="100"/>
      <c r="AO232" s="84"/>
      <c r="AP232" s="90" t="str">
        <f>IFERROR(VLOOKUP(Data[[#This Row],['#org +lead +name]],Tbl_Orgs[], 2), "")</f>
        <v/>
      </c>
      <c r="AQ232" s="90" t="str">
        <f>IFERROR(VLOOKUP(Data[[#This Row],['#org +lead +name]],Tbl_Orgs[], 3), "")</f>
        <v/>
      </c>
      <c r="AR232" s="90" t="str">
        <f>IFERROR(VLOOKUP(Data[[#This Row],['#org +impl +name]],Tbl_Orgs[], 2), "")</f>
        <v/>
      </c>
      <c r="AS232" s="90" t="str">
        <f>IFERROR(VLOOKUP(Data[[#This Row],['#org +impl +name]],Tbl_Orgs[], 3), "")</f>
        <v/>
      </c>
      <c r="AT232" s="91" t="str">
        <f t="shared" ca="1" si="16"/>
        <v/>
      </c>
      <c r="AU232" s="91" t="str">
        <f t="shared" ca="1" si="17"/>
        <v/>
      </c>
      <c r="AV232" s="91" t="str">
        <f t="shared" ca="1" si="18"/>
        <v/>
      </c>
      <c r="AW232" s="155"/>
      <c r="AX232" s="155"/>
      <c r="AY232" s="155"/>
      <c r="AZ232" s="155"/>
    </row>
    <row r="233" spans="1:52" ht="30" customHeight="1">
      <c r="A233" s="153" t="str">
        <f t="shared" ca="1" si="15"/>
        <v>202302-225</v>
      </c>
      <c r="B233" s="92"/>
      <c r="C233" s="93"/>
      <c r="D233" s="93"/>
      <c r="E233" s="81"/>
      <c r="F233" s="94"/>
      <c r="G233" s="95"/>
      <c r="H233" s="93"/>
      <c r="I233" s="143" t="s">
        <v>373</v>
      </c>
      <c r="J233" s="92"/>
      <c r="K233" s="96"/>
      <c r="L233" s="93"/>
      <c r="M233" s="93"/>
      <c r="N233" s="84"/>
      <c r="O233" s="84"/>
      <c r="P233" s="92"/>
      <c r="Q233" s="97"/>
      <c r="R233" s="97"/>
      <c r="S233" s="97"/>
      <c r="T233" s="93"/>
      <c r="U233" s="93"/>
      <c r="V233" s="95"/>
      <c r="W233" s="93"/>
      <c r="X233" s="93"/>
      <c r="Y233" s="93"/>
      <c r="Z233" s="98"/>
      <c r="AA233" s="98"/>
      <c r="AB233" s="98"/>
      <c r="AC233" s="98"/>
      <c r="AD233" s="98"/>
      <c r="AE233" s="98"/>
      <c r="AF233" s="84"/>
      <c r="AG233" s="98"/>
      <c r="AH233" s="98"/>
      <c r="AI233" s="93"/>
      <c r="AJ233" s="100"/>
      <c r="AK233" s="99"/>
      <c r="AL233" s="92"/>
      <c r="AM233" s="93"/>
      <c r="AN233" s="100"/>
      <c r="AO233" s="84"/>
      <c r="AP233" s="90" t="str">
        <f>IFERROR(VLOOKUP(Data[[#This Row],['#org +lead +name]],Tbl_Orgs[], 2), "")</f>
        <v/>
      </c>
      <c r="AQ233" s="90" t="str">
        <f>IFERROR(VLOOKUP(Data[[#This Row],['#org +lead +name]],Tbl_Orgs[], 3), "")</f>
        <v/>
      </c>
      <c r="AR233" s="90" t="str">
        <f>IFERROR(VLOOKUP(Data[[#This Row],['#org +impl +name]],Tbl_Orgs[], 2), "")</f>
        <v/>
      </c>
      <c r="AS233" s="90" t="str">
        <f>IFERROR(VLOOKUP(Data[[#This Row],['#org +impl +name]],Tbl_Orgs[], 3), "")</f>
        <v/>
      </c>
      <c r="AT233" s="91" t="str">
        <f t="shared" ca="1" si="16"/>
        <v/>
      </c>
      <c r="AU233" s="91" t="str">
        <f t="shared" ca="1" si="17"/>
        <v/>
      </c>
      <c r="AV233" s="91" t="str">
        <f t="shared" ca="1" si="18"/>
        <v/>
      </c>
      <c r="AW233" s="155"/>
      <c r="AX233" s="155"/>
      <c r="AY233" s="155"/>
      <c r="AZ233" s="155"/>
    </row>
    <row r="234" spans="1:52" ht="30" customHeight="1">
      <c r="A234" s="153" t="str">
        <f t="shared" ca="1" si="15"/>
        <v>202302-226</v>
      </c>
      <c r="B234" s="92"/>
      <c r="C234" s="93"/>
      <c r="D234" s="93"/>
      <c r="E234" s="81"/>
      <c r="F234" s="94"/>
      <c r="G234" s="95"/>
      <c r="H234" s="93"/>
      <c r="I234" s="143" t="s">
        <v>373</v>
      </c>
      <c r="J234" s="92"/>
      <c r="K234" s="96"/>
      <c r="L234" s="93"/>
      <c r="M234" s="93"/>
      <c r="N234" s="84"/>
      <c r="O234" s="84"/>
      <c r="P234" s="92"/>
      <c r="Q234" s="97"/>
      <c r="R234" s="97"/>
      <c r="S234" s="97"/>
      <c r="T234" s="93"/>
      <c r="U234" s="93"/>
      <c r="V234" s="95"/>
      <c r="W234" s="93"/>
      <c r="X234" s="93"/>
      <c r="Y234" s="93"/>
      <c r="Z234" s="98"/>
      <c r="AA234" s="98"/>
      <c r="AB234" s="98"/>
      <c r="AC234" s="98"/>
      <c r="AD234" s="98"/>
      <c r="AE234" s="98"/>
      <c r="AF234" s="84"/>
      <c r="AG234" s="98"/>
      <c r="AH234" s="98"/>
      <c r="AI234" s="93"/>
      <c r="AJ234" s="100"/>
      <c r="AK234" s="99"/>
      <c r="AL234" s="92"/>
      <c r="AM234" s="93"/>
      <c r="AN234" s="100"/>
      <c r="AO234" s="84"/>
      <c r="AP234" s="90" t="str">
        <f>IFERROR(VLOOKUP(Data[[#This Row],['#org +lead +name]],Tbl_Orgs[], 2), "")</f>
        <v/>
      </c>
      <c r="AQ234" s="90" t="str">
        <f>IFERROR(VLOOKUP(Data[[#This Row],['#org +lead +name]],Tbl_Orgs[], 3), "")</f>
        <v/>
      </c>
      <c r="AR234" s="90" t="str">
        <f>IFERROR(VLOOKUP(Data[[#This Row],['#org +impl +name]],Tbl_Orgs[], 2), "")</f>
        <v/>
      </c>
      <c r="AS234" s="90" t="str">
        <f>IFERROR(VLOOKUP(Data[[#This Row],['#org +impl +name]],Tbl_Orgs[], 3), "")</f>
        <v/>
      </c>
      <c r="AT234" s="91" t="str">
        <f t="shared" ca="1" si="16"/>
        <v/>
      </c>
      <c r="AU234" s="91" t="str">
        <f t="shared" ca="1" si="17"/>
        <v/>
      </c>
      <c r="AV234" s="91" t="str">
        <f t="shared" ca="1" si="18"/>
        <v/>
      </c>
      <c r="AW234" s="155"/>
      <c r="AX234" s="155"/>
      <c r="AY234" s="155"/>
      <c r="AZ234" s="155"/>
    </row>
    <row r="235" spans="1:52" ht="30" customHeight="1">
      <c r="A235" s="153" t="str">
        <f t="shared" ca="1" si="15"/>
        <v>202302-227</v>
      </c>
      <c r="B235" s="92"/>
      <c r="C235" s="93"/>
      <c r="D235" s="93"/>
      <c r="E235" s="81"/>
      <c r="F235" s="94"/>
      <c r="G235" s="95"/>
      <c r="H235" s="93"/>
      <c r="I235" s="143" t="s">
        <v>373</v>
      </c>
      <c r="J235" s="92"/>
      <c r="K235" s="96"/>
      <c r="L235" s="93"/>
      <c r="M235" s="93"/>
      <c r="N235" s="84"/>
      <c r="O235" s="84"/>
      <c r="P235" s="92"/>
      <c r="Q235" s="97"/>
      <c r="R235" s="97"/>
      <c r="S235" s="97"/>
      <c r="T235" s="93"/>
      <c r="U235" s="93"/>
      <c r="V235" s="95"/>
      <c r="W235" s="93"/>
      <c r="X235" s="93"/>
      <c r="Y235" s="93"/>
      <c r="Z235" s="98"/>
      <c r="AA235" s="98"/>
      <c r="AB235" s="98"/>
      <c r="AC235" s="98"/>
      <c r="AD235" s="98"/>
      <c r="AE235" s="98"/>
      <c r="AF235" s="84"/>
      <c r="AG235" s="98"/>
      <c r="AH235" s="98"/>
      <c r="AI235" s="93"/>
      <c r="AJ235" s="100"/>
      <c r="AK235" s="99"/>
      <c r="AL235" s="92"/>
      <c r="AM235" s="93"/>
      <c r="AN235" s="100"/>
      <c r="AO235" s="84"/>
      <c r="AP235" s="90" t="str">
        <f>IFERROR(VLOOKUP(Data[[#This Row],['#org +lead +name]],Tbl_Orgs[], 2), "")</f>
        <v/>
      </c>
      <c r="AQ235" s="90" t="str">
        <f>IFERROR(VLOOKUP(Data[[#This Row],['#org +lead +name]],Tbl_Orgs[], 3), "")</f>
        <v/>
      </c>
      <c r="AR235" s="90" t="str">
        <f>IFERROR(VLOOKUP(Data[[#This Row],['#org +impl +name]],Tbl_Orgs[], 2), "")</f>
        <v/>
      </c>
      <c r="AS235" s="90" t="str">
        <f>IFERROR(VLOOKUP(Data[[#This Row],['#org +impl +name]],Tbl_Orgs[], 3), "")</f>
        <v/>
      </c>
      <c r="AT235" s="91" t="str">
        <f t="shared" ca="1" si="16"/>
        <v/>
      </c>
      <c r="AU235" s="91" t="str">
        <f t="shared" ca="1" si="17"/>
        <v/>
      </c>
      <c r="AV235" s="91" t="str">
        <f t="shared" ca="1" si="18"/>
        <v/>
      </c>
      <c r="AW235" s="155"/>
      <c r="AX235" s="155"/>
      <c r="AY235" s="155"/>
      <c r="AZ235" s="155"/>
    </row>
    <row r="236" spans="1:52" ht="30" customHeight="1">
      <c r="A236" s="153" t="str">
        <f t="shared" ca="1" si="15"/>
        <v>202302-228</v>
      </c>
      <c r="B236" s="92"/>
      <c r="C236" s="93"/>
      <c r="D236" s="93"/>
      <c r="E236" s="81"/>
      <c r="F236" s="94"/>
      <c r="G236" s="95"/>
      <c r="H236" s="93"/>
      <c r="I236" s="143" t="s">
        <v>373</v>
      </c>
      <c r="J236" s="92"/>
      <c r="K236" s="96"/>
      <c r="L236" s="93"/>
      <c r="M236" s="93"/>
      <c r="N236" s="84"/>
      <c r="O236" s="84"/>
      <c r="P236" s="92"/>
      <c r="Q236" s="97"/>
      <c r="R236" s="97"/>
      <c r="S236" s="97"/>
      <c r="T236" s="93"/>
      <c r="U236" s="93"/>
      <c r="V236" s="95"/>
      <c r="W236" s="93"/>
      <c r="X236" s="93"/>
      <c r="Y236" s="93"/>
      <c r="Z236" s="98"/>
      <c r="AA236" s="98"/>
      <c r="AB236" s="98"/>
      <c r="AC236" s="98"/>
      <c r="AD236" s="98"/>
      <c r="AE236" s="98"/>
      <c r="AF236" s="84"/>
      <c r="AG236" s="98"/>
      <c r="AH236" s="98"/>
      <c r="AI236" s="93"/>
      <c r="AJ236" s="100"/>
      <c r="AK236" s="99"/>
      <c r="AL236" s="92"/>
      <c r="AM236" s="93"/>
      <c r="AN236" s="100"/>
      <c r="AO236" s="84"/>
      <c r="AP236" s="90" t="str">
        <f>IFERROR(VLOOKUP(Data[[#This Row],['#org +lead +name]],Tbl_Orgs[], 2), "")</f>
        <v/>
      </c>
      <c r="AQ236" s="90" t="str">
        <f>IFERROR(VLOOKUP(Data[[#This Row],['#org +lead +name]],Tbl_Orgs[], 3), "")</f>
        <v/>
      </c>
      <c r="AR236" s="90" t="str">
        <f>IFERROR(VLOOKUP(Data[[#This Row],['#org +impl +name]],Tbl_Orgs[], 2), "")</f>
        <v/>
      </c>
      <c r="AS236" s="90" t="str">
        <f>IFERROR(VLOOKUP(Data[[#This Row],['#org +impl +name]],Tbl_Orgs[], 3), "")</f>
        <v/>
      </c>
      <c r="AT236" s="91" t="str">
        <f t="shared" ca="1" si="16"/>
        <v/>
      </c>
      <c r="AU236" s="91" t="str">
        <f t="shared" ca="1" si="17"/>
        <v/>
      </c>
      <c r="AV236" s="91" t="str">
        <f t="shared" ca="1" si="18"/>
        <v/>
      </c>
      <c r="AW236" s="155"/>
      <c r="AX236" s="155"/>
      <c r="AY236" s="155"/>
      <c r="AZ236" s="155"/>
    </row>
    <row r="237" spans="1:52" ht="30" customHeight="1">
      <c r="A237" s="153" t="str">
        <f t="shared" ca="1" si="15"/>
        <v>202302-229</v>
      </c>
      <c r="B237" s="92"/>
      <c r="C237" s="93"/>
      <c r="D237" s="93"/>
      <c r="E237" s="81"/>
      <c r="F237" s="94"/>
      <c r="G237" s="95"/>
      <c r="H237" s="93"/>
      <c r="I237" s="143" t="s">
        <v>373</v>
      </c>
      <c r="J237" s="92"/>
      <c r="K237" s="96"/>
      <c r="L237" s="93"/>
      <c r="M237" s="93"/>
      <c r="N237" s="84"/>
      <c r="O237" s="84"/>
      <c r="P237" s="92"/>
      <c r="Q237" s="97"/>
      <c r="R237" s="97"/>
      <c r="S237" s="97"/>
      <c r="T237" s="93"/>
      <c r="U237" s="93"/>
      <c r="V237" s="95"/>
      <c r="W237" s="93"/>
      <c r="X237" s="93"/>
      <c r="Y237" s="93"/>
      <c r="Z237" s="98"/>
      <c r="AA237" s="98"/>
      <c r="AB237" s="98"/>
      <c r="AC237" s="98"/>
      <c r="AD237" s="98"/>
      <c r="AE237" s="98"/>
      <c r="AF237" s="84"/>
      <c r="AG237" s="98"/>
      <c r="AH237" s="98"/>
      <c r="AI237" s="93"/>
      <c r="AJ237" s="100"/>
      <c r="AK237" s="99"/>
      <c r="AL237" s="92"/>
      <c r="AM237" s="93"/>
      <c r="AN237" s="100"/>
      <c r="AO237" s="84"/>
      <c r="AP237" s="90" t="str">
        <f>IFERROR(VLOOKUP(Data[[#This Row],['#org +lead +name]],Tbl_Orgs[], 2), "")</f>
        <v/>
      </c>
      <c r="AQ237" s="90" t="str">
        <f>IFERROR(VLOOKUP(Data[[#This Row],['#org +lead +name]],Tbl_Orgs[], 3), "")</f>
        <v/>
      </c>
      <c r="AR237" s="90" t="str">
        <f>IFERROR(VLOOKUP(Data[[#This Row],['#org +impl +name]],Tbl_Orgs[], 2), "")</f>
        <v/>
      </c>
      <c r="AS237" s="90" t="str">
        <f>IFERROR(VLOOKUP(Data[[#This Row],['#org +impl +name]],Tbl_Orgs[], 3), "")</f>
        <v/>
      </c>
      <c r="AT237" s="91" t="str">
        <f t="shared" ca="1" si="16"/>
        <v/>
      </c>
      <c r="AU237" s="91" t="str">
        <f t="shared" ca="1" si="17"/>
        <v/>
      </c>
      <c r="AV237" s="91" t="str">
        <f t="shared" ca="1" si="18"/>
        <v/>
      </c>
      <c r="AW237" s="155"/>
      <c r="AX237" s="155"/>
      <c r="AY237" s="155"/>
      <c r="AZ237" s="155"/>
    </row>
    <row r="238" spans="1:52" ht="30" customHeight="1">
      <c r="A238" s="153" t="str">
        <f t="shared" ca="1" si="15"/>
        <v>202302-230</v>
      </c>
      <c r="B238" s="92"/>
      <c r="C238" s="93"/>
      <c r="D238" s="93"/>
      <c r="E238" s="81"/>
      <c r="F238" s="94"/>
      <c r="G238" s="95"/>
      <c r="H238" s="93"/>
      <c r="I238" s="143" t="s">
        <v>373</v>
      </c>
      <c r="J238" s="92"/>
      <c r="K238" s="96"/>
      <c r="L238" s="93"/>
      <c r="M238" s="93"/>
      <c r="N238" s="84"/>
      <c r="O238" s="84"/>
      <c r="P238" s="92"/>
      <c r="Q238" s="97"/>
      <c r="R238" s="97"/>
      <c r="S238" s="97"/>
      <c r="T238" s="93"/>
      <c r="U238" s="93"/>
      <c r="V238" s="95"/>
      <c r="W238" s="93"/>
      <c r="X238" s="93"/>
      <c r="Y238" s="93"/>
      <c r="Z238" s="98"/>
      <c r="AA238" s="98"/>
      <c r="AB238" s="98"/>
      <c r="AC238" s="98"/>
      <c r="AD238" s="98"/>
      <c r="AE238" s="98"/>
      <c r="AF238" s="84"/>
      <c r="AG238" s="98"/>
      <c r="AH238" s="98"/>
      <c r="AI238" s="93"/>
      <c r="AJ238" s="100"/>
      <c r="AK238" s="99"/>
      <c r="AL238" s="92"/>
      <c r="AM238" s="93"/>
      <c r="AN238" s="100"/>
      <c r="AO238" s="84"/>
      <c r="AP238" s="90" t="str">
        <f>IFERROR(VLOOKUP(Data[[#This Row],['#org +lead +name]],Tbl_Orgs[], 2), "")</f>
        <v/>
      </c>
      <c r="AQ238" s="90" t="str">
        <f>IFERROR(VLOOKUP(Data[[#This Row],['#org +lead +name]],Tbl_Orgs[], 3), "")</f>
        <v/>
      </c>
      <c r="AR238" s="90" t="str">
        <f>IFERROR(VLOOKUP(Data[[#This Row],['#org +impl +name]],Tbl_Orgs[], 2), "")</f>
        <v/>
      </c>
      <c r="AS238" s="90" t="str">
        <f>IFERROR(VLOOKUP(Data[[#This Row],['#org +impl +name]],Tbl_Orgs[], 3), "")</f>
        <v/>
      </c>
      <c r="AT238" s="91" t="str">
        <f t="shared" ca="1" si="16"/>
        <v/>
      </c>
      <c r="AU238" s="91" t="str">
        <f t="shared" ca="1" si="17"/>
        <v/>
      </c>
      <c r="AV238" s="91" t="str">
        <f t="shared" ca="1" si="18"/>
        <v/>
      </c>
      <c r="AW238" s="155"/>
      <c r="AX238" s="155"/>
      <c r="AY238" s="155"/>
      <c r="AZ238" s="155"/>
    </row>
    <row r="239" spans="1:52" ht="30" customHeight="1">
      <c r="A239" s="153" t="str">
        <f t="shared" ca="1" si="15"/>
        <v>202302-231</v>
      </c>
      <c r="B239" s="92"/>
      <c r="C239" s="93"/>
      <c r="D239" s="93"/>
      <c r="E239" s="81"/>
      <c r="F239" s="94"/>
      <c r="G239" s="81"/>
      <c r="H239" s="93"/>
      <c r="I239" s="143" t="s">
        <v>373</v>
      </c>
      <c r="J239" s="92"/>
      <c r="K239" s="96"/>
      <c r="L239" s="93"/>
      <c r="M239" s="93"/>
      <c r="N239" s="84"/>
      <c r="O239" s="84"/>
      <c r="P239" s="92"/>
      <c r="Q239" s="97"/>
      <c r="R239" s="97"/>
      <c r="S239" s="97"/>
      <c r="T239" s="93"/>
      <c r="U239" s="93"/>
      <c r="V239" s="95"/>
      <c r="W239" s="93"/>
      <c r="X239" s="93"/>
      <c r="Y239" s="93"/>
      <c r="Z239" s="98"/>
      <c r="AA239" s="98"/>
      <c r="AB239" s="98"/>
      <c r="AC239" s="98"/>
      <c r="AD239" s="98"/>
      <c r="AE239" s="98"/>
      <c r="AF239" s="84"/>
      <c r="AG239" s="98"/>
      <c r="AH239" s="98"/>
      <c r="AI239" s="93"/>
      <c r="AJ239" s="100"/>
      <c r="AK239" s="99"/>
      <c r="AL239" s="92"/>
      <c r="AM239" s="93"/>
      <c r="AN239" s="100"/>
      <c r="AO239" s="84"/>
      <c r="AP239" s="90" t="str">
        <f>IFERROR(VLOOKUP(Data[[#This Row],['#org +lead +name]],Tbl_Orgs[], 2), "")</f>
        <v/>
      </c>
      <c r="AQ239" s="90" t="str">
        <f>IFERROR(VLOOKUP(Data[[#This Row],['#org +lead +name]],Tbl_Orgs[], 3), "")</f>
        <v/>
      </c>
      <c r="AR239" s="90" t="str">
        <f>IFERROR(VLOOKUP(Data[[#This Row],['#org +impl +name]],Tbl_Orgs[], 2), "")</f>
        <v/>
      </c>
      <c r="AS239" s="90" t="str">
        <f>IFERROR(VLOOKUP(Data[[#This Row],['#org +impl +name]],Tbl_Orgs[], 3), "")</f>
        <v/>
      </c>
      <c r="AT239" s="91" t="str">
        <f t="shared" ca="1" si="16"/>
        <v/>
      </c>
      <c r="AU239" s="91" t="str">
        <f t="shared" ca="1" si="17"/>
        <v/>
      </c>
      <c r="AV239" s="91" t="str">
        <f t="shared" ca="1" si="18"/>
        <v/>
      </c>
      <c r="AW239" s="155"/>
      <c r="AX239" s="155"/>
      <c r="AY239" s="155"/>
      <c r="AZ239" s="155"/>
    </row>
    <row r="240" spans="1:52" ht="30" customHeight="1">
      <c r="A240" s="153" t="str">
        <f t="shared" ca="1" si="15"/>
        <v>202302-232</v>
      </c>
      <c r="B240" s="92"/>
      <c r="C240" s="93"/>
      <c r="D240" s="93"/>
      <c r="E240" s="81"/>
      <c r="F240" s="94"/>
      <c r="G240" s="81"/>
      <c r="H240" s="93"/>
      <c r="I240" s="143" t="s">
        <v>373</v>
      </c>
      <c r="J240" s="92"/>
      <c r="K240" s="96"/>
      <c r="L240" s="93"/>
      <c r="M240" s="93"/>
      <c r="N240" s="84"/>
      <c r="O240" s="84"/>
      <c r="P240" s="92"/>
      <c r="Q240" s="97"/>
      <c r="R240" s="97"/>
      <c r="S240" s="97"/>
      <c r="T240" s="93"/>
      <c r="U240" s="93"/>
      <c r="V240" s="95"/>
      <c r="W240" s="93"/>
      <c r="X240" s="93"/>
      <c r="Y240" s="93"/>
      <c r="Z240" s="98"/>
      <c r="AA240" s="98"/>
      <c r="AB240" s="98"/>
      <c r="AC240" s="98"/>
      <c r="AD240" s="98"/>
      <c r="AE240" s="98"/>
      <c r="AF240" s="84"/>
      <c r="AG240" s="98"/>
      <c r="AH240" s="98"/>
      <c r="AI240" s="93"/>
      <c r="AJ240" s="100"/>
      <c r="AK240" s="99"/>
      <c r="AL240" s="92"/>
      <c r="AM240" s="93"/>
      <c r="AN240" s="100"/>
      <c r="AO240" s="84"/>
      <c r="AP240" s="90" t="str">
        <f>IFERROR(VLOOKUP(Data[[#This Row],['#org +lead +name]],Tbl_Orgs[], 2), "")</f>
        <v/>
      </c>
      <c r="AQ240" s="90" t="str">
        <f>IFERROR(VLOOKUP(Data[[#This Row],['#org +lead +name]],Tbl_Orgs[], 3), "")</f>
        <v/>
      </c>
      <c r="AR240" s="90" t="str">
        <f>IFERROR(VLOOKUP(Data[[#This Row],['#org +impl +name]],Tbl_Orgs[], 2), "")</f>
        <v/>
      </c>
      <c r="AS240" s="90" t="str">
        <f>IFERROR(VLOOKUP(Data[[#This Row],['#org +impl +name]],Tbl_Orgs[], 3), "")</f>
        <v/>
      </c>
      <c r="AT240" s="91" t="str">
        <f t="shared" ca="1" si="16"/>
        <v/>
      </c>
      <c r="AU240" s="91" t="str">
        <f t="shared" ca="1" si="17"/>
        <v/>
      </c>
      <c r="AV240" s="91" t="str">
        <f t="shared" ca="1" si="18"/>
        <v/>
      </c>
      <c r="AW240" s="155"/>
      <c r="AX240" s="155"/>
      <c r="AY240" s="155"/>
      <c r="AZ240" s="155"/>
    </row>
    <row r="241" spans="1:52" ht="30" customHeight="1">
      <c r="A241" s="153" t="str">
        <f t="shared" ca="1" si="15"/>
        <v>202302-233</v>
      </c>
      <c r="B241" s="92"/>
      <c r="C241" s="93"/>
      <c r="D241" s="93"/>
      <c r="E241" s="81"/>
      <c r="F241" s="94"/>
      <c r="G241" s="81"/>
      <c r="H241" s="93"/>
      <c r="I241" s="143" t="s">
        <v>373</v>
      </c>
      <c r="J241" s="92"/>
      <c r="K241" s="96"/>
      <c r="L241" s="93"/>
      <c r="M241" s="93"/>
      <c r="N241" s="84"/>
      <c r="O241" s="84"/>
      <c r="P241" s="92"/>
      <c r="Q241" s="97"/>
      <c r="R241" s="97"/>
      <c r="S241" s="97"/>
      <c r="T241" s="93"/>
      <c r="U241" s="93"/>
      <c r="V241" s="95"/>
      <c r="W241" s="93"/>
      <c r="X241" s="93"/>
      <c r="Y241" s="93"/>
      <c r="Z241" s="98"/>
      <c r="AA241" s="98"/>
      <c r="AB241" s="98"/>
      <c r="AC241" s="98"/>
      <c r="AD241" s="98"/>
      <c r="AE241" s="98"/>
      <c r="AF241" s="84"/>
      <c r="AG241" s="98"/>
      <c r="AH241" s="98"/>
      <c r="AI241" s="93"/>
      <c r="AJ241" s="100"/>
      <c r="AK241" s="99"/>
      <c r="AL241" s="92"/>
      <c r="AM241" s="93"/>
      <c r="AN241" s="100"/>
      <c r="AO241" s="84"/>
      <c r="AP241" s="90" t="str">
        <f>IFERROR(VLOOKUP(Data[[#This Row],['#org +lead +name]],Tbl_Orgs[], 2), "")</f>
        <v/>
      </c>
      <c r="AQ241" s="90" t="str">
        <f>IFERROR(VLOOKUP(Data[[#This Row],['#org +lead +name]],Tbl_Orgs[], 3), "")</f>
        <v/>
      </c>
      <c r="AR241" s="90" t="str">
        <f>IFERROR(VLOOKUP(Data[[#This Row],['#org +impl +name]],Tbl_Orgs[], 2), "")</f>
        <v/>
      </c>
      <c r="AS241" s="90" t="str">
        <f>IFERROR(VLOOKUP(Data[[#This Row],['#org +impl +name]],Tbl_Orgs[], 3), "")</f>
        <v/>
      </c>
      <c r="AT241" s="91" t="str">
        <f t="shared" ca="1" si="16"/>
        <v/>
      </c>
      <c r="AU241" s="91" t="str">
        <f t="shared" ca="1" si="17"/>
        <v/>
      </c>
      <c r="AV241" s="91" t="str">
        <f t="shared" ca="1" si="18"/>
        <v/>
      </c>
      <c r="AW241" s="155"/>
      <c r="AX241" s="155"/>
      <c r="AY241" s="155"/>
      <c r="AZ241" s="155"/>
    </row>
    <row r="242" spans="1:52" ht="30" customHeight="1">
      <c r="A242" s="153" t="str">
        <f t="shared" ca="1" si="15"/>
        <v>202302-234</v>
      </c>
      <c r="B242" s="92"/>
      <c r="C242" s="93"/>
      <c r="D242" s="93"/>
      <c r="E242" s="81"/>
      <c r="F242" s="94"/>
      <c r="G242" s="81"/>
      <c r="H242" s="93"/>
      <c r="I242" s="143" t="s">
        <v>373</v>
      </c>
      <c r="J242" s="92"/>
      <c r="K242" s="96"/>
      <c r="L242" s="93"/>
      <c r="M242" s="93"/>
      <c r="N242" s="84"/>
      <c r="O242" s="84"/>
      <c r="P242" s="92"/>
      <c r="Q242" s="97"/>
      <c r="R242" s="97"/>
      <c r="S242" s="97"/>
      <c r="T242" s="93"/>
      <c r="U242" s="93"/>
      <c r="V242" s="95"/>
      <c r="W242" s="93"/>
      <c r="X242" s="93"/>
      <c r="Y242" s="93"/>
      <c r="Z242" s="98"/>
      <c r="AA242" s="98"/>
      <c r="AB242" s="98"/>
      <c r="AC242" s="98"/>
      <c r="AD242" s="98"/>
      <c r="AE242" s="98"/>
      <c r="AF242" s="84"/>
      <c r="AG242" s="98"/>
      <c r="AH242" s="98"/>
      <c r="AI242" s="93"/>
      <c r="AJ242" s="100"/>
      <c r="AK242" s="99"/>
      <c r="AL242" s="92"/>
      <c r="AM242" s="93"/>
      <c r="AN242" s="100"/>
      <c r="AO242" s="84"/>
      <c r="AP242" s="90" t="str">
        <f>IFERROR(VLOOKUP(Data[[#This Row],['#org +lead +name]],Tbl_Orgs[], 2), "")</f>
        <v/>
      </c>
      <c r="AQ242" s="90" t="str">
        <f>IFERROR(VLOOKUP(Data[[#This Row],['#org +lead +name]],Tbl_Orgs[], 3), "")</f>
        <v/>
      </c>
      <c r="AR242" s="90" t="str">
        <f>IFERROR(VLOOKUP(Data[[#This Row],['#org +impl +name]],Tbl_Orgs[], 2), "")</f>
        <v/>
      </c>
      <c r="AS242" s="90" t="str">
        <f>IFERROR(VLOOKUP(Data[[#This Row],['#org +impl +name]],Tbl_Orgs[], 3), "")</f>
        <v/>
      </c>
      <c r="AT242" s="91" t="str">
        <f t="shared" ca="1" si="16"/>
        <v/>
      </c>
      <c r="AU242" s="91" t="str">
        <f t="shared" ca="1" si="17"/>
        <v/>
      </c>
      <c r="AV242" s="91" t="str">
        <f t="shared" ca="1" si="18"/>
        <v/>
      </c>
      <c r="AW242" s="155"/>
      <c r="AX242" s="155"/>
      <c r="AY242" s="155"/>
      <c r="AZ242" s="155"/>
    </row>
    <row r="243" spans="1:52" ht="30" customHeight="1">
      <c r="A243" s="153" t="str">
        <f t="shared" ca="1" si="15"/>
        <v>202302-235</v>
      </c>
      <c r="B243" s="92"/>
      <c r="C243" s="93"/>
      <c r="D243" s="93"/>
      <c r="E243" s="81"/>
      <c r="F243" s="94"/>
      <c r="G243" s="81"/>
      <c r="H243" s="93"/>
      <c r="I243" s="143" t="s">
        <v>373</v>
      </c>
      <c r="J243" s="92"/>
      <c r="K243" s="96"/>
      <c r="L243" s="93"/>
      <c r="M243" s="93"/>
      <c r="N243" s="84"/>
      <c r="O243" s="84"/>
      <c r="P243" s="92"/>
      <c r="Q243" s="97"/>
      <c r="R243" s="97"/>
      <c r="S243" s="97"/>
      <c r="T243" s="93"/>
      <c r="U243" s="93"/>
      <c r="V243" s="95"/>
      <c r="W243" s="93"/>
      <c r="X243" s="93"/>
      <c r="Y243" s="93"/>
      <c r="Z243" s="98"/>
      <c r="AA243" s="98"/>
      <c r="AB243" s="98"/>
      <c r="AC243" s="98"/>
      <c r="AD243" s="98"/>
      <c r="AE243" s="98"/>
      <c r="AF243" s="84"/>
      <c r="AG243" s="98"/>
      <c r="AH243" s="98"/>
      <c r="AI243" s="93"/>
      <c r="AJ243" s="100"/>
      <c r="AK243" s="99"/>
      <c r="AL243" s="92"/>
      <c r="AM243" s="93"/>
      <c r="AN243" s="100"/>
      <c r="AO243" s="84"/>
      <c r="AP243" s="90" t="str">
        <f>IFERROR(VLOOKUP(Data[[#This Row],['#org +lead +name]],Tbl_Orgs[], 2), "")</f>
        <v/>
      </c>
      <c r="AQ243" s="90" t="str">
        <f>IFERROR(VLOOKUP(Data[[#This Row],['#org +lead +name]],Tbl_Orgs[], 3), "")</f>
        <v/>
      </c>
      <c r="AR243" s="90" t="str">
        <f>IFERROR(VLOOKUP(Data[[#This Row],['#org +impl +name]],Tbl_Orgs[], 2), "")</f>
        <v/>
      </c>
      <c r="AS243" s="90" t="str">
        <f>IFERROR(VLOOKUP(Data[[#This Row],['#org +impl +name]],Tbl_Orgs[], 3), "")</f>
        <v/>
      </c>
      <c r="AT243" s="91" t="str">
        <f t="shared" ca="1" si="16"/>
        <v/>
      </c>
      <c r="AU243" s="91" t="str">
        <f t="shared" ca="1" si="17"/>
        <v/>
      </c>
      <c r="AV243" s="91" t="str">
        <f t="shared" ca="1" si="18"/>
        <v/>
      </c>
      <c r="AW243" s="155"/>
      <c r="AX243" s="155"/>
      <c r="AY243" s="155"/>
      <c r="AZ243" s="155"/>
    </row>
    <row r="244" spans="1:52" ht="30" customHeight="1">
      <c r="A244" s="153" t="str">
        <f t="shared" ca="1" si="15"/>
        <v>202302-236</v>
      </c>
      <c r="B244" s="92"/>
      <c r="C244" s="93"/>
      <c r="D244" s="93"/>
      <c r="E244" s="81"/>
      <c r="F244" s="94"/>
      <c r="G244" s="81"/>
      <c r="H244" s="93"/>
      <c r="I244" s="143" t="s">
        <v>373</v>
      </c>
      <c r="J244" s="92"/>
      <c r="K244" s="96"/>
      <c r="L244" s="93"/>
      <c r="M244" s="93"/>
      <c r="N244" s="84"/>
      <c r="O244" s="84"/>
      <c r="P244" s="92"/>
      <c r="Q244" s="97"/>
      <c r="R244" s="97"/>
      <c r="S244" s="97"/>
      <c r="T244" s="93"/>
      <c r="U244" s="93"/>
      <c r="V244" s="95"/>
      <c r="W244" s="93"/>
      <c r="X244" s="93"/>
      <c r="Y244" s="93"/>
      <c r="Z244" s="98"/>
      <c r="AA244" s="98"/>
      <c r="AB244" s="98"/>
      <c r="AC244" s="98"/>
      <c r="AD244" s="98"/>
      <c r="AE244" s="98"/>
      <c r="AF244" s="84"/>
      <c r="AG244" s="98"/>
      <c r="AH244" s="98"/>
      <c r="AI244" s="93"/>
      <c r="AJ244" s="100"/>
      <c r="AK244" s="85"/>
      <c r="AL244" s="92"/>
      <c r="AM244" s="93"/>
      <c r="AN244" s="100"/>
      <c r="AO244" s="84"/>
      <c r="AP244" s="90" t="str">
        <f>IFERROR(VLOOKUP(Data[[#This Row],['#org +lead +name]],Tbl_Orgs[], 2), "")</f>
        <v/>
      </c>
      <c r="AQ244" s="90" t="str">
        <f>IFERROR(VLOOKUP(Data[[#This Row],['#org +lead +name]],Tbl_Orgs[], 3), "")</f>
        <v/>
      </c>
      <c r="AR244" s="90" t="str">
        <f>IFERROR(VLOOKUP(Data[[#This Row],['#org +impl +name]],Tbl_Orgs[], 2), "")</f>
        <v/>
      </c>
      <c r="AS244" s="90" t="str">
        <f>IFERROR(VLOOKUP(Data[[#This Row],['#org +impl +name]],Tbl_Orgs[], 3), "")</f>
        <v/>
      </c>
      <c r="AT244" s="91" t="str">
        <f t="shared" ca="1" si="16"/>
        <v/>
      </c>
      <c r="AU244" s="91" t="str">
        <f t="shared" ca="1" si="17"/>
        <v/>
      </c>
      <c r="AV244" s="91" t="str">
        <f t="shared" ca="1" si="18"/>
        <v/>
      </c>
      <c r="AW244" s="155"/>
      <c r="AX244" s="155"/>
      <c r="AY244" s="155"/>
      <c r="AZ244" s="155"/>
    </row>
    <row r="245" spans="1:52" ht="30" customHeight="1">
      <c r="A245" s="153" t="str">
        <f t="shared" ca="1" si="15"/>
        <v>202302-237</v>
      </c>
      <c r="B245" s="92"/>
      <c r="C245" s="93"/>
      <c r="D245" s="93"/>
      <c r="E245" s="81"/>
      <c r="F245" s="94"/>
      <c r="G245" s="81"/>
      <c r="H245" s="93"/>
      <c r="I245" s="143" t="s">
        <v>373</v>
      </c>
      <c r="J245" s="92"/>
      <c r="K245" s="96"/>
      <c r="L245" s="93"/>
      <c r="M245" s="93"/>
      <c r="N245" s="84"/>
      <c r="O245" s="84"/>
      <c r="P245" s="92"/>
      <c r="Q245" s="97"/>
      <c r="R245" s="97"/>
      <c r="S245" s="97"/>
      <c r="T245" s="93"/>
      <c r="U245" s="93"/>
      <c r="V245" s="95"/>
      <c r="W245" s="93"/>
      <c r="X245" s="93"/>
      <c r="Y245" s="93"/>
      <c r="Z245" s="98"/>
      <c r="AA245" s="98"/>
      <c r="AB245" s="98"/>
      <c r="AC245" s="98"/>
      <c r="AD245" s="98"/>
      <c r="AE245" s="98"/>
      <c r="AF245" s="84"/>
      <c r="AG245" s="98"/>
      <c r="AH245" s="98"/>
      <c r="AI245" s="93"/>
      <c r="AJ245" s="100"/>
      <c r="AK245" s="85"/>
      <c r="AL245" s="92"/>
      <c r="AM245" s="93"/>
      <c r="AN245" s="100"/>
      <c r="AO245" s="84"/>
      <c r="AP245" s="90" t="str">
        <f>IFERROR(VLOOKUP(Data[[#This Row],['#org +lead +name]],Tbl_Orgs[], 2), "")</f>
        <v/>
      </c>
      <c r="AQ245" s="90" t="str">
        <f>IFERROR(VLOOKUP(Data[[#This Row],['#org +lead +name]],Tbl_Orgs[], 3), "")</f>
        <v/>
      </c>
      <c r="AR245" s="90" t="str">
        <f>IFERROR(VLOOKUP(Data[[#This Row],['#org +impl +name]],Tbl_Orgs[], 2), "")</f>
        <v/>
      </c>
      <c r="AS245" s="90" t="str">
        <f>IFERROR(VLOOKUP(Data[[#This Row],['#org +impl +name]],Tbl_Orgs[], 3), "")</f>
        <v/>
      </c>
      <c r="AT245" s="91" t="str">
        <f t="shared" ca="1" si="16"/>
        <v/>
      </c>
      <c r="AU245" s="91" t="str">
        <f t="shared" ca="1" si="17"/>
        <v/>
      </c>
      <c r="AV245" s="91" t="str">
        <f t="shared" ca="1" si="18"/>
        <v/>
      </c>
      <c r="AW245" s="155"/>
      <c r="AX245" s="155"/>
      <c r="AY245" s="155"/>
      <c r="AZ245" s="155"/>
    </row>
    <row r="246" spans="1:52" ht="30" customHeight="1">
      <c r="A246" s="153" t="str">
        <f t="shared" ca="1" si="15"/>
        <v>202302-238</v>
      </c>
      <c r="B246" s="92"/>
      <c r="C246" s="93"/>
      <c r="D246" s="93"/>
      <c r="E246" s="81"/>
      <c r="F246" s="94"/>
      <c r="G246" s="81"/>
      <c r="H246" s="93"/>
      <c r="I246" s="143" t="s">
        <v>373</v>
      </c>
      <c r="J246" s="92"/>
      <c r="K246" s="96"/>
      <c r="L246" s="93"/>
      <c r="M246" s="93"/>
      <c r="N246" s="84"/>
      <c r="O246" s="84"/>
      <c r="P246" s="92"/>
      <c r="Q246" s="97"/>
      <c r="R246" s="97"/>
      <c r="S246" s="97"/>
      <c r="T246" s="93"/>
      <c r="U246" s="93"/>
      <c r="V246" s="95"/>
      <c r="W246" s="93"/>
      <c r="X246" s="93"/>
      <c r="Y246" s="93"/>
      <c r="Z246" s="98"/>
      <c r="AA246" s="98"/>
      <c r="AB246" s="98"/>
      <c r="AC246" s="98"/>
      <c r="AD246" s="98"/>
      <c r="AE246" s="98"/>
      <c r="AF246" s="84"/>
      <c r="AG246" s="98"/>
      <c r="AH246" s="98"/>
      <c r="AI246" s="93"/>
      <c r="AJ246" s="100"/>
      <c r="AK246" s="85"/>
      <c r="AL246" s="92"/>
      <c r="AM246" s="93"/>
      <c r="AN246" s="100"/>
      <c r="AO246" s="84"/>
      <c r="AP246" s="90" t="str">
        <f>IFERROR(VLOOKUP(Data[[#This Row],['#org +lead +name]],Tbl_Orgs[], 2), "")</f>
        <v/>
      </c>
      <c r="AQ246" s="90" t="str">
        <f>IFERROR(VLOOKUP(Data[[#This Row],['#org +lead +name]],Tbl_Orgs[], 3), "")</f>
        <v/>
      </c>
      <c r="AR246" s="90" t="str">
        <f>IFERROR(VLOOKUP(Data[[#This Row],['#org +impl +name]],Tbl_Orgs[], 2), "")</f>
        <v/>
      </c>
      <c r="AS246" s="90" t="str">
        <f>IFERROR(VLOOKUP(Data[[#This Row],['#org +impl +name]],Tbl_Orgs[], 3), "")</f>
        <v/>
      </c>
      <c r="AT246" s="91" t="str">
        <f t="shared" ca="1" si="16"/>
        <v/>
      </c>
      <c r="AU246" s="91" t="str">
        <f t="shared" ca="1" si="17"/>
        <v/>
      </c>
      <c r="AV246" s="91" t="str">
        <f t="shared" ca="1" si="18"/>
        <v/>
      </c>
      <c r="AW246" s="155"/>
      <c r="AX246" s="155"/>
      <c r="AY246" s="155"/>
      <c r="AZ246" s="155"/>
    </row>
    <row r="247" spans="1:52" ht="30" customHeight="1">
      <c r="A247" s="153" t="str">
        <f t="shared" ca="1" si="15"/>
        <v>202302-239</v>
      </c>
      <c r="B247" s="92"/>
      <c r="C247" s="93"/>
      <c r="D247" s="93"/>
      <c r="E247" s="81"/>
      <c r="F247" s="94"/>
      <c r="G247" s="81"/>
      <c r="H247" s="93"/>
      <c r="I247" s="143" t="s">
        <v>373</v>
      </c>
      <c r="J247" s="92"/>
      <c r="K247" s="96"/>
      <c r="L247" s="93"/>
      <c r="M247" s="93"/>
      <c r="N247" s="84"/>
      <c r="O247" s="84"/>
      <c r="P247" s="92"/>
      <c r="Q247" s="97"/>
      <c r="R247" s="97"/>
      <c r="S247" s="97"/>
      <c r="T247" s="93"/>
      <c r="U247" s="93"/>
      <c r="V247" s="95"/>
      <c r="W247" s="93"/>
      <c r="X247" s="93"/>
      <c r="Y247" s="93"/>
      <c r="Z247" s="98"/>
      <c r="AA247" s="98"/>
      <c r="AB247" s="98"/>
      <c r="AC247" s="98"/>
      <c r="AD247" s="98"/>
      <c r="AE247" s="98"/>
      <c r="AF247" s="84"/>
      <c r="AG247" s="98"/>
      <c r="AH247" s="98"/>
      <c r="AI247" s="93"/>
      <c r="AJ247" s="100"/>
      <c r="AK247" s="85"/>
      <c r="AL247" s="92"/>
      <c r="AM247" s="93"/>
      <c r="AN247" s="100"/>
      <c r="AO247" s="84"/>
      <c r="AP247" s="90" t="str">
        <f>IFERROR(VLOOKUP(Data[[#This Row],['#org +lead +name]],Tbl_Orgs[], 2), "")</f>
        <v/>
      </c>
      <c r="AQ247" s="90" t="str">
        <f>IFERROR(VLOOKUP(Data[[#This Row],['#org +lead +name]],Tbl_Orgs[], 3), "")</f>
        <v/>
      </c>
      <c r="AR247" s="90" t="str">
        <f>IFERROR(VLOOKUP(Data[[#This Row],['#org +impl +name]],Tbl_Orgs[], 2), "")</f>
        <v/>
      </c>
      <c r="AS247" s="90" t="str">
        <f>IFERROR(VLOOKUP(Data[[#This Row],['#org +impl +name]],Tbl_Orgs[], 3), "")</f>
        <v/>
      </c>
      <c r="AT247" s="91" t="str">
        <f t="shared" ca="1" si="16"/>
        <v/>
      </c>
      <c r="AU247" s="91" t="str">
        <f t="shared" ca="1" si="17"/>
        <v/>
      </c>
      <c r="AV247" s="91" t="str">
        <f t="shared" ca="1" si="18"/>
        <v/>
      </c>
      <c r="AW247" s="155"/>
      <c r="AX247" s="155"/>
      <c r="AY247" s="155"/>
      <c r="AZ247" s="155"/>
    </row>
    <row r="248" spans="1:52" ht="30" customHeight="1">
      <c r="A248" s="153" t="str">
        <f t="shared" ca="1" si="15"/>
        <v>202302-240</v>
      </c>
      <c r="B248" s="92"/>
      <c r="C248" s="93"/>
      <c r="D248" s="93"/>
      <c r="E248" s="81"/>
      <c r="F248" s="94"/>
      <c r="G248" s="81"/>
      <c r="H248" s="93"/>
      <c r="I248" s="143" t="s">
        <v>373</v>
      </c>
      <c r="J248" s="92"/>
      <c r="K248" s="96"/>
      <c r="L248" s="93"/>
      <c r="M248" s="93"/>
      <c r="N248" s="84"/>
      <c r="O248" s="84"/>
      <c r="P248" s="92"/>
      <c r="Q248" s="97"/>
      <c r="R248" s="97"/>
      <c r="S248" s="97"/>
      <c r="T248" s="93"/>
      <c r="U248" s="93"/>
      <c r="V248" s="95"/>
      <c r="W248" s="93"/>
      <c r="X248" s="93"/>
      <c r="Y248" s="93"/>
      <c r="Z248" s="98"/>
      <c r="AA248" s="98"/>
      <c r="AB248" s="98"/>
      <c r="AC248" s="98"/>
      <c r="AD248" s="98"/>
      <c r="AE248" s="98"/>
      <c r="AF248" s="84"/>
      <c r="AG248" s="98"/>
      <c r="AH248" s="98"/>
      <c r="AI248" s="93"/>
      <c r="AJ248" s="100"/>
      <c r="AK248" s="85"/>
      <c r="AL248" s="92"/>
      <c r="AM248" s="93"/>
      <c r="AN248" s="100"/>
      <c r="AO248" s="84"/>
      <c r="AP248" s="90" t="str">
        <f>IFERROR(VLOOKUP(Data[[#This Row],['#org +lead +name]],Tbl_Orgs[], 2), "")</f>
        <v/>
      </c>
      <c r="AQ248" s="90" t="str">
        <f>IFERROR(VLOOKUP(Data[[#This Row],['#org +lead +name]],Tbl_Orgs[], 3), "")</f>
        <v/>
      </c>
      <c r="AR248" s="90" t="str">
        <f>IFERROR(VLOOKUP(Data[[#This Row],['#org +impl +name]],Tbl_Orgs[], 2), "")</f>
        <v/>
      </c>
      <c r="AS248" s="90" t="str">
        <f>IFERROR(VLOOKUP(Data[[#This Row],['#org +impl +name]],Tbl_Orgs[], 3), "")</f>
        <v/>
      </c>
      <c r="AT248" s="91" t="str">
        <f t="shared" ca="1" si="16"/>
        <v/>
      </c>
      <c r="AU248" s="91" t="str">
        <f t="shared" ca="1" si="17"/>
        <v/>
      </c>
      <c r="AV248" s="91" t="str">
        <f t="shared" ca="1" si="18"/>
        <v/>
      </c>
      <c r="AW248" s="155"/>
      <c r="AX248" s="155"/>
      <c r="AY248" s="155"/>
      <c r="AZ248" s="155"/>
    </row>
    <row r="249" spans="1:52" ht="30" customHeight="1">
      <c r="A249" s="153" t="str">
        <f t="shared" ca="1" si="15"/>
        <v>202302-241</v>
      </c>
      <c r="B249" s="92"/>
      <c r="C249" s="93"/>
      <c r="D249" s="93"/>
      <c r="E249" s="81"/>
      <c r="F249" s="94"/>
      <c r="G249" s="81"/>
      <c r="H249" s="93"/>
      <c r="I249" s="143" t="s">
        <v>373</v>
      </c>
      <c r="J249" s="92"/>
      <c r="K249" s="96"/>
      <c r="L249" s="93"/>
      <c r="M249" s="93"/>
      <c r="N249" s="84"/>
      <c r="O249" s="84"/>
      <c r="P249" s="92"/>
      <c r="Q249" s="97"/>
      <c r="R249" s="97"/>
      <c r="S249" s="97"/>
      <c r="T249" s="93"/>
      <c r="U249" s="93"/>
      <c r="V249" s="95"/>
      <c r="W249" s="93"/>
      <c r="X249" s="93"/>
      <c r="Y249" s="93"/>
      <c r="Z249" s="98"/>
      <c r="AA249" s="98"/>
      <c r="AB249" s="98"/>
      <c r="AC249" s="98"/>
      <c r="AD249" s="98"/>
      <c r="AE249" s="98"/>
      <c r="AF249" s="84"/>
      <c r="AG249" s="98"/>
      <c r="AH249" s="98"/>
      <c r="AI249" s="93"/>
      <c r="AJ249" s="100"/>
      <c r="AK249" s="85"/>
      <c r="AL249" s="92"/>
      <c r="AM249" s="93"/>
      <c r="AN249" s="100"/>
      <c r="AO249" s="84"/>
      <c r="AP249" s="90" t="str">
        <f>IFERROR(VLOOKUP(Data[[#This Row],['#org +lead +name]],Tbl_Orgs[], 2), "")</f>
        <v/>
      </c>
      <c r="AQ249" s="90" t="str">
        <f>IFERROR(VLOOKUP(Data[[#This Row],['#org +lead +name]],Tbl_Orgs[], 3), "")</f>
        <v/>
      </c>
      <c r="AR249" s="90" t="str">
        <f>IFERROR(VLOOKUP(Data[[#This Row],['#org +impl +name]],Tbl_Orgs[], 2), "")</f>
        <v/>
      </c>
      <c r="AS249" s="90" t="str">
        <f>IFERROR(VLOOKUP(Data[[#This Row],['#org +impl +name]],Tbl_Orgs[], 3), "")</f>
        <v/>
      </c>
      <c r="AT249" s="91" t="str">
        <f t="shared" ca="1" si="16"/>
        <v/>
      </c>
      <c r="AU249" s="91" t="str">
        <f t="shared" ca="1" si="17"/>
        <v/>
      </c>
      <c r="AV249" s="91" t="str">
        <f t="shared" ca="1" si="18"/>
        <v/>
      </c>
      <c r="AW249" s="155"/>
      <c r="AX249" s="155"/>
      <c r="AY249" s="155"/>
      <c r="AZ249" s="155"/>
    </row>
    <row r="250" spans="1:52" ht="30" customHeight="1">
      <c r="A250" s="153" t="str">
        <f t="shared" ca="1" si="15"/>
        <v>202302-242</v>
      </c>
      <c r="B250" s="92"/>
      <c r="C250" s="93"/>
      <c r="D250" s="93"/>
      <c r="E250" s="81"/>
      <c r="F250" s="94"/>
      <c r="G250" s="81"/>
      <c r="H250" s="93"/>
      <c r="I250" s="143" t="s">
        <v>373</v>
      </c>
      <c r="J250" s="92"/>
      <c r="K250" s="96"/>
      <c r="L250" s="93"/>
      <c r="M250" s="93"/>
      <c r="N250" s="84"/>
      <c r="O250" s="84"/>
      <c r="P250" s="92"/>
      <c r="Q250" s="97"/>
      <c r="R250" s="97"/>
      <c r="S250" s="97"/>
      <c r="T250" s="93"/>
      <c r="U250" s="93"/>
      <c r="V250" s="95"/>
      <c r="W250" s="93"/>
      <c r="X250" s="93"/>
      <c r="Y250" s="93"/>
      <c r="Z250" s="98"/>
      <c r="AA250" s="98"/>
      <c r="AB250" s="98"/>
      <c r="AC250" s="98"/>
      <c r="AD250" s="98"/>
      <c r="AE250" s="98"/>
      <c r="AF250" s="84"/>
      <c r="AG250" s="98"/>
      <c r="AH250" s="98"/>
      <c r="AI250" s="93"/>
      <c r="AJ250" s="100"/>
      <c r="AK250" s="85"/>
      <c r="AL250" s="92"/>
      <c r="AM250" s="93"/>
      <c r="AN250" s="100"/>
      <c r="AO250" s="84"/>
      <c r="AP250" s="90" t="str">
        <f>IFERROR(VLOOKUP(Data[[#This Row],['#org +lead +name]],Tbl_Orgs[], 2), "")</f>
        <v/>
      </c>
      <c r="AQ250" s="90" t="str">
        <f>IFERROR(VLOOKUP(Data[[#This Row],['#org +lead +name]],Tbl_Orgs[], 3), "")</f>
        <v/>
      </c>
      <c r="AR250" s="90" t="str">
        <f>IFERROR(VLOOKUP(Data[[#This Row],['#org +impl +name]],Tbl_Orgs[], 2), "")</f>
        <v/>
      </c>
      <c r="AS250" s="90" t="str">
        <f>IFERROR(VLOOKUP(Data[[#This Row],['#org +impl +name]],Tbl_Orgs[], 3), "")</f>
        <v/>
      </c>
      <c r="AT250" s="91" t="str">
        <f t="shared" ca="1" si="16"/>
        <v/>
      </c>
      <c r="AU250" s="91" t="str">
        <f t="shared" ca="1" si="17"/>
        <v/>
      </c>
      <c r="AV250" s="91" t="str">
        <f t="shared" ca="1" si="18"/>
        <v/>
      </c>
      <c r="AW250" s="155"/>
      <c r="AX250" s="155"/>
      <c r="AY250" s="155"/>
      <c r="AZ250" s="155"/>
    </row>
    <row r="251" spans="1:52" ht="30" customHeight="1">
      <c r="A251" s="153" t="str">
        <f t="shared" ca="1" si="15"/>
        <v>202302-243</v>
      </c>
      <c r="B251" s="92"/>
      <c r="C251" s="93"/>
      <c r="D251" s="93"/>
      <c r="E251" s="81"/>
      <c r="F251" s="94"/>
      <c r="G251" s="81"/>
      <c r="H251" s="93"/>
      <c r="I251" s="143" t="s">
        <v>373</v>
      </c>
      <c r="J251" s="92"/>
      <c r="K251" s="96"/>
      <c r="L251" s="93"/>
      <c r="M251" s="93"/>
      <c r="N251" s="84"/>
      <c r="O251" s="84"/>
      <c r="P251" s="92"/>
      <c r="Q251" s="97"/>
      <c r="R251" s="97"/>
      <c r="S251" s="97"/>
      <c r="T251" s="93"/>
      <c r="U251" s="93"/>
      <c r="V251" s="95"/>
      <c r="W251" s="93"/>
      <c r="X251" s="93"/>
      <c r="Y251" s="93"/>
      <c r="Z251" s="98"/>
      <c r="AA251" s="98"/>
      <c r="AB251" s="98"/>
      <c r="AC251" s="98"/>
      <c r="AD251" s="98"/>
      <c r="AE251" s="98"/>
      <c r="AF251" s="84"/>
      <c r="AG251" s="98"/>
      <c r="AH251" s="98"/>
      <c r="AI251" s="93"/>
      <c r="AJ251" s="100"/>
      <c r="AK251" s="85"/>
      <c r="AL251" s="92"/>
      <c r="AM251" s="93"/>
      <c r="AN251" s="100"/>
      <c r="AO251" s="84"/>
      <c r="AP251" s="90" t="str">
        <f>IFERROR(VLOOKUP(Data[[#This Row],['#org +lead +name]],Tbl_Orgs[], 2), "")</f>
        <v/>
      </c>
      <c r="AQ251" s="90" t="str">
        <f>IFERROR(VLOOKUP(Data[[#This Row],['#org +lead +name]],Tbl_Orgs[], 3), "")</f>
        <v/>
      </c>
      <c r="AR251" s="90" t="str">
        <f>IFERROR(VLOOKUP(Data[[#This Row],['#org +impl +name]],Tbl_Orgs[], 2), "")</f>
        <v/>
      </c>
      <c r="AS251" s="90" t="str">
        <f>IFERROR(VLOOKUP(Data[[#This Row],['#org +impl +name]],Tbl_Orgs[], 3), "")</f>
        <v/>
      </c>
      <c r="AT251" s="91" t="str">
        <f t="shared" ca="1" si="16"/>
        <v/>
      </c>
      <c r="AU251" s="91" t="str">
        <f t="shared" ca="1" si="17"/>
        <v/>
      </c>
      <c r="AV251" s="91" t="str">
        <f t="shared" ca="1" si="18"/>
        <v/>
      </c>
      <c r="AW251" s="155"/>
      <c r="AX251" s="155"/>
      <c r="AY251" s="155"/>
      <c r="AZ251" s="155"/>
    </row>
    <row r="252" spans="1:52" ht="30" customHeight="1">
      <c r="A252" s="153" t="str">
        <f t="shared" ca="1" si="15"/>
        <v>202302-244</v>
      </c>
      <c r="B252" s="92"/>
      <c r="C252" s="93"/>
      <c r="D252" s="93"/>
      <c r="E252" s="81"/>
      <c r="F252" s="94"/>
      <c r="G252" s="81"/>
      <c r="H252" s="93"/>
      <c r="I252" s="143" t="s">
        <v>373</v>
      </c>
      <c r="J252" s="92"/>
      <c r="K252" s="96"/>
      <c r="L252" s="93"/>
      <c r="M252" s="93"/>
      <c r="N252" s="84"/>
      <c r="O252" s="84"/>
      <c r="P252" s="92"/>
      <c r="Q252" s="97"/>
      <c r="R252" s="97"/>
      <c r="S252" s="97"/>
      <c r="T252" s="93"/>
      <c r="U252" s="93"/>
      <c r="V252" s="95"/>
      <c r="W252" s="93"/>
      <c r="X252" s="93"/>
      <c r="Y252" s="93"/>
      <c r="Z252" s="98"/>
      <c r="AA252" s="98"/>
      <c r="AB252" s="98"/>
      <c r="AC252" s="98"/>
      <c r="AD252" s="98"/>
      <c r="AE252" s="98"/>
      <c r="AF252" s="84"/>
      <c r="AG252" s="98"/>
      <c r="AH252" s="98"/>
      <c r="AI252" s="93"/>
      <c r="AJ252" s="100"/>
      <c r="AK252" s="85"/>
      <c r="AL252" s="92"/>
      <c r="AM252" s="93"/>
      <c r="AN252" s="100"/>
      <c r="AO252" s="84"/>
      <c r="AP252" s="90" t="str">
        <f>IFERROR(VLOOKUP(Data[[#This Row],['#org +lead +name]],Tbl_Orgs[], 2), "")</f>
        <v/>
      </c>
      <c r="AQ252" s="90" t="str">
        <f>IFERROR(VLOOKUP(Data[[#This Row],['#org +lead +name]],Tbl_Orgs[], 3), "")</f>
        <v/>
      </c>
      <c r="AR252" s="90" t="str">
        <f>IFERROR(VLOOKUP(Data[[#This Row],['#org +impl +name]],Tbl_Orgs[], 2), "")</f>
        <v/>
      </c>
      <c r="AS252" s="90" t="str">
        <f>IFERROR(VLOOKUP(Data[[#This Row],['#org +impl +name]],Tbl_Orgs[], 3), "")</f>
        <v/>
      </c>
      <c r="AT252" s="91" t="str">
        <f t="shared" ca="1" si="16"/>
        <v/>
      </c>
      <c r="AU252" s="91" t="str">
        <f t="shared" ca="1" si="17"/>
        <v/>
      </c>
      <c r="AV252" s="91" t="str">
        <f t="shared" ca="1" si="18"/>
        <v/>
      </c>
      <c r="AW252" s="155"/>
      <c r="AX252" s="155"/>
      <c r="AY252" s="155"/>
      <c r="AZ252" s="155"/>
    </row>
    <row r="253" spans="1:52" ht="30" customHeight="1">
      <c r="A253" s="153" t="str">
        <f t="shared" ca="1" si="15"/>
        <v>202302-245</v>
      </c>
      <c r="B253" s="92"/>
      <c r="C253" s="93"/>
      <c r="D253" s="93"/>
      <c r="E253" s="81"/>
      <c r="F253" s="94"/>
      <c r="G253" s="81"/>
      <c r="H253" s="93"/>
      <c r="I253" s="143" t="s">
        <v>373</v>
      </c>
      <c r="J253" s="92"/>
      <c r="K253" s="96"/>
      <c r="L253" s="93"/>
      <c r="M253" s="93"/>
      <c r="N253" s="84"/>
      <c r="O253" s="84"/>
      <c r="P253" s="92"/>
      <c r="Q253" s="97"/>
      <c r="R253" s="97"/>
      <c r="S253" s="97"/>
      <c r="T253" s="93"/>
      <c r="U253" s="93"/>
      <c r="V253" s="95"/>
      <c r="W253" s="93"/>
      <c r="X253" s="93"/>
      <c r="Y253" s="93"/>
      <c r="Z253" s="98"/>
      <c r="AA253" s="98"/>
      <c r="AB253" s="98"/>
      <c r="AC253" s="98"/>
      <c r="AD253" s="98"/>
      <c r="AE253" s="98"/>
      <c r="AF253" s="84"/>
      <c r="AG253" s="98"/>
      <c r="AH253" s="98"/>
      <c r="AI253" s="93"/>
      <c r="AJ253" s="100"/>
      <c r="AK253" s="85"/>
      <c r="AL253" s="92"/>
      <c r="AM253" s="93"/>
      <c r="AN253" s="100"/>
      <c r="AO253" s="84"/>
      <c r="AP253" s="90" t="str">
        <f>IFERROR(VLOOKUP(Data[[#This Row],['#org +lead +name]],Tbl_Orgs[], 2), "")</f>
        <v/>
      </c>
      <c r="AQ253" s="90" t="str">
        <f>IFERROR(VLOOKUP(Data[[#This Row],['#org +lead +name]],Tbl_Orgs[], 3), "")</f>
        <v/>
      </c>
      <c r="AR253" s="90" t="str">
        <f>IFERROR(VLOOKUP(Data[[#This Row],['#org +impl +name]],Tbl_Orgs[], 2), "")</f>
        <v/>
      </c>
      <c r="AS253" s="90" t="str">
        <f>IFERROR(VLOOKUP(Data[[#This Row],['#org +impl +name]],Tbl_Orgs[], 3), "")</f>
        <v/>
      </c>
      <c r="AT253" s="91" t="str">
        <f t="shared" ca="1" si="16"/>
        <v/>
      </c>
      <c r="AU253" s="91" t="str">
        <f t="shared" ca="1" si="17"/>
        <v/>
      </c>
      <c r="AV253" s="91" t="str">
        <f t="shared" ca="1" si="18"/>
        <v/>
      </c>
      <c r="AW253" s="155"/>
      <c r="AX253" s="155"/>
      <c r="AY253" s="155"/>
      <c r="AZ253" s="155"/>
    </row>
    <row r="254" spans="1:52" ht="30" customHeight="1">
      <c r="A254" s="153" t="str">
        <f t="shared" ca="1" si="15"/>
        <v>202302-246</v>
      </c>
      <c r="B254" s="92"/>
      <c r="C254" s="93"/>
      <c r="D254" s="93"/>
      <c r="E254" s="81"/>
      <c r="F254" s="94"/>
      <c r="G254" s="81"/>
      <c r="H254" s="93"/>
      <c r="I254" s="143" t="s">
        <v>373</v>
      </c>
      <c r="J254" s="92"/>
      <c r="K254" s="96"/>
      <c r="L254" s="93"/>
      <c r="M254" s="93"/>
      <c r="N254" s="84"/>
      <c r="O254" s="84"/>
      <c r="P254" s="92"/>
      <c r="Q254" s="97"/>
      <c r="R254" s="97"/>
      <c r="S254" s="97"/>
      <c r="T254" s="93"/>
      <c r="U254" s="93"/>
      <c r="V254" s="95"/>
      <c r="W254" s="93"/>
      <c r="X254" s="93"/>
      <c r="Y254" s="93"/>
      <c r="Z254" s="98"/>
      <c r="AA254" s="98"/>
      <c r="AB254" s="98"/>
      <c r="AC254" s="98"/>
      <c r="AD254" s="98"/>
      <c r="AE254" s="98"/>
      <c r="AF254" s="84"/>
      <c r="AG254" s="98"/>
      <c r="AH254" s="98"/>
      <c r="AI254" s="93"/>
      <c r="AJ254" s="100"/>
      <c r="AK254" s="85"/>
      <c r="AL254" s="92"/>
      <c r="AM254" s="93"/>
      <c r="AN254" s="100"/>
      <c r="AO254" s="84"/>
      <c r="AP254" s="90" t="str">
        <f>IFERROR(VLOOKUP(Data[[#This Row],['#org +lead +name]],Tbl_Orgs[], 2), "")</f>
        <v/>
      </c>
      <c r="AQ254" s="90" t="str">
        <f>IFERROR(VLOOKUP(Data[[#This Row],['#org +lead +name]],Tbl_Orgs[], 3), "")</f>
        <v/>
      </c>
      <c r="AR254" s="90" t="str">
        <f>IFERROR(VLOOKUP(Data[[#This Row],['#org +impl +name]],Tbl_Orgs[], 2), "")</f>
        <v/>
      </c>
      <c r="AS254" s="90" t="str">
        <f>IFERROR(VLOOKUP(Data[[#This Row],['#org +impl +name]],Tbl_Orgs[], 3), "")</f>
        <v/>
      </c>
      <c r="AT254" s="91" t="str">
        <f t="shared" ca="1" si="16"/>
        <v/>
      </c>
      <c r="AU254" s="91" t="str">
        <f t="shared" ca="1" si="17"/>
        <v/>
      </c>
      <c r="AV254" s="91" t="str">
        <f t="shared" ca="1" si="18"/>
        <v/>
      </c>
      <c r="AW254" s="155"/>
      <c r="AX254" s="155"/>
      <c r="AY254" s="155"/>
      <c r="AZ254" s="155"/>
    </row>
    <row r="255" spans="1:52" ht="30" customHeight="1">
      <c r="A255" s="153" t="str">
        <f t="shared" ca="1" si="15"/>
        <v>202302-247</v>
      </c>
      <c r="B255" s="92"/>
      <c r="C255" s="93"/>
      <c r="D255" s="93"/>
      <c r="E255" s="81"/>
      <c r="F255" s="94"/>
      <c r="G255" s="81"/>
      <c r="H255" s="93"/>
      <c r="I255" s="143" t="s">
        <v>373</v>
      </c>
      <c r="J255" s="92"/>
      <c r="K255" s="96"/>
      <c r="L255" s="93"/>
      <c r="M255" s="93"/>
      <c r="N255" s="84"/>
      <c r="O255" s="84"/>
      <c r="P255" s="92"/>
      <c r="Q255" s="97"/>
      <c r="R255" s="97"/>
      <c r="S255" s="97"/>
      <c r="T255" s="93"/>
      <c r="U255" s="93"/>
      <c r="V255" s="95"/>
      <c r="W255" s="93"/>
      <c r="X255" s="93"/>
      <c r="Y255" s="93"/>
      <c r="Z255" s="98"/>
      <c r="AA255" s="98"/>
      <c r="AB255" s="98"/>
      <c r="AC255" s="98"/>
      <c r="AD255" s="98"/>
      <c r="AE255" s="98"/>
      <c r="AF255" s="84"/>
      <c r="AG255" s="98"/>
      <c r="AH255" s="98"/>
      <c r="AI255" s="93"/>
      <c r="AJ255" s="100"/>
      <c r="AK255" s="85"/>
      <c r="AL255" s="92"/>
      <c r="AM255" s="93"/>
      <c r="AN255" s="100"/>
      <c r="AO255" s="84"/>
      <c r="AP255" s="90" t="str">
        <f>IFERROR(VLOOKUP(Data[[#This Row],['#org +lead +name]],Tbl_Orgs[], 2), "")</f>
        <v/>
      </c>
      <c r="AQ255" s="90" t="str">
        <f>IFERROR(VLOOKUP(Data[[#This Row],['#org +lead +name]],Tbl_Orgs[], 3), "")</f>
        <v/>
      </c>
      <c r="AR255" s="90" t="str">
        <f>IFERROR(VLOOKUP(Data[[#This Row],['#org +impl +name]],Tbl_Orgs[], 2), "")</f>
        <v/>
      </c>
      <c r="AS255" s="90" t="str">
        <f>IFERROR(VLOOKUP(Data[[#This Row],['#org +impl +name]],Tbl_Orgs[], 3), "")</f>
        <v/>
      </c>
      <c r="AT255" s="91" t="str">
        <f t="shared" ca="1" si="16"/>
        <v/>
      </c>
      <c r="AU255" s="91" t="str">
        <f t="shared" ca="1" si="17"/>
        <v/>
      </c>
      <c r="AV255" s="91" t="str">
        <f t="shared" ca="1" si="18"/>
        <v/>
      </c>
      <c r="AW255" s="155"/>
      <c r="AX255" s="155"/>
      <c r="AY255" s="155"/>
      <c r="AZ255" s="155"/>
    </row>
    <row r="256" spans="1:52" ht="30" customHeight="1">
      <c r="A256" s="153" t="str">
        <f t="shared" ca="1" si="15"/>
        <v>202302-248</v>
      </c>
      <c r="B256" s="92"/>
      <c r="C256" s="93"/>
      <c r="D256" s="93"/>
      <c r="E256" s="81"/>
      <c r="F256" s="94"/>
      <c r="G256" s="81"/>
      <c r="H256" s="93"/>
      <c r="I256" s="143" t="s">
        <v>373</v>
      </c>
      <c r="J256" s="92"/>
      <c r="K256" s="96"/>
      <c r="L256" s="93"/>
      <c r="M256" s="93"/>
      <c r="N256" s="84"/>
      <c r="O256" s="84"/>
      <c r="P256" s="92"/>
      <c r="Q256" s="97"/>
      <c r="R256" s="97"/>
      <c r="S256" s="97"/>
      <c r="T256" s="93"/>
      <c r="U256" s="93"/>
      <c r="V256" s="95"/>
      <c r="W256" s="93"/>
      <c r="X256" s="93"/>
      <c r="Y256" s="93"/>
      <c r="Z256" s="98"/>
      <c r="AA256" s="98"/>
      <c r="AB256" s="98"/>
      <c r="AC256" s="98"/>
      <c r="AD256" s="98"/>
      <c r="AE256" s="98"/>
      <c r="AF256" s="84"/>
      <c r="AG256" s="98"/>
      <c r="AH256" s="98"/>
      <c r="AI256" s="93"/>
      <c r="AJ256" s="100"/>
      <c r="AK256" s="85"/>
      <c r="AL256" s="92"/>
      <c r="AM256" s="93"/>
      <c r="AN256" s="100"/>
      <c r="AO256" s="84"/>
      <c r="AP256" s="90" t="str">
        <f>IFERROR(VLOOKUP(Data[[#This Row],['#org +lead +name]],Tbl_Orgs[], 2), "")</f>
        <v/>
      </c>
      <c r="AQ256" s="90" t="str">
        <f>IFERROR(VLOOKUP(Data[[#This Row],['#org +lead +name]],Tbl_Orgs[], 3), "")</f>
        <v/>
      </c>
      <c r="AR256" s="90" t="str">
        <f>IFERROR(VLOOKUP(Data[[#This Row],['#org +impl +name]],Tbl_Orgs[], 2), "")</f>
        <v/>
      </c>
      <c r="AS256" s="90" t="str">
        <f>IFERROR(VLOOKUP(Data[[#This Row],['#org +impl +name]],Tbl_Orgs[], 3), "")</f>
        <v/>
      </c>
      <c r="AT256" s="91" t="str">
        <f t="shared" ca="1" si="16"/>
        <v/>
      </c>
      <c r="AU256" s="91" t="str">
        <f t="shared" ca="1" si="17"/>
        <v/>
      </c>
      <c r="AV256" s="91" t="str">
        <f t="shared" ca="1" si="18"/>
        <v/>
      </c>
      <c r="AW256" s="155"/>
      <c r="AX256" s="155"/>
      <c r="AY256" s="155"/>
      <c r="AZ256" s="155"/>
    </row>
    <row r="257" spans="1:52" ht="30" customHeight="1">
      <c r="A257" s="153" t="str">
        <f t="shared" ca="1" si="15"/>
        <v>202302-249</v>
      </c>
      <c r="B257" s="92"/>
      <c r="C257" s="93"/>
      <c r="D257" s="93"/>
      <c r="E257" s="81"/>
      <c r="F257" s="94"/>
      <c r="G257" s="81"/>
      <c r="H257" s="93"/>
      <c r="I257" s="143" t="s">
        <v>373</v>
      </c>
      <c r="J257" s="92"/>
      <c r="K257" s="96"/>
      <c r="L257" s="93"/>
      <c r="M257" s="93"/>
      <c r="N257" s="84"/>
      <c r="O257" s="84"/>
      <c r="P257" s="92"/>
      <c r="Q257" s="97"/>
      <c r="R257" s="97"/>
      <c r="S257" s="97"/>
      <c r="T257" s="93"/>
      <c r="U257" s="93"/>
      <c r="V257" s="95"/>
      <c r="W257" s="93"/>
      <c r="X257" s="93"/>
      <c r="Y257" s="93"/>
      <c r="Z257" s="98"/>
      <c r="AA257" s="98"/>
      <c r="AB257" s="98"/>
      <c r="AC257" s="98"/>
      <c r="AD257" s="98"/>
      <c r="AE257" s="98"/>
      <c r="AF257" s="84"/>
      <c r="AG257" s="98"/>
      <c r="AH257" s="98"/>
      <c r="AI257" s="93"/>
      <c r="AJ257" s="100"/>
      <c r="AK257" s="85"/>
      <c r="AL257" s="92"/>
      <c r="AM257" s="93"/>
      <c r="AN257" s="100"/>
      <c r="AO257" s="84"/>
      <c r="AP257" s="90" t="str">
        <f>IFERROR(VLOOKUP(Data[[#This Row],['#org +lead +name]],Tbl_Orgs[], 2), "")</f>
        <v/>
      </c>
      <c r="AQ257" s="90" t="str">
        <f>IFERROR(VLOOKUP(Data[[#This Row],['#org +lead +name]],Tbl_Orgs[], 3), "")</f>
        <v/>
      </c>
      <c r="AR257" s="90" t="str">
        <f>IFERROR(VLOOKUP(Data[[#This Row],['#org +impl +name]],Tbl_Orgs[], 2), "")</f>
        <v/>
      </c>
      <c r="AS257" s="90" t="str">
        <f>IFERROR(VLOOKUP(Data[[#This Row],['#org +impl +name]],Tbl_Orgs[], 3), "")</f>
        <v/>
      </c>
      <c r="AT257" s="91" t="str">
        <f t="shared" ca="1" si="16"/>
        <v/>
      </c>
      <c r="AU257" s="91" t="str">
        <f t="shared" ca="1" si="17"/>
        <v/>
      </c>
      <c r="AV257" s="91" t="str">
        <f t="shared" ca="1" si="18"/>
        <v/>
      </c>
      <c r="AW257" s="155"/>
      <c r="AX257" s="155"/>
      <c r="AY257" s="155"/>
      <c r="AZ257" s="155"/>
    </row>
    <row r="258" spans="1:52" ht="30" customHeight="1">
      <c r="A258" s="153" t="str">
        <f t="shared" ca="1" si="15"/>
        <v>202302-250</v>
      </c>
      <c r="B258" s="92"/>
      <c r="C258" s="93"/>
      <c r="D258" s="93"/>
      <c r="E258" s="81"/>
      <c r="F258" s="94"/>
      <c r="G258" s="81"/>
      <c r="H258" s="93"/>
      <c r="I258" s="143" t="s">
        <v>373</v>
      </c>
      <c r="J258" s="92"/>
      <c r="K258" s="96"/>
      <c r="L258" s="93"/>
      <c r="M258" s="93"/>
      <c r="N258" s="84"/>
      <c r="O258" s="84"/>
      <c r="P258" s="92"/>
      <c r="Q258" s="97"/>
      <c r="R258" s="97"/>
      <c r="S258" s="97"/>
      <c r="T258" s="93"/>
      <c r="U258" s="93"/>
      <c r="V258" s="95"/>
      <c r="W258" s="93"/>
      <c r="X258" s="93"/>
      <c r="Y258" s="93"/>
      <c r="Z258" s="98"/>
      <c r="AA258" s="98"/>
      <c r="AB258" s="98"/>
      <c r="AC258" s="98"/>
      <c r="AD258" s="98"/>
      <c r="AE258" s="98"/>
      <c r="AF258" s="84"/>
      <c r="AG258" s="98"/>
      <c r="AH258" s="98"/>
      <c r="AI258" s="93"/>
      <c r="AJ258" s="100"/>
      <c r="AK258" s="85"/>
      <c r="AL258" s="92"/>
      <c r="AM258" s="93"/>
      <c r="AN258" s="100"/>
      <c r="AO258" s="84"/>
      <c r="AP258" s="90" t="str">
        <f>IFERROR(VLOOKUP(Data[[#This Row],['#org +lead +name]],Tbl_Orgs[], 2), "")</f>
        <v/>
      </c>
      <c r="AQ258" s="90" t="str">
        <f>IFERROR(VLOOKUP(Data[[#This Row],['#org +lead +name]],Tbl_Orgs[], 3), "")</f>
        <v/>
      </c>
      <c r="AR258" s="90" t="str">
        <f>IFERROR(VLOOKUP(Data[[#This Row],['#org +impl +name]],Tbl_Orgs[], 2), "")</f>
        <v/>
      </c>
      <c r="AS258" s="90" t="str">
        <f>IFERROR(VLOOKUP(Data[[#This Row],['#org +impl +name]],Tbl_Orgs[], 3), "")</f>
        <v/>
      </c>
      <c r="AT258" s="91" t="str">
        <f t="shared" ca="1" si="16"/>
        <v/>
      </c>
      <c r="AU258" s="91" t="str">
        <f t="shared" ca="1" si="17"/>
        <v/>
      </c>
      <c r="AV258" s="91" t="str">
        <f t="shared" ca="1" si="18"/>
        <v/>
      </c>
      <c r="AW258" s="155"/>
      <c r="AX258" s="155"/>
      <c r="AY258" s="155"/>
      <c r="AZ258" s="155"/>
    </row>
    <row r="259" spans="1:52" ht="30" customHeight="1">
      <c r="A259" s="153" t="str">
        <f t="shared" ca="1" si="15"/>
        <v>202302-251</v>
      </c>
      <c r="B259" s="92"/>
      <c r="C259" s="93"/>
      <c r="D259" s="93"/>
      <c r="E259" s="81"/>
      <c r="F259" s="94"/>
      <c r="G259" s="81"/>
      <c r="H259" s="93"/>
      <c r="I259" s="143" t="s">
        <v>373</v>
      </c>
      <c r="J259" s="92"/>
      <c r="K259" s="96"/>
      <c r="L259" s="93"/>
      <c r="M259" s="93"/>
      <c r="N259" s="84"/>
      <c r="O259" s="84"/>
      <c r="P259" s="92"/>
      <c r="Q259" s="97"/>
      <c r="R259" s="97"/>
      <c r="S259" s="97"/>
      <c r="T259" s="93"/>
      <c r="U259" s="93"/>
      <c r="V259" s="95"/>
      <c r="W259" s="93"/>
      <c r="X259" s="93"/>
      <c r="Y259" s="93"/>
      <c r="Z259" s="98"/>
      <c r="AA259" s="98"/>
      <c r="AB259" s="98"/>
      <c r="AC259" s="98"/>
      <c r="AD259" s="98"/>
      <c r="AE259" s="98"/>
      <c r="AF259" s="84"/>
      <c r="AG259" s="98"/>
      <c r="AH259" s="98"/>
      <c r="AI259" s="93"/>
      <c r="AJ259" s="100"/>
      <c r="AK259" s="85"/>
      <c r="AL259" s="92"/>
      <c r="AM259" s="93"/>
      <c r="AN259" s="100"/>
      <c r="AO259" s="84"/>
      <c r="AP259" s="90" t="str">
        <f>IFERROR(VLOOKUP(Data[[#This Row],['#org +lead +name]],Tbl_Orgs[], 2), "")</f>
        <v/>
      </c>
      <c r="AQ259" s="90" t="str">
        <f>IFERROR(VLOOKUP(Data[[#This Row],['#org +lead +name]],Tbl_Orgs[], 3), "")</f>
        <v/>
      </c>
      <c r="AR259" s="90" t="str">
        <f>IFERROR(VLOOKUP(Data[[#This Row],['#org +impl +name]],Tbl_Orgs[], 2), "")</f>
        <v/>
      </c>
      <c r="AS259" s="90" t="str">
        <f>IFERROR(VLOOKUP(Data[[#This Row],['#org +impl +name]],Tbl_Orgs[], 3), "")</f>
        <v/>
      </c>
      <c r="AT259" s="91" t="str">
        <f t="shared" ca="1" si="16"/>
        <v/>
      </c>
      <c r="AU259" s="91" t="str">
        <f t="shared" ca="1" si="17"/>
        <v/>
      </c>
      <c r="AV259" s="91" t="str">
        <f t="shared" ca="1" si="18"/>
        <v/>
      </c>
      <c r="AW259" s="155"/>
      <c r="AX259" s="155"/>
      <c r="AY259" s="155"/>
      <c r="AZ259" s="155"/>
    </row>
    <row r="260" spans="1:52" ht="30" customHeight="1">
      <c r="A260" s="153" t="str">
        <f t="shared" ca="1" si="15"/>
        <v>202302-252</v>
      </c>
      <c r="B260" s="92"/>
      <c r="C260" s="93"/>
      <c r="D260" s="93"/>
      <c r="E260" s="81"/>
      <c r="F260" s="94"/>
      <c r="G260" s="81"/>
      <c r="H260" s="93"/>
      <c r="I260" s="143" t="s">
        <v>373</v>
      </c>
      <c r="J260" s="92"/>
      <c r="K260" s="96"/>
      <c r="L260" s="93"/>
      <c r="M260" s="93"/>
      <c r="N260" s="84"/>
      <c r="O260" s="84"/>
      <c r="P260" s="92"/>
      <c r="Q260" s="97"/>
      <c r="R260" s="97"/>
      <c r="S260" s="97"/>
      <c r="T260" s="93"/>
      <c r="U260" s="93"/>
      <c r="V260" s="95"/>
      <c r="W260" s="93"/>
      <c r="X260" s="93"/>
      <c r="Y260" s="93"/>
      <c r="Z260" s="98"/>
      <c r="AA260" s="98"/>
      <c r="AB260" s="98"/>
      <c r="AC260" s="98"/>
      <c r="AD260" s="98"/>
      <c r="AE260" s="98"/>
      <c r="AF260" s="84"/>
      <c r="AG260" s="98"/>
      <c r="AH260" s="98"/>
      <c r="AI260" s="93"/>
      <c r="AJ260" s="100"/>
      <c r="AK260" s="85"/>
      <c r="AL260" s="92"/>
      <c r="AM260" s="93"/>
      <c r="AN260" s="100"/>
      <c r="AO260" s="84"/>
      <c r="AP260" s="90" t="str">
        <f>IFERROR(VLOOKUP(Data[[#This Row],['#org +lead +name]],Tbl_Orgs[], 2), "")</f>
        <v/>
      </c>
      <c r="AQ260" s="90" t="str">
        <f>IFERROR(VLOOKUP(Data[[#This Row],['#org +lead +name]],Tbl_Orgs[], 3), "")</f>
        <v/>
      </c>
      <c r="AR260" s="90" t="str">
        <f>IFERROR(VLOOKUP(Data[[#This Row],['#org +impl +name]],Tbl_Orgs[], 2), "")</f>
        <v/>
      </c>
      <c r="AS260" s="90" t="str">
        <f>IFERROR(VLOOKUP(Data[[#This Row],['#org +impl +name]],Tbl_Orgs[], 3), "")</f>
        <v/>
      </c>
      <c r="AT260" s="91" t="str">
        <f t="shared" ca="1" si="16"/>
        <v/>
      </c>
      <c r="AU260" s="91" t="str">
        <f t="shared" ca="1" si="17"/>
        <v/>
      </c>
      <c r="AV260" s="91" t="str">
        <f t="shared" ca="1" si="18"/>
        <v/>
      </c>
      <c r="AW260" s="155"/>
      <c r="AX260" s="155"/>
      <c r="AY260" s="155"/>
      <c r="AZ260" s="155"/>
    </row>
    <row r="261" spans="1:52" ht="30" customHeight="1">
      <c r="A261" s="153" t="str">
        <f t="shared" ca="1" si="15"/>
        <v>202302-253</v>
      </c>
      <c r="B261" s="92"/>
      <c r="C261" s="93"/>
      <c r="D261" s="93"/>
      <c r="E261" s="81"/>
      <c r="F261" s="94"/>
      <c r="G261" s="81"/>
      <c r="H261" s="93"/>
      <c r="I261" s="143" t="s">
        <v>373</v>
      </c>
      <c r="J261" s="92"/>
      <c r="K261" s="96"/>
      <c r="L261" s="93"/>
      <c r="M261" s="93"/>
      <c r="N261" s="84"/>
      <c r="O261" s="84"/>
      <c r="P261" s="92"/>
      <c r="Q261" s="97"/>
      <c r="R261" s="97"/>
      <c r="S261" s="97"/>
      <c r="T261" s="93"/>
      <c r="U261" s="93"/>
      <c r="V261" s="95"/>
      <c r="W261" s="93"/>
      <c r="X261" s="93"/>
      <c r="Y261" s="93"/>
      <c r="Z261" s="98"/>
      <c r="AA261" s="98"/>
      <c r="AB261" s="98"/>
      <c r="AC261" s="98"/>
      <c r="AD261" s="98"/>
      <c r="AE261" s="98"/>
      <c r="AF261" s="84"/>
      <c r="AG261" s="98"/>
      <c r="AH261" s="98"/>
      <c r="AI261" s="93"/>
      <c r="AJ261" s="100"/>
      <c r="AK261" s="85"/>
      <c r="AL261" s="92"/>
      <c r="AM261" s="93"/>
      <c r="AN261" s="100"/>
      <c r="AO261" s="84"/>
      <c r="AP261" s="90" t="str">
        <f>IFERROR(VLOOKUP(Data[[#This Row],['#org +lead +name]],Tbl_Orgs[], 2), "")</f>
        <v/>
      </c>
      <c r="AQ261" s="90" t="str">
        <f>IFERROR(VLOOKUP(Data[[#This Row],['#org +lead +name]],Tbl_Orgs[], 3), "")</f>
        <v/>
      </c>
      <c r="AR261" s="90" t="str">
        <f>IFERROR(VLOOKUP(Data[[#This Row],['#org +impl +name]],Tbl_Orgs[], 2), "")</f>
        <v/>
      </c>
      <c r="AS261" s="90" t="str">
        <f>IFERROR(VLOOKUP(Data[[#This Row],['#org +impl +name]],Tbl_Orgs[], 3), "")</f>
        <v/>
      </c>
      <c r="AT261" s="91" t="str">
        <f t="shared" ca="1" si="16"/>
        <v/>
      </c>
      <c r="AU261" s="91" t="str">
        <f t="shared" ca="1" si="17"/>
        <v/>
      </c>
      <c r="AV261" s="91" t="str">
        <f t="shared" ca="1" si="18"/>
        <v/>
      </c>
      <c r="AW261" s="155"/>
      <c r="AX261" s="155"/>
      <c r="AY261" s="155"/>
      <c r="AZ261" s="155"/>
    </row>
    <row r="262" spans="1:52" ht="30" customHeight="1">
      <c r="A262" s="153" t="str">
        <f t="shared" ca="1" si="15"/>
        <v>202302-254</v>
      </c>
      <c r="B262" s="92"/>
      <c r="C262" s="93"/>
      <c r="D262" s="93"/>
      <c r="E262" s="81"/>
      <c r="F262" s="94"/>
      <c r="G262" s="81"/>
      <c r="H262" s="93"/>
      <c r="I262" s="143" t="s">
        <v>373</v>
      </c>
      <c r="J262" s="92"/>
      <c r="K262" s="96"/>
      <c r="L262" s="93"/>
      <c r="M262" s="93"/>
      <c r="N262" s="84"/>
      <c r="O262" s="84"/>
      <c r="P262" s="92"/>
      <c r="Q262" s="97"/>
      <c r="R262" s="97"/>
      <c r="S262" s="97"/>
      <c r="T262" s="93"/>
      <c r="U262" s="93"/>
      <c r="V262" s="95"/>
      <c r="W262" s="93"/>
      <c r="X262" s="93"/>
      <c r="Y262" s="93"/>
      <c r="Z262" s="98"/>
      <c r="AA262" s="98"/>
      <c r="AB262" s="98"/>
      <c r="AC262" s="98"/>
      <c r="AD262" s="98"/>
      <c r="AE262" s="98"/>
      <c r="AF262" s="84"/>
      <c r="AG262" s="98"/>
      <c r="AH262" s="98"/>
      <c r="AI262" s="93"/>
      <c r="AJ262" s="100"/>
      <c r="AK262" s="85"/>
      <c r="AL262" s="92"/>
      <c r="AM262" s="93"/>
      <c r="AN262" s="100"/>
      <c r="AO262" s="84"/>
      <c r="AP262" s="90" t="str">
        <f>IFERROR(VLOOKUP(Data[[#This Row],['#org +lead +name]],Tbl_Orgs[], 2), "")</f>
        <v/>
      </c>
      <c r="AQ262" s="90" t="str">
        <f>IFERROR(VLOOKUP(Data[[#This Row],['#org +lead +name]],Tbl_Orgs[], 3), "")</f>
        <v/>
      </c>
      <c r="AR262" s="90" t="str">
        <f>IFERROR(VLOOKUP(Data[[#This Row],['#org +impl +name]],Tbl_Orgs[], 2), "")</f>
        <v/>
      </c>
      <c r="AS262" s="90" t="str">
        <f>IFERROR(VLOOKUP(Data[[#This Row],['#org +impl +name]],Tbl_Orgs[], 3), "")</f>
        <v/>
      </c>
      <c r="AT262" s="91" t="str">
        <f t="shared" ca="1" si="16"/>
        <v/>
      </c>
      <c r="AU262" s="91" t="str">
        <f t="shared" ca="1" si="17"/>
        <v/>
      </c>
      <c r="AV262" s="91" t="str">
        <f t="shared" ca="1" si="18"/>
        <v/>
      </c>
      <c r="AW262" s="155"/>
      <c r="AX262" s="155"/>
      <c r="AY262" s="155"/>
      <c r="AZ262" s="155"/>
    </row>
    <row r="263" spans="1:52" ht="30" customHeight="1">
      <c r="A263" s="153" t="str">
        <f t="shared" ca="1" si="15"/>
        <v>202302-255</v>
      </c>
      <c r="B263" s="92"/>
      <c r="C263" s="93"/>
      <c r="D263" s="93"/>
      <c r="E263" s="81"/>
      <c r="F263" s="94"/>
      <c r="G263" s="81"/>
      <c r="H263" s="93"/>
      <c r="I263" s="143" t="s">
        <v>373</v>
      </c>
      <c r="J263" s="92"/>
      <c r="K263" s="96"/>
      <c r="L263" s="93"/>
      <c r="M263" s="93"/>
      <c r="N263" s="84"/>
      <c r="O263" s="84"/>
      <c r="P263" s="92"/>
      <c r="Q263" s="97"/>
      <c r="R263" s="97"/>
      <c r="S263" s="97"/>
      <c r="T263" s="93"/>
      <c r="U263" s="93"/>
      <c r="V263" s="95"/>
      <c r="W263" s="93"/>
      <c r="X263" s="93"/>
      <c r="Y263" s="93"/>
      <c r="Z263" s="98"/>
      <c r="AA263" s="98"/>
      <c r="AB263" s="98"/>
      <c r="AC263" s="98"/>
      <c r="AD263" s="98"/>
      <c r="AE263" s="98"/>
      <c r="AF263" s="84"/>
      <c r="AG263" s="98"/>
      <c r="AH263" s="98"/>
      <c r="AI263" s="93"/>
      <c r="AJ263" s="100"/>
      <c r="AK263" s="85"/>
      <c r="AL263" s="92"/>
      <c r="AM263" s="93"/>
      <c r="AN263" s="100"/>
      <c r="AO263" s="84"/>
      <c r="AP263" s="90" t="str">
        <f>IFERROR(VLOOKUP(Data[[#This Row],['#org +lead +name]],Tbl_Orgs[], 2), "")</f>
        <v/>
      </c>
      <c r="AQ263" s="90" t="str">
        <f>IFERROR(VLOOKUP(Data[[#This Row],['#org +lead +name]],Tbl_Orgs[], 3), "")</f>
        <v/>
      </c>
      <c r="AR263" s="90" t="str">
        <f>IFERROR(VLOOKUP(Data[[#This Row],['#org +impl +name]],Tbl_Orgs[], 2), "")</f>
        <v/>
      </c>
      <c r="AS263" s="90" t="str">
        <f>IFERROR(VLOOKUP(Data[[#This Row],['#org +impl +name]],Tbl_Orgs[], 3), "")</f>
        <v/>
      </c>
      <c r="AT263" s="91" t="str">
        <f t="shared" ca="1" si="16"/>
        <v/>
      </c>
      <c r="AU263" s="91" t="str">
        <f t="shared" ca="1" si="17"/>
        <v/>
      </c>
      <c r="AV263" s="91" t="str">
        <f t="shared" ca="1" si="18"/>
        <v/>
      </c>
      <c r="AW263" s="155"/>
      <c r="AX263" s="155"/>
      <c r="AY263" s="155"/>
      <c r="AZ263" s="155"/>
    </row>
    <row r="264" spans="1:52" ht="30" customHeight="1">
      <c r="A264" s="153" t="str">
        <f t="shared" ca="1" si="15"/>
        <v>202302-256</v>
      </c>
      <c r="B264" s="92"/>
      <c r="C264" s="93"/>
      <c r="D264" s="93"/>
      <c r="E264" s="81"/>
      <c r="F264" s="94"/>
      <c r="G264" s="81"/>
      <c r="H264" s="93"/>
      <c r="I264" s="143" t="s">
        <v>373</v>
      </c>
      <c r="J264" s="92"/>
      <c r="K264" s="96"/>
      <c r="L264" s="93"/>
      <c r="M264" s="93"/>
      <c r="N264" s="84"/>
      <c r="O264" s="84"/>
      <c r="P264" s="92"/>
      <c r="Q264" s="97"/>
      <c r="R264" s="97"/>
      <c r="S264" s="97"/>
      <c r="T264" s="93"/>
      <c r="U264" s="93"/>
      <c r="V264" s="95"/>
      <c r="W264" s="93"/>
      <c r="X264" s="93"/>
      <c r="Y264" s="93"/>
      <c r="Z264" s="98"/>
      <c r="AA264" s="98"/>
      <c r="AB264" s="98"/>
      <c r="AC264" s="98"/>
      <c r="AD264" s="98"/>
      <c r="AE264" s="98"/>
      <c r="AF264" s="84"/>
      <c r="AG264" s="98"/>
      <c r="AH264" s="98"/>
      <c r="AI264" s="93"/>
      <c r="AJ264" s="100"/>
      <c r="AK264" s="85"/>
      <c r="AL264" s="92"/>
      <c r="AM264" s="93"/>
      <c r="AN264" s="100"/>
      <c r="AO264" s="84"/>
      <c r="AP264" s="90" t="str">
        <f>IFERROR(VLOOKUP(Data[[#This Row],['#org +lead +name]],Tbl_Orgs[], 2), "")</f>
        <v/>
      </c>
      <c r="AQ264" s="90" t="str">
        <f>IFERROR(VLOOKUP(Data[[#This Row],['#org +lead +name]],Tbl_Orgs[], 3), "")</f>
        <v/>
      </c>
      <c r="AR264" s="90" t="str">
        <f>IFERROR(VLOOKUP(Data[[#This Row],['#org +impl +name]],Tbl_Orgs[], 2), "")</f>
        <v/>
      </c>
      <c r="AS264" s="90" t="str">
        <f>IFERROR(VLOOKUP(Data[[#This Row],['#org +impl +name]],Tbl_Orgs[], 3), "")</f>
        <v/>
      </c>
      <c r="AT264" s="91" t="str">
        <f t="shared" ca="1" si="16"/>
        <v/>
      </c>
      <c r="AU264" s="91" t="str">
        <f t="shared" ca="1" si="17"/>
        <v/>
      </c>
      <c r="AV264" s="91" t="str">
        <f t="shared" ca="1" si="18"/>
        <v/>
      </c>
      <c r="AW264" s="155"/>
      <c r="AX264" s="155"/>
      <c r="AY264" s="155"/>
      <c r="AZ264" s="155"/>
    </row>
    <row r="265" spans="1:52" ht="30" customHeight="1">
      <c r="A265" s="153" t="str">
        <f t="shared" ref="A265:A328" ca="1" si="19">_xlfn.CONCAT(TEXT(TODAY(),"yyyymm"), "-", TEXT(ROW()-8, "000"))</f>
        <v>202302-257</v>
      </c>
      <c r="B265" s="92"/>
      <c r="C265" s="93"/>
      <c r="D265" s="93"/>
      <c r="E265" s="81"/>
      <c r="F265" s="94"/>
      <c r="G265" s="81"/>
      <c r="H265" s="93"/>
      <c r="I265" s="143" t="s">
        <v>373</v>
      </c>
      <c r="J265" s="92"/>
      <c r="K265" s="96"/>
      <c r="L265" s="93"/>
      <c r="M265" s="93"/>
      <c r="N265" s="84"/>
      <c r="O265" s="84"/>
      <c r="P265" s="92"/>
      <c r="Q265" s="97"/>
      <c r="R265" s="97"/>
      <c r="S265" s="97"/>
      <c r="T265" s="93"/>
      <c r="U265" s="93"/>
      <c r="V265" s="95"/>
      <c r="W265" s="93"/>
      <c r="X265" s="93"/>
      <c r="Y265" s="93"/>
      <c r="Z265" s="98"/>
      <c r="AA265" s="98"/>
      <c r="AB265" s="98"/>
      <c r="AC265" s="98"/>
      <c r="AD265" s="98"/>
      <c r="AE265" s="98"/>
      <c r="AF265" s="84"/>
      <c r="AG265" s="98"/>
      <c r="AH265" s="98"/>
      <c r="AI265" s="93"/>
      <c r="AJ265" s="100"/>
      <c r="AK265" s="85"/>
      <c r="AL265" s="92"/>
      <c r="AM265" s="93"/>
      <c r="AN265" s="100"/>
      <c r="AO265" s="84"/>
      <c r="AP265" s="90" t="str">
        <f>IFERROR(VLOOKUP(Data[[#This Row],['#org +lead +name]],Tbl_Orgs[], 2), "")</f>
        <v/>
      </c>
      <c r="AQ265" s="90" t="str">
        <f>IFERROR(VLOOKUP(Data[[#This Row],['#org +lead +name]],Tbl_Orgs[], 3), "")</f>
        <v/>
      </c>
      <c r="AR265" s="90" t="str">
        <f>IFERROR(VLOOKUP(Data[[#This Row],['#org +impl +name]],Tbl_Orgs[], 2), "")</f>
        <v/>
      </c>
      <c r="AS265" s="90" t="str">
        <f>IFERROR(VLOOKUP(Data[[#This Row],['#org +impl +name]],Tbl_Orgs[], 3), "")</f>
        <v/>
      </c>
      <c r="AT265" s="91" t="str">
        <f t="shared" ca="1" si="16"/>
        <v/>
      </c>
      <c r="AU265" s="91" t="str">
        <f t="shared" ca="1" si="17"/>
        <v/>
      </c>
      <c r="AV265" s="91" t="str">
        <f t="shared" ca="1" si="18"/>
        <v/>
      </c>
      <c r="AW265" s="155"/>
      <c r="AX265" s="155"/>
      <c r="AY265" s="155"/>
      <c r="AZ265" s="155"/>
    </row>
    <row r="266" spans="1:52" ht="30" customHeight="1">
      <c r="A266" s="153" t="str">
        <f t="shared" ca="1" si="19"/>
        <v>202302-258</v>
      </c>
      <c r="B266" s="92"/>
      <c r="C266" s="93"/>
      <c r="D266" s="93"/>
      <c r="E266" s="81"/>
      <c r="F266" s="94"/>
      <c r="G266" s="81"/>
      <c r="H266" s="93"/>
      <c r="I266" s="143" t="s">
        <v>373</v>
      </c>
      <c r="J266" s="92"/>
      <c r="K266" s="96"/>
      <c r="L266" s="93"/>
      <c r="M266" s="93"/>
      <c r="N266" s="84"/>
      <c r="O266" s="84"/>
      <c r="P266" s="92"/>
      <c r="Q266" s="97"/>
      <c r="R266" s="97"/>
      <c r="S266" s="97"/>
      <c r="T266" s="93"/>
      <c r="U266" s="93"/>
      <c r="V266" s="95"/>
      <c r="W266" s="93"/>
      <c r="X266" s="93"/>
      <c r="Y266" s="93"/>
      <c r="Z266" s="98"/>
      <c r="AA266" s="98"/>
      <c r="AB266" s="98"/>
      <c r="AC266" s="98"/>
      <c r="AD266" s="98"/>
      <c r="AE266" s="98"/>
      <c r="AF266" s="84"/>
      <c r="AG266" s="98"/>
      <c r="AH266" s="98"/>
      <c r="AI266" s="93"/>
      <c r="AJ266" s="100"/>
      <c r="AK266" s="85"/>
      <c r="AL266" s="92"/>
      <c r="AM266" s="93"/>
      <c r="AN266" s="100"/>
      <c r="AO266" s="84"/>
      <c r="AP266" s="90" t="str">
        <f>IFERROR(VLOOKUP(Data[[#This Row],['#org +lead +name]],Tbl_Orgs[], 2), "")</f>
        <v/>
      </c>
      <c r="AQ266" s="90" t="str">
        <f>IFERROR(VLOOKUP(Data[[#This Row],['#org +lead +name]],Tbl_Orgs[], 3), "")</f>
        <v/>
      </c>
      <c r="AR266" s="90" t="str">
        <f>IFERROR(VLOOKUP(Data[[#This Row],['#org +impl +name]],Tbl_Orgs[], 2), "")</f>
        <v/>
      </c>
      <c r="AS266" s="90" t="str">
        <f>IFERROR(VLOOKUP(Data[[#This Row],['#org +impl +name]],Tbl_Orgs[], 3), "")</f>
        <v/>
      </c>
      <c r="AT266" s="91" t="str">
        <f t="shared" ca="1" si="16"/>
        <v/>
      </c>
      <c r="AU266" s="91" t="str">
        <f t="shared" ca="1" si="17"/>
        <v/>
      </c>
      <c r="AV266" s="91" t="str">
        <f t="shared" ca="1" si="18"/>
        <v/>
      </c>
      <c r="AW266" s="155"/>
      <c r="AX266" s="155"/>
      <c r="AY266" s="155"/>
      <c r="AZ266" s="155"/>
    </row>
    <row r="267" spans="1:52" ht="30" customHeight="1">
      <c r="A267" s="153" t="str">
        <f t="shared" ca="1" si="19"/>
        <v>202302-259</v>
      </c>
      <c r="B267" s="92"/>
      <c r="C267" s="93"/>
      <c r="D267" s="93"/>
      <c r="E267" s="81"/>
      <c r="F267" s="94"/>
      <c r="G267" s="81"/>
      <c r="H267" s="93"/>
      <c r="I267" s="143" t="s">
        <v>373</v>
      </c>
      <c r="J267" s="92"/>
      <c r="K267" s="96"/>
      <c r="L267" s="93"/>
      <c r="M267" s="93"/>
      <c r="N267" s="84"/>
      <c r="O267" s="84"/>
      <c r="P267" s="92"/>
      <c r="Q267" s="97"/>
      <c r="R267" s="97"/>
      <c r="S267" s="97"/>
      <c r="T267" s="93"/>
      <c r="U267" s="93"/>
      <c r="V267" s="95"/>
      <c r="W267" s="93"/>
      <c r="X267" s="93"/>
      <c r="Y267" s="93"/>
      <c r="Z267" s="98"/>
      <c r="AA267" s="98"/>
      <c r="AB267" s="98"/>
      <c r="AC267" s="98"/>
      <c r="AD267" s="98"/>
      <c r="AE267" s="98"/>
      <c r="AF267" s="84"/>
      <c r="AG267" s="98"/>
      <c r="AH267" s="98"/>
      <c r="AI267" s="93"/>
      <c r="AJ267" s="100"/>
      <c r="AK267" s="85"/>
      <c r="AL267" s="92"/>
      <c r="AM267" s="93"/>
      <c r="AN267" s="100"/>
      <c r="AO267" s="84"/>
      <c r="AP267" s="90" t="str">
        <f>IFERROR(VLOOKUP(Data[[#This Row],['#org +lead +name]],Tbl_Orgs[], 2), "")</f>
        <v/>
      </c>
      <c r="AQ267" s="90" t="str">
        <f>IFERROR(VLOOKUP(Data[[#This Row],['#org +lead +name]],Tbl_Orgs[], 3), "")</f>
        <v/>
      </c>
      <c r="AR267" s="90" t="str">
        <f>IFERROR(VLOOKUP(Data[[#This Row],['#org +impl +name]],Tbl_Orgs[], 2), "")</f>
        <v/>
      </c>
      <c r="AS267" s="90" t="str">
        <f>IFERROR(VLOOKUP(Data[[#This Row],['#org +impl +name]],Tbl_Orgs[], 3), "")</f>
        <v/>
      </c>
      <c r="AT267" s="91" t="str">
        <f t="shared" ca="1" si="16"/>
        <v/>
      </c>
      <c r="AU267" s="91" t="str">
        <f t="shared" ca="1" si="17"/>
        <v/>
      </c>
      <c r="AV267" s="91" t="str">
        <f t="shared" ca="1" si="18"/>
        <v/>
      </c>
      <c r="AW267" s="155"/>
      <c r="AX267" s="155"/>
      <c r="AY267" s="155"/>
      <c r="AZ267" s="155"/>
    </row>
    <row r="268" spans="1:52" ht="30" customHeight="1">
      <c r="A268" s="153" t="str">
        <f t="shared" ca="1" si="19"/>
        <v>202302-260</v>
      </c>
      <c r="B268" s="92"/>
      <c r="C268" s="93"/>
      <c r="D268" s="93"/>
      <c r="E268" s="81"/>
      <c r="F268" s="94"/>
      <c r="G268" s="81"/>
      <c r="H268" s="93"/>
      <c r="I268" s="143" t="s">
        <v>373</v>
      </c>
      <c r="J268" s="92"/>
      <c r="K268" s="96"/>
      <c r="L268" s="93"/>
      <c r="M268" s="93"/>
      <c r="N268" s="84"/>
      <c r="O268" s="84"/>
      <c r="P268" s="92"/>
      <c r="Q268" s="97"/>
      <c r="R268" s="97"/>
      <c r="S268" s="97"/>
      <c r="T268" s="93"/>
      <c r="U268" s="93"/>
      <c r="V268" s="95"/>
      <c r="W268" s="93"/>
      <c r="X268" s="93"/>
      <c r="Y268" s="93"/>
      <c r="Z268" s="98"/>
      <c r="AA268" s="98"/>
      <c r="AB268" s="98"/>
      <c r="AC268" s="98"/>
      <c r="AD268" s="98"/>
      <c r="AE268" s="98"/>
      <c r="AF268" s="84"/>
      <c r="AG268" s="98"/>
      <c r="AH268" s="98"/>
      <c r="AI268" s="93"/>
      <c r="AJ268" s="100"/>
      <c r="AK268" s="85"/>
      <c r="AL268" s="92"/>
      <c r="AM268" s="93"/>
      <c r="AN268" s="100"/>
      <c r="AO268" s="84"/>
      <c r="AP268" s="90" t="str">
        <f>IFERROR(VLOOKUP(Data[[#This Row],['#org +lead +name]],Tbl_Orgs[], 2), "")</f>
        <v/>
      </c>
      <c r="AQ268" s="90" t="str">
        <f>IFERROR(VLOOKUP(Data[[#This Row],['#org +lead +name]],Tbl_Orgs[], 3), "")</f>
        <v/>
      </c>
      <c r="AR268" s="90" t="str">
        <f>IFERROR(VLOOKUP(Data[[#This Row],['#org +impl +name]],Tbl_Orgs[], 2), "")</f>
        <v/>
      </c>
      <c r="AS268" s="90" t="str">
        <f>IFERROR(VLOOKUP(Data[[#This Row],['#org +impl +name]],Tbl_Orgs[], 3), "")</f>
        <v/>
      </c>
      <c r="AT268" s="91" t="str">
        <f t="shared" ca="1" si="16"/>
        <v/>
      </c>
      <c r="AU268" s="91" t="str">
        <f t="shared" ca="1" si="17"/>
        <v/>
      </c>
      <c r="AV268" s="91" t="str">
        <f t="shared" ca="1" si="18"/>
        <v/>
      </c>
      <c r="AW268" s="155"/>
      <c r="AX268" s="155"/>
      <c r="AY268" s="155"/>
      <c r="AZ268" s="155"/>
    </row>
    <row r="269" spans="1:52" ht="30" customHeight="1">
      <c r="A269" s="153" t="str">
        <f t="shared" ca="1" si="19"/>
        <v>202302-261</v>
      </c>
      <c r="B269" s="92"/>
      <c r="C269" s="93"/>
      <c r="D269" s="93"/>
      <c r="E269" s="81"/>
      <c r="F269" s="94"/>
      <c r="G269" s="81"/>
      <c r="H269" s="93"/>
      <c r="I269" s="143" t="s">
        <v>373</v>
      </c>
      <c r="J269" s="92"/>
      <c r="K269" s="96"/>
      <c r="L269" s="93"/>
      <c r="M269" s="93"/>
      <c r="N269" s="84"/>
      <c r="O269" s="84"/>
      <c r="P269" s="92"/>
      <c r="Q269" s="97"/>
      <c r="R269" s="97"/>
      <c r="S269" s="97"/>
      <c r="T269" s="93"/>
      <c r="U269" s="93"/>
      <c r="V269" s="95"/>
      <c r="W269" s="93"/>
      <c r="X269" s="93"/>
      <c r="Y269" s="93"/>
      <c r="Z269" s="98"/>
      <c r="AA269" s="98"/>
      <c r="AB269" s="98"/>
      <c r="AC269" s="98"/>
      <c r="AD269" s="98"/>
      <c r="AE269" s="98"/>
      <c r="AF269" s="84"/>
      <c r="AG269" s="98"/>
      <c r="AH269" s="98"/>
      <c r="AI269" s="93"/>
      <c r="AJ269" s="100"/>
      <c r="AK269" s="85"/>
      <c r="AL269" s="92"/>
      <c r="AM269" s="93"/>
      <c r="AN269" s="100"/>
      <c r="AO269" s="84"/>
      <c r="AP269" s="90" t="str">
        <f>IFERROR(VLOOKUP(Data[[#This Row],['#org +lead +name]],Tbl_Orgs[], 2), "")</f>
        <v/>
      </c>
      <c r="AQ269" s="90" t="str">
        <f>IFERROR(VLOOKUP(Data[[#This Row],['#org +lead +name]],Tbl_Orgs[], 3), "")</f>
        <v/>
      </c>
      <c r="AR269" s="90" t="str">
        <f>IFERROR(VLOOKUP(Data[[#This Row],['#org +impl +name]],Tbl_Orgs[], 2), "")</f>
        <v/>
      </c>
      <c r="AS269" s="90" t="str">
        <f>IFERROR(VLOOKUP(Data[[#This Row],['#org +impl +name]],Tbl_Orgs[], 3), "")</f>
        <v/>
      </c>
      <c r="AT269" s="91" t="str">
        <f t="shared" ca="1" si="16"/>
        <v/>
      </c>
      <c r="AU269" s="91" t="str">
        <f t="shared" ca="1" si="17"/>
        <v/>
      </c>
      <c r="AV269" s="91" t="str">
        <f t="shared" ca="1" si="18"/>
        <v/>
      </c>
      <c r="AW269" s="155"/>
      <c r="AX269" s="155"/>
      <c r="AY269" s="155"/>
      <c r="AZ269" s="155"/>
    </row>
    <row r="270" spans="1:52" ht="30" customHeight="1">
      <c r="A270" s="153" t="str">
        <f t="shared" ca="1" si="19"/>
        <v>202302-262</v>
      </c>
      <c r="B270" s="92"/>
      <c r="C270" s="93"/>
      <c r="D270" s="93"/>
      <c r="E270" s="81"/>
      <c r="F270" s="94"/>
      <c r="G270" s="81"/>
      <c r="H270" s="93"/>
      <c r="I270" s="143" t="s">
        <v>373</v>
      </c>
      <c r="J270" s="92"/>
      <c r="K270" s="96"/>
      <c r="L270" s="93"/>
      <c r="M270" s="93"/>
      <c r="N270" s="84"/>
      <c r="O270" s="84"/>
      <c r="P270" s="92"/>
      <c r="Q270" s="97"/>
      <c r="R270" s="97"/>
      <c r="S270" s="97"/>
      <c r="T270" s="93"/>
      <c r="U270" s="93"/>
      <c r="V270" s="95"/>
      <c r="W270" s="93"/>
      <c r="X270" s="93"/>
      <c r="Y270" s="93"/>
      <c r="Z270" s="98"/>
      <c r="AA270" s="98"/>
      <c r="AB270" s="98"/>
      <c r="AC270" s="98"/>
      <c r="AD270" s="98"/>
      <c r="AE270" s="98"/>
      <c r="AF270" s="84"/>
      <c r="AG270" s="98"/>
      <c r="AH270" s="98"/>
      <c r="AI270" s="93"/>
      <c r="AJ270" s="100"/>
      <c r="AK270" s="85"/>
      <c r="AL270" s="92"/>
      <c r="AM270" s="93"/>
      <c r="AN270" s="100"/>
      <c r="AO270" s="84"/>
      <c r="AP270" s="90" t="str">
        <f>IFERROR(VLOOKUP(Data[[#This Row],['#org +lead +name]],Tbl_Orgs[], 2), "")</f>
        <v/>
      </c>
      <c r="AQ270" s="90" t="str">
        <f>IFERROR(VLOOKUP(Data[[#This Row],['#org +lead +name]],Tbl_Orgs[], 3), "")</f>
        <v/>
      </c>
      <c r="AR270" s="90" t="str">
        <f>IFERROR(VLOOKUP(Data[[#This Row],['#org +impl +name]],Tbl_Orgs[], 2), "")</f>
        <v/>
      </c>
      <c r="AS270" s="90" t="str">
        <f>IFERROR(VLOOKUP(Data[[#This Row],['#org +impl +name]],Tbl_Orgs[], 3), "")</f>
        <v/>
      </c>
      <c r="AT270" s="91" t="str">
        <f t="shared" ca="1" si="16"/>
        <v/>
      </c>
      <c r="AU270" s="91" t="str">
        <f t="shared" ca="1" si="17"/>
        <v/>
      </c>
      <c r="AV270" s="91" t="str">
        <f t="shared" ca="1" si="18"/>
        <v/>
      </c>
      <c r="AW270" s="155"/>
      <c r="AX270" s="155"/>
      <c r="AY270" s="155"/>
      <c r="AZ270" s="155"/>
    </row>
    <row r="271" spans="1:52" ht="30" customHeight="1">
      <c r="A271" s="153" t="str">
        <f t="shared" ca="1" si="19"/>
        <v>202302-263</v>
      </c>
      <c r="B271" s="92"/>
      <c r="C271" s="93"/>
      <c r="D271" s="93"/>
      <c r="E271" s="81"/>
      <c r="F271" s="94"/>
      <c r="G271" s="81"/>
      <c r="H271" s="93"/>
      <c r="I271" s="143" t="s">
        <v>373</v>
      </c>
      <c r="J271" s="92"/>
      <c r="K271" s="96"/>
      <c r="L271" s="93"/>
      <c r="M271" s="93"/>
      <c r="N271" s="84"/>
      <c r="O271" s="84"/>
      <c r="P271" s="92"/>
      <c r="Q271" s="97"/>
      <c r="R271" s="97"/>
      <c r="S271" s="97"/>
      <c r="T271" s="93"/>
      <c r="U271" s="93"/>
      <c r="V271" s="95"/>
      <c r="W271" s="93"/>
      <c r="X271" s="93"/>
      <c r="Y271" s="93"/>
      <c r="Z271" s="98"/>
      <c r="AA271" s="98"/>
      <c r="AB271" s="98"/>
      <c r="AC271" s="98"/>
      <c r="AD271" s="98"/>
      <c r="AE271" s="98"/>
      <c r="AF271" s="84"/>
      <c r="AG271" s="98"/>
      <c r="AH271" s="98"/>
      <c r="AI271" s="93"/>
      <c r="AJ271" s="100"/>
      <c r="AK271" s="85"/>
      <c r="AL271" s="92"/>
      <c r="AM271" s="93"/>
      <c r="AN271" s="100"/>
      <c r="AO271" s="84"/>
      <c r="AP271" s="90" t="str">
        <f>IFERROR(VLOOKUP(Data[[#This Row],['#org +lead +name]],Tbl_Orgs[], 2), "")</f>
        <v/>
      </c>
      <c r="AQ271" s="90" t="str">
        <f>IFERROR(VLOOKUP(Data[[#This Row],['#org +lead +name]],Tbl_Orgs[], 3), "")</f>
        <v/>
      </c>
      <c r="AR271" s="90" t="str">
        <f>IFERROR(VLOOKUP(Data[[#This Row],['#org +impl +name]],Tbl_Orgs[], 2), "")</f>
        <v/>
      </c>
      <c r="AS271" s="90" t="str">
        <f>IFERROR(VLOOKUP(Data[[#This Row],['#org +impl +name]],Tbl_Orgs[], 3), "")</f>
        <v/>
      </c>
      <c r="AT271" s="91" t="str">
        <f t="shared" ca="1" si="16"/>
        <v/>
      </c>
      <c r="AU271" s="91" t="str">
        <f t="shared" ca="1" si="17"/>
        <v/>
      </c>
      <c r="AV271" s="91" t="str">
        <f t="shared" ca="1" si="18"/>
        <v/>
      </c>
      <c r="AW271" s="155"/>
      <c r="AX271" s="155"/>
      <c r="AY271" s="155"/>
      <c r="AZ271" s="155"/>
    </row>
    <row r="272" spans="1:52" ht="30" customHeight="1">
      <c r="A272" s="153" t="str">
        <f t="shared" ca="1" si="19"/>
        <v>202302-264</v>
      </c>
      <c r="B272" s="92"/>
      <c r="C272" s="93"/>
      <c r="D272" s="93"/>
      <c r="E272" s="81"/>
      <c r="F272" s="94"/>
      <c r="G272" s="81"/>
      <c r="H272" s="93"/>
      <c r="I272" s="143" t="s">
        <v>373</v>
      </c>
      <c r="J272" s="92"/>
      <c r="K272" s="96"/>
      <c r="L272" s="93"/>
      <c r="M272" s="93"/>
      <c r="N272" s="84"/>
      <c r="O272" s="84"/>
      <c r="P272" s="92"/>
      <c r="Q272" s="97"/>
      <c r="R272" s="97"/>
      <c r="S272" s="97"/>
      <c r="T272" s="93"/>
      <c r="U272" s="93"/>
      <c r="V272" s="95"/>
      <c r="W272" s="93"/>
      <c r="X272" s="93"/>
      <c r="Y272" s="93"/>
      <c r="Z272" s="98"/>
      <c r="AA272" s="98"/>
      <c r="AB272" s="98"/>
      <c r="AC272" s="98"/>
      <c r="AD272" s="98"/>
      <c r="AE272" s="98"/>
      <c r="AF272" s="84"/>
      <c r="AG272" s="98"/>
      <c r="AH272" s="98"/>
      <c r="AI272" s="93"/>
      <c r="AJ272" s="100"/>
      <c r="AK272" s="85"/>
      <c r="AL272" s="92"/>
      <c r="AM272" s="93"/>
      <c r="AN272" s="100"/>
      <c r="AO272" s="84"/>
      <c r="AP272" s="90" t="str">
        <f>IFERROR(VLOOKUP(Data[[#This Row],['#org +lead +name]],Tbl_Orgs[], 2), "")</f>
        <v/>
      </c>
      <c r="AQ272" s="90" t="str">
        <f>IFERROR(VLOOKUP(Data[[#This Row],['#org +lead +name]],Tbl_Orgs[], 3), "")</f>
        <v/>
      </c>
      <c r="AR272" s="90" t="str">
        <f>IFERROR(VLOOKUP(Data[[#This Row],['#org +impl +name]],Tbl_Orgs[], 2), "")</f>
        <v/>
      </c>
      <c r="AS272" s="90" t="str">
        <f>IFERROR(VLOOKUP(Data[[#This Row],['#org +impl +name]],Tbl_Orgs[], 3), "")</f>
        <v/>
      </c>
      <c r="AT272" s="91" t="str">
        <f t="shared" ca="1" si="16"/>
        <v/>
      </c>
      <c r="AU272" s="91" t="str">
        <f t="shared" ca="1" si="17"/>
        <v/>
      </c>
      <c r="AV272" s="91" t="str">
        <f t="shared" ca="1" si="18"/>
        <v/>
      </c>
      <c r="AW272" s="155"/>
      <c r="AX272" s="155"/>
      <c r="AY272" s="155"/>
      <c r="AZ272" s="155"/>
    </row>
    <row r="273" spans="1:52" ht="30" customHeight="1">
      <c r="A273" s="153" t="str">
        <f t="shared" ca="1" si="19"/>
        <v>202302-265</v>
      </c>
      <c r="B273" s="92"/>
      <c r="C273" s="93"/>
      <c r="D273" s="93"/>
      <c r="E273" s="81"/>
      <c r="F273" s="94"/>
      <c r="G273" s="81"/>
      <c r="H273" s="93"/>
      <c r="I273" s="143" t="s">
        <v>373</v>
      </c>
      <c r="J273" s="92"/>
      <c r="K273" s="96"/>
      <c r="L273" s="93"/>
      <c r="M273" s="93"/>
      <c r="N273" s="84"/>
      <c r="O273" s="84"/>
      <c r="P273" s="92"/>
      <c r="Q273" s="97"/>
      <c r="R273" s="97"/>
      <c r="S273" s="97"/>
      <c r="T273" s="93"/>
      <c r="U273" s="93"/>
      <c r="V273" s="95"/>
      <c r="W273" s="93"/>
      <c r="X273" s="93"/>
      <c r="Y273" s="93"/>
      <c r="Z273" s="98"/>
      <c r="AA273" s="98"/>
      <c r="AB273" s="98"/>
      <c r="AC273" s="98"/>
      <c r="AD273" s="98"/>
      <c r="AE273" s="98"/>
      <c r="AF273" s="84"/>
      <c r="AG273" s="98"/>
      <c r="AH273" s="98"/>
      <c r="AI273" s="93"/>
      <c r="AJ273" s="100"/>
      <c r="AK273" s="85"/>
      <c r="AL273" s="92"/>
      <c r="AM273" s="93"/>
      <c r="AN273" s="100"/>
      <c r="AO273" s="84"/>
      <c r="AP273" s="90" t="str">
        <f>IFERROR(VLOOKUP(Data[[#This Row],['#org +lead +name]],Tbl_Orgs[], 2), "")</f>
        <v/>
      </c>
      <c r="AQ273" s="90" t="str">
        <f>IFERROR(VLOOKUP(Data[[#This Row],['#org +lead +name]],Tbl_Orgs[], 3), "")</f>
        <v/>
      </c>
      <c r="AR273" s="90" t="str">
        <f>IFERROR(VLOOKUP(Data[[#This Row],['#org +impl +name]],Tbl_Orgs[], 2), "")</f>
        <v/>
      </c>
      <c r="AS273" s="90" t="str">
        <f>IFERROR(VLOOKUP(Data[[#This Row],['#org +impl +name]],Tbl_Orgs[], 3), "")</f>
        <v/>
      </c>
      <c r="AT273" s="91" t="str">
        <f t="shared" ca="1" si="16"/>
        <v/>
      </c>
      <c r="AU273" s="91" t="str">
        <f t="shared" ca="1" si="17"/>
        <v/>
      </c>
      <c r="AV273" s="91" t="str">
        <f t="shared" ca="1" si="18"/>
        <v/>
      </c>
      <c r="AW273" s="155"/>
      <c r="AX273" s="155"/>
      <c r="AY273" s="155"/>
      <c r="AZ273" s="155"/>
    </row>
    <row r="274" spans="1:52" ht="30" customHeight="1">
      <c r="A274" s="153" t="str">
        <f t="shared" ca="1" si="19"/>
        <v>202302-266</v>
      </c>
      <c r="B274" s="92"/>
      <c r="C274" s="93"/>
      <c r="D274" s="93"/>
      <c r="E274" s="81"/>
      <c r="F274" s="94"/>
      <c r="G274" s="81"/>
      <c r="H274" s="93"/>
      <c r="I274" s="143" t="s">
        <v>373</v>
      </c>
      <c r="J274" s="92"/>
      <c r="K274" s="96"/>
      <c r="L274" s="93"/>
      <c r="M274" s="93"/>
      <c r="N274" s="84"/>
      <c r="O274" s="84"/>
      <c r="P274" s="92"/>
      <c r="Q274" s="97"/>
      <c r="R274" s="97"/>
      <c r="S274" s="97"/>
      <c r="T274" s="93"/>
      <c r="U274" s="93"/>
      <c r="V274" s="95"/>
      <c r="W274" s="93"/>
      <c r="X274" s="93"/>
      <c r="Y274" s="93"/>
      <c r="Z274" s="98"/>
      <c r="AA274" s="98"/>
      <c r="AB274" s="98"/>
      <c r="AC274" s="98"/>
      <c r="AD274" s="98"/>
      <c r="AE274" s="98"/>
      <c r="AF274" s="84"/>
      <c r="AG274" s="98"/>
      <c r="AH274" s="98"/>
      <c r="AI274" s="93"/>
      <c r="AJ274" s="100"/>
      <c r="AK274" s="85"/>
      <c r="AL274" s="92"/>
      <c r="AM274" s="93"/>
      <c r="AN274" s="100"/>
      <c r="AO274" s="84"/>
      <c r="AP274" s="90" t="str">
        <f>IFERROR(VLOOKUP(Data[[#This Row],['#org +lead +name]],Tbl_Orgs[], 2), "")</f>
        <v/>
      </c>
      <c r="AQ274" s="90" t="str">
        <f>IFERROR(VLOOKUP(Data[[#This Row],['#org +lead +name]],Tbl_Orgs[], 3), "")</f>
        <v/>
      </c>
      <c r="AR274" s="90" t="str">
        <f>IFERROR(VLOOKUP(Data[[#This Row],['#org +impl +name]],Tbl_Orgs[], 2), "")</f>
        <v/>
      </c>
      <c r="AS274" s="90" t="str">
        <f>IFERROR(VLOOKUP(Data[[#This Row],['#org +impl +name]],Tbl_Orgs[], 3), "")</f>
        <v/>
      </c>
      <c r="AT274" s="91" t="str">
        <f t="shared" ca="1" si="16"/>
        <v/>
      </c>
      <c r="AU274" s="91" t="str">
        <f t="shared" ca="1" si="17"/>
        <v/>
      </c>
      <c r="AV274" s="91" t="str">
        <f t="shared" ca="1" si="18"/>
        <v/>
      </c>
      <c r="AW274" s="155"/>
      <c r="AX274" s="155"/>
      <c r="AY274" s="155"/>
      <c r="AZ274" s="155"/>
    </row>
    <row r="275" spans="1:52" ht="30" customHeight="1">
      <c r="A275" s="153" t="str">
        <f t="shared" ca="1" si="19"/>
        <v>202302-267</v>
      </c>
      <c r="B275" s="92"/>
      <c r="C275" s="93"/>
      <c r="D275" s="93"/>
      <c r="E275" s="81"/>
      <c r="F275" s="94"/>
      <c r="G275" s="81"/>
      <c r="H275" s="93"/>
      <c r="I275" s="143" t="s">
        <v>373</v>
      </c>
      <c r="J275" s="92"/>
      <c r="K275" s="96"/>
      <c r="L275" s="93"/>
      <c r="M275" s="93"/>
      <c r="N275" s="84"/>
      <c r="O275" s="84"/>
      <c r="P275" s="92"/>
      <c r="Q275" s="97"/>
      <c r="R275" s="97"/>
      <c r="S275" s="97"/>
      <c r="T275" s="93"/>
      <c r="U275" s="93"/>
      <c r="V275" s="95"/>
      <c r="W275" s="93"/>
      <c r="X275" s="93"/>
      <c r="Y275" s="93"/>
      <c r="Z275" s="98"/>
      <c r="AA275" s="98"/>
      <c r="AB275" s="98"/>
      <c r="AC275" s="98"/>
      <c r="AD275" s="98"/>
      <c r="AE275" s="98"/>
      <c r="AF275" s="84"/>
      <c r="AG275" s="98"/>
      <c r="AH275" s="98"/>
      <c r="AI275" s="93"/>
      <c r="AJ275" s="100"/>
      <c r="AK275" s="85"/>
      <c r="AL275" s="92"/>
      <c r="AM275" s="93"/>
      <c r="AN275" s="100"/>
      <c r="AO275" s="84"/>
      <c r="AP275" s="90" t="str">
        <f>IFERROR(VLOOKUP(Data[[#This Row],['#org +lead +name]],Tbl_Orgs[], 2), "")</f>
        <v/>
      </c>
      <c r="AQ275" s="90" t="str">
        <f>IFERROR(VLOOKUP(Data[[#This Row],['#org +lead +name]],Tbl_Orgs[], 3), "")</f>
        <v/>
      </c>
      <c r="AR275" s="90" t="str">
        <f>IFERROR(VLOOKUP(Data[[#This Row],['#org +impl +name]],Tbl_Orgs[], 2), "")</f>
        <v/>
      </c>
      <c r="AS275" s="90" t="str">
        <f>IFERROR(VLOOKUP(Data[[#This Row],['#org +impl +name]],Tbl_Orgs[], 3), "")</f>
        <v/>
      </c>
      <c r="AT275" s="91" t="str">
        <f t="shared" ca="1" si="16"/>
        <v/>
      </c>
      <c r="AU275" s="91" t="str">
        <f t="shared" ca="1" si="17"/>
        <v/>
      </c>
      <c r="AV275" s="91" t="str">
        <f t="shared" ca="1" si="18"/>
        <v/>
      </c>
      <c r="AW275" s="155"/>
      <c r="AX275" s="155"/>
      <c r="AY275" s="155"/>
      <c r="AZ275" s="155"/>
    </row>
    <row r="276" spans="1:52" ht="30" customHeight="1">
      <c r="A276" s="153" t="str">
        <f t="shared" ca="1" si="19"/>
        <v>202302-268</v>
      </c>
      <c r="B276" s="92"/>
      <c r="C276" s="93"/>
      <c r="D276" s="93"/>
      <c r="E276" s="81"/>
      <c r="F276" s="94"/>
      <c r="G276" s="81"/>
      <c r="H276" s="93"/>
      <c r="I276" s="143" t="s">
        <v>373</v>
      </c>
      <c r="J276" s="92"/>
      <c r="K276" s="96"/>
      <c r="L276" s="93"/>
      <c r="M276" s="93"/>
      <c r="N276" s="84"/>
      <c r="O276" s="84"/>
      <c r="P276" s="92"/>
      <c r="Q276" s="97"/>
      <c r="R276" s="97"/>
      <c r="S276" s="97"/>
      <c r="T276" s="93"/>
      <c r="U276" s="93"/>
      <c r="V276" s="95"/>
      <c r="W276" s="93"/>
      <c r="X276" s="93"/>
      <c r="Y276" s="93"/>
      <c r="Z276" s="98"/>
      <c r="AA276" s="98"/>
      <c r="AB276" s="98"/>
      <c r="AC276" s="98"/>
      <c r="AD276" s="98"/>
      <c r="AE276" s="98"/>
      <c r="AF276" s="84"/>
      <c r="AG276" s="98"/>
      <c r="AH276" s="98"/>
      <c r="AI276" s="93"/>
      <c r="AJ276" s="100"/>
      <c r="AK276" s="85"/>
      <c r="AL276" s="92"/>
      <c r="AM276" s="93"/>
      <c r="AN276" s="100"/>
      <c r="AO276" s="84"/>
      <c r="AP276" s="90" t="str">
        <f>IFERROR(VLOOKUP(Data[[#This Row],['#org +lead +name]],Tbl_Orgs[], 2), "")</f>
        <v/>
      </c>
      <c r="AQ276" s="90" t="str">
        <f>IFERROR(VLOOKUP(Data[[#This Row],['#org +lead +name]],Tbl_Orgs[], 3), "")</f>
        <v/>
      </c>
      <c r="AR276" s="90" t="str">
        <f>IFERROR(VLOOKUP(Data[[#This Row],['#org +impl +name]],Tbl_Orgs[], 2), "")</f>
        <v/>
      </c>
      <c r="AS276" s="90" t="str">
        <f>IFERROR(VLOOKUP(Data[[#This Row],['#org +impl +name]],Tbl_Orgs[], 3), "")</f>
        <v/>
      </c>
      <c r="AT276" s="91" t="str">
        <f t="shared" ca="1" si="16"/>
        <v/>
      </c>
      <c r="AU276" s="91" t="str">
        <f t="shared" ca="1" si="17"/>
        <v/>
      </c>
      <c r="AV276" s="91" t="str">
        <f t="shared" ca="1" si="18"/>
        <v/>
      </c>
      <c r="AW276" s="155"/>
      <c r="AX276" s="155"/>
      <c r="AY276" s="155"/>
      <c r="AZ276" s="155"/>
    </row>
    <row r="277" spans="1:52" ht="30" customHeight="1">
      <c r="A277" s="153" t="str">
        <f t="shared" ca="1" si="19"/>
        <v>202302-269</v>
      </c>
      <c r="B277" s="92"/>
      <c r="C277" s="93"/>
      <c r="D277" s="93"/>
      <c r="E277" s="81"/>
      <c r="F277" s="94"/>
      <c r="G277" s="81"/>
      <c r="H277" s="93"/>
      <c r="I277" s="143" t="s">
        <v>373</v>
      </c>
      <c r="J277" s="92"/>
      <c r="K277" s="96"/>
      <c r="L277" s="93"/>
      <c r="M277" s="93"/>
      <c r="N277" s="84"/>
      <c r="O277" s="84"/>
      <c r="P277" s="92"/>
      <c r="Q277" s="97"/>
      <c r="R277" s="97"/>
      <c r="S277" s="97"/>
      <c r="T277" s="93"/>
      <c r="U277" s="93"/>
      <c r="V277" s="95"/>
      <c r="W277" s="93"/>
      <c r="X277" s="93"/>
      <c r="Y277" s="93"/>
      <c r="Z277" s="98"/>
      <c r="AA277" s="98"/>
      <c r="AB277" s="98"/>
      <c r="AC277" s="98"/>
      <c r="AD277" s="98"/>
      <c r="AE277" s="98"/>
      <c r="AF277" s="84"/>
      <c r="AG277" s="98"/>
      <c r="AH277" s="98"/>
      <c r="AI277" s="93"/>
      <c r="AJ277" s="100"/>
      <c r="AK277" s="85"/>
      <c r="AL277" s="92"/>
      <c r="AM277" s="93"/>
      <c r="AN277" s="100"/>
      <c r="AO277" s="84"/>
      <c r="AP277" s="90" t="str">
        <f>IFERROR(VLOOKUP(Data[[#This Row],['#org +lead +name]],Tbl_Orgs[], 2), "")</f>
        <v/>
      </c>
      <c r="AQ277" s="90" t="str">
        <f>IFERROR(VLOOKUP(Data[[#This Row],['#org +lead +name]],Tbl_Orgs[], 3), "")</f>
        <v/>
      </c>
      <c r="AR277" s="90" t="str">
        <f>IFERROR(VLOOKUP(Data[[#This Row],['#org +impl +name]],Tbl_Orgs[], 2), "")</f>
        <v/>
      </c>
      <c r="AS277" s="90" t="str">
        <f>IFERROR(VLOOKUP(Data[[#This Row],['#org +impl +name]],Tbl_Orgs[], 3), "")</f>
        <v/>
      </c>
      <c r="AT277" s="91" t="str">
        <f t="shared" ca="1" si="16"/>
        <v/>
      </c>
      <c r="AU277" s="91" t="str">
        <f t="shared" ca="1" si="17"/>
        <v/>
      </c>
      <c r="AV277" s="91" t="str">
        <f t="shared" ca="1" si="18"/>
        <v/>
      </c>
      <c r="AW277" s="155"/>
      <c r="AX277" s="155"/>
      <c r="AY277" s="155"/>
      <c r="AZ277" s="155"/>
    </row>
    <row r="278" spans="1:52" ht="30" customHeight="1">
      <c r="A278" s="153" t="str">
        <f t="shared" ca="1" si="19"/>
        <v>202302-270</v>
      </c>
      <c r="B278" s="92"/>
      <c r="C278" s="93"/>
      <c r="D278" s="93"/>
      <c r="E278" s="81"/>
      <c r="F278" s="94"/>
      <c r="G278" s="81"/>
      <c r="H278" s="93"/>
      <c r="I278" s="143" t="s">
        <v>373</v>
      </c>
      <c r="J278" s="92"/>
      <c r="K278" s="96"/>
      <c r="L278" s="93"/>
      <c r="M278" s="93"/>
      <c r="N278" s="84"/>
      <c r="O278" s="84"/>
      <c r="P278" s="92"/>
      <c r="Q278" s="97"/>
      <c r="R278" s="97"/>
      <c r="S278" s="97"/>
      <c r="T278" s="93"/>
      <c r="U278" s="93"/>
      <c r="V278" s="95"/>
      <c r="W278" s="93"/>
      <c r="X278" s="93"/>
      <c r="Y278" s="93"/>
      <c r="Z278" s="98"/>
      <c r="AA278" s="98"/>
      <c r="AB278" s="98"/>
      <c r="AC278" s="98"/>
      <c r="AD278" s="98"/>
      <c r="AE278" s="98"/>
      <c r="AF278" s="84"/>
      <c r="AG278" s="98"/>
      <c r="AH278" s="98"/>
      <c r="AI278" s="93"/>
      <c r="AJ278" s="100"/>
      <c r="AK278" s="85"/>
      <c r="AL278" s="92"/>
      <c r="AM278" s="93"/>
      <c r="AN278" s="100"/>
      <c r="AO278" s="84"/>
      <c r="AP278" s="90" t="str">
        <f>IFERROR(VLOOKUP(Data[[#This Row],['#org +lead +name]],Tbl_Orgs[], 2), "")</f>
        <v/>
      </c>
      <c r="AQ278" s="90" t="str">
        <f>IFERROR(VLOOKUP(Data[[#This Row],['#org +lead +name]],Tbl_Orgs[], 3), "")</f>
        <v/>
      </c>
      <c r="AR278" s="90" t="str">
        <f>IFERROR(VLOOKUP(Data[[#This Row],['#org +impl +name]],Tbl_Orgs[], 2), "")</f>
        <v/>
      </c>
      <c r="AS278" s="90" t="str">
        <f>IFERROR(VLOOKUP(Data[[#This Row],['#org +impl +name]],Tbl_Orgs[], 3), "")</f>
        <v/>
      </c>
      <c r="AT278" s="91" t="str">
        <f t="shared" ca="1" si="16"/>
        <v/>
      </c>
      <c r="AU278" s="91" t="str">
        <f t="shared" ca="1" si="17"/>
        <v/>
      </c>
      <c r="AV278" s="91" t="str">
        <f t="shared" ca="1" si="18"/>
        <v/>
      </c>
      <c r="AW278" s="155"/>
      <c r="AX278" s="155"/>
      <c r="AY278" s="155"/>
      <c r="AZ278" s="155"/>
    </row>
    <row r="279" spans="1:52" ht="30" customHeight="1">
      <c r="A279" s="153" t="str">
        <f t="shared" ca="1" si="19"/>
        <v>202302-271</v>
      </c>
      <c r="B279" s="92"/>
      <c r="C279" s="93"/>
      <c r="D279" s="93"/>
      <c r="E279" s="81"/>
      <c r="F279" s="94"/>
      <c r="G279" s="81"/>
      <c r="H279" s="93"/>
      <c r="I279" s="143" t="s">
        <v>373</v>
      </c>
      <c r="J279" s="92"/>
      <c r="K279" s="96"/>
      <c r="L279" s="93"/>
      <c r="M279" s="93"/>
      <c r="N279" s="84"/>
      <c r="O279" s="84"/>
      <c r="P279" s="92"/>
      <c r="Q279" s="97"/>
      <c r="R279" s="97"/>
      <c r="S279" s="97"/>
      <c r="T279" s="93"/>
      <c r="U279" s="93"/>
      <c r="V279" s="95"/>
      <c r="W279" s="93"/>
      <c r="X279" s="93"/>
      <c r="Y279" s="93"/>
      <c r="Z279" s="98"/>
      <c r="AA279" s="98"/>
      <c r="AB279" s="98"/>
      <c r="AC279" s="98"/>
      <c r="AD279" s="98"/>
      <c r="AE279" s="98"/>
      <c r="AF279" s="84"/>
      <c r="AG279" s="98"/>
      <c r="AH279" s="98"/>
      <c r="AI279" s="93"/>
      <c r="AJ279" s="100"/>
      <c r="AK279" s="85"/>
      <c r="AL279" s="92"/>
      <c r="AM279" s="93"/>
      <c r="AN279" s="100"/>
      <c r="AO279" s="84"/>
      <c r="AP279" s="90" t="str">
        <f>IFERROR(VLOOKUP(Data[[#This Row],['#org +lead +name]],Tbl_Orgs[], 2), "")</f>
        <v/>
      </c>
      <c r="AQ279" s="90" t="str">
        <f>IFERROR(VLOOKUP(Data[[#This Row],['#org +lead +name]],Tbl_Orgs[], 3), "")</f>
        <v/>
      </c>
      <c r="AR279" s="90" t="str">
        <f>IFERROR(VLOOKUP(Data[[#This Row],['#org +impl +name]],Tbl_Orgs[], 2), "")</f>
        <v/>
      </c>
      <c r="AS279" s="90" t="str">
        <f>IFERROR(VLOOKUP(Data[[#This Row],['#org +impl +name]],Tbl_Orgs[], 3), "")</f>
        <v/>
      </c>
      <c r="AT279" s="91" t="str">
        <f t="shared" ca="1" si="16"/>
        <v/>
      </c>
      <c r="AU279" s="91" t="str">
        <f t="shared" ca="1" si="17"/>
        <v/>
      </c>
      <c r="AV279" s="91" t="str">
        <f t="shared" ca="1" si="18"/>
        <v/>
      </c>
      <c r="AW279" s="155"/>
      <c r="AX279" s="155"/>
      <c r="AY279" s="155"/>
      <c r="AZ279" s="155"/>
    </row>
    <row r="280" spans="1:52" ht="30" customHeight="1">
      <c r="A280" s="153" t="str">
        <f t="shared" ca="1" si="19"/>
        <v>202302-272</v>
      </c>
      <c r="B280" s="92"/>
      <c r="C280" s="93"/>
      <c r="D280" s="93"/>
      <c r="E280" s="81"/>
      <c r="F280" s="94"/>
      <c r="G280" s="81"/>
      <c r="H280" s="93"/>
      <c r="I280" s="143" t="s">
        <v>373</v>
      </c>
      <c r="J280" s="92"/>
      <c r="K280" s="96"/>
      <c r="L280" s="93"/>
      <c r="M280" s="93"/>
      <c r="N280" s="84"/>
      <c r="O280" s="84"/>
      <c r="P280" s="92"/>
      <c r="Q280" s="97"/>
      <c r="R280" s="97"/>
      <c r="S280" s="97"/>
      <c r="T280" s="93"/>
      <c r="U280" s="93"/>
      <c r="V280" s="95"/>
      <c r="W280" s="93"/>
      <c r="X280" s="93"/>
      <c r="Y280" s="93"/>
      <c r="Z280" s="98"/>
      <c r="AA280" s="98"/>
      <c r="AB280" s="98"/>
      <c r="AC280" s="98"/>
      <c r="AD280" s="98"/>
      <c r="AE280" s="98"/>
      <c r="AF280" s="84"/>
      <c r="AG280" s="98"/>
      <c r="AH280" s="98"/>
      <c r="AI280" s="93"/>
      <c r="AJ280" s="100"/>
      <c r="AK280" s="85"/>
      <c r="AL280" s="92"/>
      <c r="AM280" s="93"/>
      <c r="AN280" s="100"/>
      <c r="AO280" s="84"/>
      <c r="AP280" s="90" t="str">
        <f>IFERROR(VLOOKUP(Data[[#This Row],['#org +lead +name]],Tbl_Orgs[], 2), "")</f>
        <v/>
      </c>
      <c r="AQ280" s="90" t="str">
        <f>IFERROR(VLOOKUP(Data[[#This Row],['#org +lead +name]],Tbl_Orgs[], 3), "")</f>
        <v/>
      </c>
      <c r="AR280" s="90" t="str">
        <f>IFERROR(VLOOKUP(Data[[#This Row],['#org +impl +name]],Tbl_Orgs[], 2), "")</f>
        <v/>
      </c>
      <c r="AS280" s="90" t="str">
        <f>IFERROR(VLOOKUP(Data[[#This Row],['#org +impl +name]],Tbl_Orgs[], 3), "")</f>
        <v/>
      </c>
      <c r="AT280" s="91" t="str">
        <f t="shared" ca="1" si="16"/>
        <v/>
      </c>
      <c r="AU280" s="91" t="str">
        <f t="shared" ca="1" si="17"/>
        <v/>
      </c>
      <c r="AV280" s="91" t="str">
        <f t="shared" ca="1" si="18"/>
        <v/>
      </c>
      <c r="AW280" s="155"/>
      <c r="AX280" s="155"/>
      <c r="AY280" s="155"/>
      <c r="AZ280" s="155"/>
    </row>
    <row r="281" spans="1:52" ht="30" customHeight="1">
      <c r="A281" s="153" t="str">
        <f t="shared" ca="1" si="19"/>
        <v>202302-273</v>
      </c>
      <c r="B281" s="92"/>
      <c r="C281" s="93"/>
      <c r="D281" s="93"/>
      <c r="E281" s="81"/>
      <c r="F281" s="94"/>
      <c r="G281" s="81"/>
      <c r="H281" s="93"/>
      <c r="I281" s="143" t="s">
        <v>373</v>
      </c>
      <c r="J281" s="92"/>
      <c r="K281" s="96"/>
      <c r="L281" s="93"/>
      <c r="M281" s="93"/>
      <c r="N281" s="84"/>
      <c r="O281" s="84"/>
      <c r="P281" s="92"/>
      <c r="Q281" s="97"/>
      <c r="R281" s="97"/>
      <c r="S281" s="97"/>
      <c r="T281" s="93"/>
      <c r="U281" s="93"/>
      <c r="V281" s="95"/>
      <c r="W281" s="93"/>
      <c r="X281" s="93"/>
      <c r="Y281" s="93"/>
      <c r="Z281" s="98"/>
      <c r="AA281" s="98"/>
      <c r="AB281" s="98"/>
      <c r="AC281" s="98"/>
      <c r="AD281" s="98"/>
      <c r="AE281" s="98"/>
      <c r="AF281" s="84"/>
      <c r="AG281" s="98"/>
      <c r="AH281" s="98"/>
      <c r="AI281" s="93"/>
      <c r="AJ281" s="100"/>
      <c r="AK281" s="85"/>
      <c r="AL281" s="92"/>
      <c r="AM281" s="93"/>
      <c r="AN281" s="100"/>
      <c r="AO281" s="84"/>
      <c r="AP281" s="90" t="str">
        <f>IFERROR(VLOOKUP(Data[[#This Row],['#org +lead +name]],Tbl_Orgs[], 2), "")</f>
        <v/>
      </c>
      <c r="AQ281" s="90" t="str">
        <f>IFERROR(VLOOKUP(Data[[#This Row],['#org +lead +name]],Tbl_Orgs[], 3), "")</f>
        <v/>
      </c>
      <c r="AR281" s="90" t="str">
        <f>IFERROR(VLOOKUP(Data[[#This Row],['#org +impl +name]],Tbl_Orgs[], 2), "")</f>
        <v/>
      </c>
      <c r="AS281" s="90" t="str">
        <f>IFERROR(VLOOKUP(Data[[#This Row],['#org +impl +name]],Tbl_Orgs[], 3), "")</f>
        <v/>
      </c>
      <c r="AT281" s="91" t="str">
        <f t="shared" ca="1" si="16"/>
        <v/>
      </c>
      <c r="AU281" s="91" t="str">
        <f t="shared" ca="1" si="17"/>
        <v/>
      </c>
      <c r="AV281" s="91" t="str">
        <f t="shared" ca="1" si="18"/>
        <v/>
      </c>
      <c r="AW281" s="155"/>
      <c r="AX281" s="155"/>
      <c r="AY281" s="155"/>
      <c r="AZ281" s="155"/>
    </row>
    <row r="282" spans="1:52" ht="30" customHeight="1">
      <c r="A282" s="153" t="str">
        <f t="shared" ca="1" si="19"/>
        <v>202302-274</v>
      </c>
      <c r="B282" s="92"/>
      <c r="C282" s="93"/>
      <c r="D282" s="93"/>
      <c r="E282" s="81"/>
      <c r="F282" s="94"/>
      <c r="G282" s="81"/>
      <c r="H282" s="93"/>
      <c r="I282" s="143" t="s">
        <v>373</v>
      </c>
      <c r="J282" s="92"/>
      <c r="K282" s="96"/>
      <c r="L282" s="93"/>
      <c r="M282" s="93"/>
      <c r="N282" s="84"/>
      <c r="O282" s="84"/>
      <c r="P282" s="92"/>
      <c r="Q282" s="97"/>
      <c r="R282" s="97"/>
      <c r="S282" s="97"/>
      <c r="T282" s="93"/>
      <c r="U282" s="93"/>
      <c r="V282" s="95"/>
      <c r="W282" s="93"/>
      <c r="X282" s="93"/>
      <c r="Y282" s="93"/>
      <c r="Z282" s="98"/>
      <c r="AA282" s="98"/>
      <c r="AB282" s="98"/>
      <c r="AC282" s="98"/>
      <c r="AD282" s="98"/>
      <c r="AE282" s="98"/>
      <c r="AF282" s="84"/>
      <c r="AG282" s="98"/>
      <c r="AH282" s="98"/>
      <c r="AI282" s="93"/>
      <c r="AJ282" s="100"/>
      <c r="AK282" s="85"/>
      <c r="AL282" s="92"/>
      <c r="AM282" s="93"/>
      <c r="AN282" s="100"/>
      <c r="AO282" s="84"/>
      <c r="AP282" s="90" t="str">
        <f>IFERROR(VLOOKUP(Data[[#This Row],['#org +lead +name]],Tbl_Orgs[], 2), "")</f>
        <v/>
      </c>
      <c r="AQ282" s="90" t="str">
        <f>IFERROR(VLOOKUP(Data[[#This Row],['#org +lead +name]],Tbl_Orgs[], 3), "")</f>
        <v/>
      </c>
      <c r="AR282" s="90" t="str">
        <f>IFERROR(VLOOKUP(Data[[#This Row],['#org +impl +name]],Tbl_Orgs[], 2), "")</f>
        <v/>
      </c>
      <c r="AS282" s="90" t="str">
        <f>IFERROR(VLOOKUP(Data[[#This Row],['#org +impl +name]],Tbl_Orgs[], 3), "")</f>
        <v/>
      </c>
      <c r="AT282" s="91" t="str">
        <f t="shared" ca="1" si="16"/>
        <v/>
      </c>
      <c r="AU282" s="91" t="str">
        <f t="shared" ca="1" si="17"/>
        <v/>
      </c>
      <c r="AV282" s="91" t="str">
        <f t="shared" ca="1" si="18"/>
        <v/>
      </c>
      <c r="AW282" s="155"/>
      <c r="AX282" s="155"/>
      <c r="AY282" s="155"/>
      <c r="AZ282" s="155"/>
    </row>
    <row r="283" spans="1:52" ht="30" customHeight="1">
      <c r="A283" s="153" t="str">
        <f t="shared" ca="1" si="19"/>
        <v>202302-275</v>
      </c>
      <c r="B283" s="92"/>
      <c r="C283" s="93"/>
      <c r="D283" s="93"/>
      <c r="E283" s="81"/>
      <c r="F283" s="94"/>
      <c r="G283" s="81"/>
      <c r="H283" s="93"/>
      <c r="I283" s="143" t="s">
        <v>373</v>
      </c>
      <c r="J283" s="92"/>
      <c r="K283" s="96"/>
      <c r="L283" s="93"/>
      <c r="M283" s="93"/>
      <c r="N283" s="84"/>
      <c r="O283" s="84"/>
      <c r="P283" s="92"/>
      <c r="Q283" s="97"/>
      <c r="R283" s="97"/>
      <c r="S283" s="97"/>
      <c r="T283" s="93"/>
      <c r="U283" s="93"/>
      <c r="V283" s="95"/>
      <c r="W283" s="93"/>
      <c r="X283" s="93"/>
      <c r="Y283" s="93"/>
      <c r="Z283" s="98"/>
      <c r="AA283" s="98"/>
      <c r="AB283" s="98"/>
      <c r="AC283" s="98"/>
      <c r="AD283" s="98"/>
      <c r="AE283" s="98"/>
      <c r="AF283" s="84"/>
      <c r="AG283" s="98"/>
      <c r="AH283" s="98"/>
      <c r="AI283" s="93"/>
      <c r="AJ283" s="100"/>
      <c r="AK283" s="85"/>
      <c r="AL283" s="92"/>
      <c r="AM283" s="93"/>
      <c r="AN283" s="100"/>
      <c r="AO283" s="84"/>
      <c r="AP283" s="90" t="str">
        <f>IFERROR(VLOOKUP(Data[[#This Row],['#org +lead +name]],Tbl_Orgs[], 2), "")</f>
        <v/>
      </c>
      <c r="AQ283" s="90" t="str">
        <f>IFERROR(VLOOKUP(Data[[#This Row],['#org +lead +name]],Tbl_Orgs[], 3), "")</f>
        <v/>
      </c>
      <c r="AR283" s="90" t="str">
        <f>IFERROR(VLOOKUP(Data[[#This Row],['#org +impl +name]],Tbl_Orgs[], 2), "")</f>
        <v/>
      </c>
      <c r="AS283" s="90" t="str">
        <f>IFERROR(VLOOKUP(Data[[#This Row],['#org +impl +name]],Tbl_Orgs[], 3), "")</f>
        <v/>
      </c>
      <c r="AT283" s="91" t="str">
        <f t="shared" ca="1" si="16"/>
        <v/>
      </c>
      <c r="AU283" s="91" t="str">
        <f t="shared" ca="1" si="17"/>
        <v/>
      </c>
      <c r="AV283" s="91" t="str">
        <f t="shared" ca="1" si="18"/>
        <v/>
      </c>
      <c r="AW283" s="155"/>
      <c r="AX283" s="155"/>
      <c r="AY283" s="155"/>
      <c r="AZ283" s="155"/>
    </row>
    <row r="284" spans="1:52" ht="30" customHeight="1">
      <c r="A284" s="153" t="str">
        <f t="shared" ca="1" si="19"/>
        <v>202302-276</v>
      </c>
      <c r="B284" s="92"/>
      <c r="C284" s="93"/>
      <c r="D284" s="93"/>
      <c r="E284" s="81"/>
      <c r="F284" s="94"/>
      <c r="G284" s="81"/>
      <c r="H284" s="93"/>
      <c r="I284" s="143" t="s">
        <v>373</v>
      </c>
      <c r="J284" s="92"/>
      <c r="K284" s="96"/>
      <c r="L284" s="93"/>
      <c r="M284" s="93"/>
      <c r="N284" s="84"/>
      <c r="O284" s="84"/>
      <c r="P284" s="92"/>
      <c r="Q284" s="97"/>
      <c r="R284" s="97"/>
      <c r="S284" s="97"/>
      <c r="T284" s="93"/>
      <c r="U284" s="93"/>
      <c r="V284" s="95"/>
      <c r="W284" s="93"/>
      <c r="X284" s="93"/>
      <c r="Y284" s="93"/>
      <c r="Z284" s="98"/>
      <c r="AA284" s="98"/>
      <c r="AB284" s="98"/>
      <c r="AC284" s="98"/>
      <c r="AD284" s="98"/>
      <c r="AE284" s="98"/>
      <c r="AF284" s="84"/>
      <c r="AG284" s="98"/>
      <c r="AH284" s="98"/>
      <c r="AI284" s="93"/>
      <c r="AJ284" s="100"/>
      <c r="AK284" s="85"/>
      <c r="AL284" s="92"/>
      <c r="AM284" s="93"/>
      <c r="AN284" s="100"/>
      <c r="AO284" s="84"/>
      <c r="AP284" s="90" t="str">
        <f>IFERROR(VLOOKUP(Data[[#This Row],['#org +lead +name]],Tbl_Orgs[], 2), "")</f>
        <v/>
      </c>
      <c r="AQ284" s="90" t="str">
        <f>IFERROR(VLOOKUP(Data[[#This Row],['#org +lead +name]],Tbl_Orgs[], 3), "")</f>
        <v/>
      </c>
      <c r="AR284" s="90" t="str">
        <f>IFERROR(VLOOKUP(Data[[#This Row],['#org +impl +name]],Tbl_Orgs[], 2), "")</f>
        <v/>
      </c>
      <c r="AS284" s="90" t="str">
        <f>IFERROR(VLOOKUP(Data[[#This Row],['#org +impl +name]],Tbl_Orgs[], 3), "")</f>
        <v/>
      </c>
      <c r="AT284" s="91" t="str">
        <f t="shared" ca="1" si="16"/>
        <v/>
      </c>
      <c r="AU284" s="91" t="str">
        <f t="shared" ca="1" si="17"/>
        <v/>
      </c>
      <c r="AV284" s="91" t="str">
        <f t="shared" ca="1" si="18"/>
        <v/>
      </c>
      <c r="AW284" s="155"/>
      <c r="AX284" s="155"/>
      <c r="AY284" s="155"/>
      <c r="AZ284" s="155"/>
    </row>
    <row r="285" spans="1:52" ht="30" customHeight="1">
      <c r="A285" s="153" t="str">
        <f t="shared" ca="1" si="19"/>
        <v>202302-277</v>
      </c>
      <c r="B285" s="92"/>
      <c r="C285" s="93"/>
      <c r="D285" s="93"/>
      <c r="E285" s="81"/>
      <c r="F285" s="94"/>
      <c r="G285" s="81"/>
      <c r="H285" s="93"/>
      <c r="I285" s="143" t="s">
        <v>373</v>
      </c>
      <c r="J285" s="92"/>
      <c r="K285" s="96"/>
      <c r="L285" s="93"/>
      <c r="M285" s="93"/>
      <c r="N285" s="84"/>
      <c r="O285" s="84"/>
      <c r="P285" s="92"/>
      <c r="Q285" s="97"/>
      <c r="R285" s="97"/>
      <c r="S285" s="97"/>
      <c r="T285" s="93"/>
      <c r="U285" s="93"/>
      <c r="V285" s="95"/>
      <c r="W285" s="93"/>
      <c r="X285" s="93"/>
      <c r="Y285" s="93"/>
      <c r="Z285" s="98"/>
      <c r="AA285" s="98"/>
      <c r="AB285" s="98"/>
      <c r="AC285" s="98"/>
      <c r="AD285" s="98"/>
      <c r="AE285" s="98"/>
      <c r="AF285" s="84"/>
      <c r="AG285" s="98"/>
      <c r="AH285" s="98"/>
      <c r="AI285" s="93"/>
      <c r="AJ285" s="100"/>
      <c r="AK285" s="85"/>
      <c r="AL285" s="92"/>
      <c r="AM285" s="93"/>
      <c r="AN285" s="100"/>
      <c r="AO285" s="84"/>
      <c r="AP285" s="90" t="str">
        <f>IFERROR(VLOOKUP(Data[[#This Row],['#org +lead +name]],Tbl_Orgs[], 2), "")</f>
        <v/>
      </c>
      <c r="AQ285" s="90" t="str">
        <f>IFERROR(VLOOKUP(Data[[#This Row],['#org +lead +name]],Tbl_Orgs[], 3), "")</f>
        <v/>
      </c>
      <c r="AR285" s="90" t="str">
        <f>IFERROR(VLOOKUP(Data[[#This Row],['#org +impl +name]],Tbl_Orgs[], 2), "")</f>
        <v/>
      </c>
      <c r="AS285" s="90" t="str">
        <f>IFERROR(VLOOKUP(Data[[#This Row],['#org +impl +name]],Tbl_Orgs[], 3), "")</f>
        <v/>
      </c>
      <c r="AT285" s="91" t="str">
        <f t="shared" ca="1" si="16"/>
        <v/>
      </c>
      <c r="AU285" s="91" t="str">
        <f t="shared" ca="1" si="17"/>
        <v/>
      </c>
      <c r="AV285" s="91" t="str">
        <f t="shared" ca="1" si="18"/>
        <v/>
      </c>
      <c r="AW285" s="155"/>
      <c r="AX285" s="155"/>
      <c r="AY285" s="155"/>
      <c r="AZ285" s="155"/>
    </row>
    <row r="286" spans="1:52" ht="30" customHeight="1">
      <c r="A286" s="153" t="str">
        <f t="shared" ca="1" si="19"/>
        <v>202302-278</v>
      </c>
      <c r="B286" s="92"/>
      <c r="C286" s="93"/>
      <c r="D286" s="93"/>
      <c r="E286" s="81"/>
      <c r="F286" s="94"/>
      <c r="G286" s="81"/>
      <c r="H286" s="93"/>
      <c r="I286" s="143" t="s">
        <v>373</v>
      </c>
      <c r="J286" s="92"/>
      <c r="K286" s="96"/>
      <c r="L286" s="93"/>
      <c r="M286" s="93"/>
      <c r="N286" s="84"/>
      <c r="O286" s="84"/>
      <c r="P286" s="92"/>
      <c r="Q286" s="97"/>
      <c r="R286" s="97"/>
      <c r="S286" s="97"/>
      <c r="T286" s="93"/>
      <c r="U286" s="93"/>
      <c r="V286" s="95"/>
      <c r="W286" s="93"/>
      <c r="X286" s="93"/>
      <c r="Y286" s="93"/>
      <c r="Z286" s="98"/>
      <c r="AA286" s="98"/>
      <c r="AB286" s="98"/>
      <c r="AC286" s="98"/>
      <c r="AD286" s="98"/>
      <c r="AE286" s="98"/>
      <c r="AF286" s="84"/>
      <c r="AG286" s="98"/>
      <c r="AH286" s="98"/>
      <c r="AI286" s="93"/>
      <c r="AJ286" s="100"/>
      <c r="AK286" s="85"/>
      <c r="AL286" s="92"/>
      <c r="AM286" s="93"/>
      <c r="AN286" s="100"/>
      <c r="AO286" s="84"/>
      <c r="AP286" s="90" t="str">
        <f>IFERROR(VLOOKUP(Data[[#This Row],['#org +lead +name]],Tbl_Orgs[], 2), "")</f>
        <v/>
      </c>
      <c r="AQ286" s="90" t="str">
        <f>IFERROR(VLOOKUP(Data[[#This Row],['#org +lead +name]],Tbl_Orgs[], 3), "")</f>
        <v/>
      </c>
      <c r="AR286" s="90" t="str">
        <f>IFERROR(VLOOKUP(Data[[#This Row],['#org +impl +name]],Tbl_Orgs[], 2), "")</f>
        <v/>
      </c>
      <c r="AS286" s="90" t="str">
        <f>IFERROR(VLOOKUP(Data[[#This Row],['#org +impl +name]],Tbl_Orgs[], 3), "")</f>
        <v/>
      </c>
      <c r="AT286" s="91" t="str">
        <f t="shared" ca="1" si="16"/>
        <v/>
      </c>
      <c r="AU286" s="91" t="str">
        <f t="shared" ca="1" si="17"/>
        <v/>
      </c>
      <c r="AV286" s="91" t="str">
        <f t="shared" ca="1" si="18"/>
        <v/>
      </c>
      <c r="AW286" s="155"/>
      <c r="AX286" s="155"/>
      <c r="AY286" s="155"/>
      <c r="AZ286" s="155"/>
    </row>
    <row r="287" spans="1:52" ht="30" customHeight="1">
      <c r="A287" s="153" t="str">
        <f t="shared" ca="1" si="19"/>
        <v>202302-279</v>
      </c>
      <c r="B287" s="92"/>
      <c r="C287" s="93"/>
      <c r="D287" s="93"/>
      <c r="E287" s="81"/>
      <c r="F287" s="94"/>
      <c r="G287" s="81"/>
      <c r="H287" s="93"/>
      <c r="I287" s="143" t="s">
        <v>373</v>
      </c>
      <c r="J287" s="92"/>
      <c r="K287" s="96"/>
      <c r="L287" s="93"/>
      <c r="M287" s="93"/>
      <c r="N287" s="84"/>
      <c r="O287" s="84"/>
      <c r="P287" s="92"/>
      <c r="Q287" s="97"/>
      <c r="R287" s="97"/>
      <c r="S287" s="97"/>
      <c r="T287" s="93"/>
      <c r="U287" s="93"/>
      <c r="V287" s="95"/>
      <c r="W287" s="93"/>
      <c r="X287" s="93"/>
      <c r="Y287" s="93"/>
      <c r="Z287" s="98"/>
      <c r="AA287" s="98"/>
      <c r="AB287" s="98"/>
      <c r="AC287" s="98"/>
      <c r="AD287" s="98"/>
      <c r="AE287" s="98"/>
      <c r="AF287" s="84"/>
      <c r="AG287" s="98"/>
      <c r="AH287" s="98"/>
      <c r="AI287" s="93"/>
      <c r="AJ287" s="100"/>
      <c r="AK287" s="85"/>
      <c r="AL287" s="92"/>
      <c r="AM287" s="93"/>
      <c r="AN287" s="100"/>
      <c r="AO287" s="84"/>
      <c r="AP287" s="90" t="str">
        <f>IFERROR(VLOOKUP(Data[[#This Row],['#org +lead +name]],Tbl_Orgs[], 2), "")</f>
        <v/>
      </c>
      <c r="AQ287" s="90" t="str">
        <f>IFERROR(VLOOKUP(Data[[#This Row],['#org +lead +name]],Tbl_Orgs[], 3), "")</f>
        <v/>
      </c>
      <c r="AR287" s="90" t="str">
        <f>IFERROR(VLOOKUP(Data[[#This Row],['#org +impl +name]],Tbl_Orgs[], 2), "")</f>
        <v/>
      </c>
      <c r="AS287" s="90" t="str">
        <f>IFERROR(VLOOKUP(Data[[#This Row],['#org +impl +name]],Tbl_Orgs[], 3), "")</f>
        <v/>
      </c>
      <c r="AT287" s="91" t="str">
        <f t="shared" ca="1" si="16"/>
        <v/>
      </c>
      <c r="AU287" s="91" t="str">
        <f t="shared" ca="1" si="17"/>
        <v/>
      </c>
      <c r="AV287" s="91" t="str">
        <f t="shared" ca="1" si="18"/>
        <v/>
      </c>
      <c r="AW287" s="155"/>
      <c r="AX287" s="155"/>
      <c r="AY287" s="155"/>
      <c r="AZ287" s="155"/>
    </row>
    <row r="288" spans="1:52" ht="30" customHeight="1">
      <c r="A288" s="153" t="str">
        <f t="shared" ca="1" si="19"/>
        <v>202302-280</v>
      </c>
      <c r="B288" s="92"/>
      <c r="C288" s="93"/>
      <c r="D288" s="93"/>
      <c r="E288" s="81"/>
      <c r="F288" s="94"/>
      <c r="G288" s="81"/>
      <c r="H288" s="93"/>
      <c r="I288" s="143" t="s">
        <v>373</v>
      </c>
      <c r="J288" s="92"/>
      <c r="K288" s="96"/>
      <c r="L288" s="93"/>
      <c r="M288" s="93"/>
      <c r="N288" s="84"/>
      <c r="O288" s="84"/>
      <c r="P288" s="92"/>
      <c r="Q288" s="97"/>
      <c r="R288" s="97"/>
      <c r="S288" s="97"/>
      <c r="T288" s="93"/>
      <c r="U288" s="93"/>
      <c r="V288" s="95"/>
      <c r="W288" s="93"/>
      <c r="X288" s="93"/>
      <c r="Y288" s="93"/>
      <c r="Z288" s="98"/>
      <c r="AA288" s="98"/>
      <c r="AB288" s="98"/>
      <c r="AC288" s="98"/>
      <c r="AD288" s="98"/>
      <c r="AE288" s="98"/>
      <c r="AF288" s="84"/>
      <c r="AG288" s="98"/>
      <c r="AH288" s="98"/>
      <c r="AI288" s="93"/>
      <c r="AJ288" s="100"/>
      <c r="AK288" s="85"/>
      <c r="AL288" s="92"/>
      <c r="AM288" s="93"/>
      <c r="AN288" s="100"/>
      <c r="AO288" s="84"/>
      <c r="AP288" s="90" t="str">
        <f>IFERROR(VLOOKUP(Data[[#This Row],['#org +lead +name]],Tbl_Orgs[], 2), "")</f>
        <v/>
      </c>
      <c r="AQ288" s="90" t="str">
        <f>IFERROR(VLOOKUP(Data[[#This Row],['#org +lead +name]],Tbl_Orgs[], 3), "")</f>
        <v/>
      </c>
      <c r="AR288" s="90" t="str">
        <f>IFERROR(VLOOKUP(Data[[#This Row],['#org +impl +name]],Tbl_Orgs[], 2), "")</f>
        <v/>
      </c>
      <c r="AS288" s="90" t="str">
        <f>IFERROR(VLOOKUP(Data[[#This Row],['#org +impl +name]],Tbl_Orgs[], 3), "")</f>
        <v/>
      </c>
      <c r="AT288" s="91" t="str">
        <f t="shared" ca="1" si="16"/>
        <v/>
      </c>
      <c r="AU288" s="91" t="str">
        <f t="shared" ca="1" si="17"/>
        <v/>
      </c>
      <c r="AV288" s="91" t="str">
        <f t="shared" ca="1" si="18"/>
        <v/>
      </c>
      <c r="AW288" s="155"/>
      <c r="AX288" s="155"/>
      <c r="AY288" s="155"/>
      <c r="AZ288" s="155"/>
    </row>
    <row r="289" spans="1:52" ht="30" customHeight="1">
      <c r="A289" s="153" t="str">
        <f t="shared" ca="1" si="19"/>
        <v>202302-281</v>
      </c>
      <c r="B289" s="92"/>
      <c r="C289" s="93"/>
      <c r="D289" s="93"/>
      <c r="E289" s="81"/>
      <c r="F289" s="94"/>
      <c r="G289" s="81"/>
      <c r="H289" s="93"/>
      <c r="I289" s="143" t="s">
        <v>373</v>
      </c>
      <c r="J289" s="92"/>
      <c r="K289" s="96"/>
      <c r="L289" s="93"/>
      <c r="M289" s="93"/>
      <c r="N289" s="84"/>
      <c r="O289" s="84"/>
      <c r="P289" s="92"/>
      <c r="Q289" s="97"/>
      <c r="R289" s="97"/>
      <c r="S289" s="97"/>
      <c r="T289" s="93"/>
      <c r="U289" s="93"/>
      <c r="V289" s="95"/>
      <c r="W289" s="93"/>
      <c r="X289" s="93"/>
      <c r="Y289" s="93"/>
      <c r="Z289" s="98"/>
      <c r="AA289" s="98"/>
      <c r="AB289" s="98"/>
      <c r="AC289" s="98"/>
      <c r="AD289" s="98"/>
      <c r="AE289" s="98"/>
      <c r="AF289" s="84"/>
      <c r="AG289" s="98"/>
      <c r="AH289" s="98"/>
      <c r="AI289" s="93"/>
      <c r="AJ289" s="100"/>
      <c r="AK289" s="85"/>
      <c r="AL289" s="92"/>
      <c r="AM289" s="93"/>
      <c r="AN289" s="100"/>
      <c r="AO289" s="84"/>
      <c r="AP289" s="90" t="str">
        <f>IFERROR(VLOOKUP(Data[[#This Row],['#org +lead +name]],Tbl_Orgs[], 2), "")</f>
        <v/>
      </c>
      <c r="AQ289" s="90" t="str">
        <f>IFERROR(VLOOKUP(Data[[#This Row],['#org +lead +name]],Tbl_Orgs[], 3), "")</f>
        <v/>
      </c>
      <c r="AR289" s="90" t="str">
        <f>IFERROR(VLOOKUP(Data[[#This Row],['#org +impl +name]],Tbl_Orgs[], 2), "")</f>
        <v/>
      </c>
      <c r="AS289" s="90" t="str">
        <f>IFERROR(VLOOKUP(Data[[#This Row],['#org +impl +name]],Tbl_Orgs[], 3), "")</f>
        <v/>
      </c>
      <c r="AT289" s="91" t="str">
        <f t="shared" ca="1" si="16"/>
        <v/>
      </c>
      <c r="AU289" s="91" t="str">
        <f t="shared" ca="1" si="17"/>
        <v/>
      </c>
      <c r="AV289" s="91" t="str">
        <f t="shared" ca="1" si="18"/>
        <v/>
      </c>
      <c r="AW289" s="155"/>
      <c r="AX289" s="155"/>
      <c r="AY289" s="155"/>
      <c r="AZ289" s="155"/>
    </row>
    <row r="290" spans="1:52" ht="30" customHeight="1">
      <c r="A290" s="153" t="str">
        <f t="shared" ca="1" si="19"/>
        <v>202302-282</v>
      </c>
      <c r="B290" s="92"/>
      <c r="C290" s="93"/>
      <c r="D290" s="93"/>
      <c r="E290" s="81"/>
      <c r="F290" s="94"/>
      <c r="G290" s="81"/>
      <c r="H290" s="93"/>
      <c r="I290" s="143" t="s">
        <v>373</v>
      </c>
      <c r="J290" s="92"/>
      <c r="K290" s="96"/>
      <c r="L290" s="93"/>
      <c r="M290" s="93"/>
      <c r="N290" s="84"/>
      <c r="O290" s="84"/>
      <c r="P290" s="92"/>
      <c r="Q290" s="97"/>
      <c r="R290" s="97"/>
      <c r="S290" s="97"/>
      <c r="T290" s="93"/>
      <c r="U290" s="93"/>
      <c r="V290" s="95"/>
      <c r="W290" s="93"/>
      <c r="X290" s="93"/>
      <c r="Y290" s="93"/>
      <c r="Z290" s="98"/>
      <c r="AA290" s="98"/>
      <c r="AB290" s="98"/>
      <c r="AC290" s="98"/>
      <c r="AD290" s="98"/>
      <c r="AE290" s="98"/>
      <c r="AF290" s="84"/>
      <c r="AG290" s="98"/>
      <c r="AH290" s="98"/>
      <c r="AI290" s="93"/>
      <c r="AJ290" s="100"/>
      <c r="AK290" s="85"/>
      <c r="AL290" s="92"/>
      <c r="AM290" s="93"/>
      <c r="AN290" s="100"/>
      <c r="AO290" s="84"/>
      <c r="AP290" s="90" t="str">
        <f>IFERROR(VLOOKUP(Data[[#This Row],['#org +lead +name]],Tbl_Orgs[], 2), "")</f>
        <v/>
      </c>
      <c r="AQ290" s="90" t="str">
        <f>IFERROR(VLOOKUP(Data[[#This Row],['#org +lead +name]],Tbl_Orgs[], 3), "")</f>
        <v/>
      </c>
      <c r="AR290" s="90" t="str">
        <f>IFERROR(VLOOKUP(Data[[#This Row],['#org +impl +name]],Tbl_Orgs[], 2), "")</f>
        <v/>
      </c>
      <c r="AS290" s="90" t="str">
        <f>IFERROR(VLOOKUP(Data[[#This Row],['#org +impl +name]],Tbl_Orgs[], 3), "")</f>
        <v/>
      </c>
      <c r="AT290" s="91" t="str">
        <f t="shared" ca="1" si="16"/>
        <v/>
      </c>
      <c r="AU290" s="91" t="str">
        <f t="shared" ca="1" si="17"/>
        <v/>
      </c>
      <c r="AV290" s="91" t="str">
        <f t="shared" ca="1" si="18"/>
        <v/>
      </c>
      <c r="AW290" s="155"/>
      <c r="AX290" s="155"/>
      <c r="AY290" s="155"/>
      <c r="AZ290" s="155"/>
    </row>
    <row r="291" spans="1:52" ht="30" customHeight="1">
      <c r="A291" s="153" t="str">
        <f t="shared" ca="1" si="19"/>
        <v>202302-283</v>
      </c>
      <c r="B291" s="92"/>
      <c r="C291" s="93"/>
      <c r="D291" s="93"/>
      <c r="E291" s="81"/>
      <c r="F291" s="94"/>
      <c r="G291" s="81"/>
      <c r="H291" s="93"/>
      <c r="I291" s="143" t="s">
        <v>373</v>
      </c>
      <c r="J291" s="92"/>
      <c r="K291" s="96"/>
      <c r="L291" s="93"/>
      <c r="M291" s="93"/>
      <c r="N291" s="84"/>
      <c r="O291" s="84"/>
      <c r="P291" s="92"/>
      <c r="Q291" s="97"/>
      <c r="R291" s="97"/>
      <c r="S291" s="97"/>
      <c r="T291" s="93"/>
      <c r="U291" s="93"/>
      <c r="V291" s="95"/>
      <c r="W291" s="93"/>
      <c r="X291" s="93"/>
      <c r="Y291" s="93"/>
      <c r="Z291" s="98"/>
      <c r="AA291" s="98"/>
      <c r="AB291" s="98"/>
      <c r="AC291" s="98"/>
      <c r="AD291" s="98"/>
      <c r="AE291" s="98"/>
      <c r="AF291" s="84"/>
      <c r="AG291" s="98"/>
      <c r="AH291" s="98"/>
      <c r="AI291" s="93"/>
      <c r="AJ291" s="100"/>
      <c r="AK291" s="85"/>
      <c r="AL291" s="92"/>
      <c r="AM291" s="93"/>
      <c r="AN291" s="100"/>
      <c r="AO291" s="84"/>
      <c r="AP291" s="90" t="str">
        <f>IFERROR(VLOOKUP(Data[[#This Row],['#org +lead +name]],Tbl_Orgs[], 2), "")</f>
        <v/>
      </c>
      <c r="AQ291" s="90" t="str">
        <f>IFERROR(VLOOKUP(Data[[#This Row],['#org +lead +name]],Tbl_Orgs[], 3), "")</f>
        <v/>
      </c>
      <c r="AR291" s="90" t="str">
        <f>IFERROR(VLOOKUP(Data[[#This Row],['#org +impl +name]],Tbl_Orgs[], 2), "")</f>
        <v/>
      </c>
      <c r="AS291" s="90" t="str">
        <f>IFERROR(VLOOKUP(Data[[#This Row],['#org +impl +name]],Tbl_Orgs[], 3), "")</f>
        <v/>
      </c>
      <c r="AT291" s="91" t="str">
        <f t="shared" ref="AT291:AT354" ca="1" si="20">IF(Q291="","",OFFSET(Admin1_Start,MATCH(Q291,Admin1,0),1))</f>
        <v/>
      </c>
      <c r="AU291" s="91" t="str">
        <f t="shared" ref="AU291:AU354" ca="1" si="21">IF(R291="","",INDEX(Admin2_Pcode,MATCH(R291,OFFSET(Admin2_Start,MATCH(AT291,Admin1_Linked_Pcode,0),0,COUNTIF(Admin1_Linked_Pcode,AT291)),0)+MATCH(AT291,Admin1_Linked_Pcode,0)-1))</f>
        <v/>
      </c>
      <c r="AV291" s="91" t="str">
        <f t="shared" ref="AV291:AV354" ca="1" si="22">IF(S291="","",INDEX(Admin3_Pcode,MATCH(S291,OFFSET(Admin3_Start,MATCH(AU291,Admin2_Linked_Pcode,0),0,COUNTIF(Admin2_Linked_Pcode,AU291)),0)+MATCH(AU291,Admin2_Linked_Pcode,0)-1))</f>
        <v/>
      </c>
      <c r="AW291" s="155"/>
      <c r="AX291" s="155"/>
      <c r="AY291" s="155"/>
      <c r="AZ291" s="155"/>
    </row>
    <row r="292" spans="1:52" ht="30" customHeight="1">
      <c r="A292" s="153" t="str">
        <f t="shared" ca="1" si="19"/>
        <v>202302-284</v>
      </c>
      <c r="B292" s="92"/>
      <c r="C292" s="93"/>
      <c r="D292" s="93"/>
      <c r="E292" s="81"/>
      <c r="F292" s="94"/>
      <c r="G292" s="81"/>
      <c r="H292" s="93"/>
      <c r="I292" s="143" t="s">
        <v>373</v>
      </c>
      <c r="J292" s="92"/>
      <c r="K292" s="96"/>
      <c r="L292" s="93"/>
      <c r="M292" s="93"/>
      <c r="N292" s="84"/>
      <c r="O292" s="84"/>
      <c r="P292" s="92"/>
      <c r="Q292" s="97"/>
      <c r="R292" s="97"/>
      <c r="S292" s="97"/>
      <c r="T292" s="93"/>
      <c r="U292" s="93"/>
      <c r="V292" s="95"/>
      <c r="W292" s="93"/>
      <c r="X292" s="93"/>
      <c r="Y292" s="93"/>
      <c r="Z292" s="98"/>
      <c r="AA292" s="98"/>
      <c r="AB292" s="98"/>
      <c r="AC292" s="98"/>
      <c r="AD292" s="98"/>
      <c r="AE292" s="98"/>
      <c r="AF292" s="84"/>
      <c r="AG292" s="98"/>
      <c r="AH292" s="98"/>
      <c r="AI292" s="93"/>
      <c r="AJ292" s="100"/>
      <c r="AK292" s="85"/>
      <c r="AL292" s="92"/>
      <c r="AM292" s="93"/>
      <c r="AN292" s="100"/>
      <c r="AO292" s="84"/>
      <c r="AP292" s="90" t="str">
        <f>IFERROR(VLOOKUP(Data[[#This Row],['#org +lead +name]],Tbl_Orgs[], 2), "")</f>
        <v/>
      </c>
      <c r="AQ292" s="90" t="str">
        <f>IFERROR(VLOOKUP(Data[[#This Row],['#org +lead +name]],Tbl_Orgs[], 3), "")</f>
        <v/>
      </c>
      <c r="AR292" s="90" t="str">
        <f>IFERROR(VLOOKUP(Data[[#This Row],['#org +impl +name]],Tbl_Orgs[], 2), "")</f>
        <v/>
      </c>
      <c r="AS292" s="90" t="str">
        <f>IFERROR(VLOOKUP(Data[[#This Row],['#org +impl +name]],Tbl_Orgs[], 3), "")</f>
        <v/>
      </c>
      <c r="AT292" s="91" t="str">
        <f t="shared" ca="1" si="20"/>
        <v/>
      </c>
      <c r="AU292" s="91" t="str">
        <f t="shared" ca="1" si="21"/>
        <v/>
      </c>
      <c r="AV292" s="91" t="str">
        <f t="shared" ca="1" si="22"/>
        <v/>
      </c>
      <c r="AW292" s="155"/>
      <c r="AX292" s="155"/>
      <c r="AY292" s="155"/>
      <c r="AZ292" s="155"/>
    </row>
    <row r="293" spans="1:52" ht="30" customHeight="1">
      <c r="A293" s="153" t="str">
        <f t="shared" ca="1" si="19"/>
        <v>202302-285</v>
      </c>
      <c r="B293" s="92"/>
      <c r="C293" s="93"/>
      <c r="D293" s="93"/>
      <c r="E293" s="81"/>
      <c r="F293" s="94"/>
      <c r="G293" s="81"/>
      <c r="H293" s="93"/>
      <c r="I293" s="143" t="s">
        <v>373</v>
      </c>
      <c r="J293" s="92"/>
      <c r="K293" s="96"/>
      <c r="L293" s="93"/>
      <c r="M293" s="93"/>
      <c r="N293" s="84"/>
      <c r="O293" s="84"/>
      <c r="P293" s="92"/>
      <c r="Q293" s="97"/>
      <c r="R293" s="97"/>
      <c r="S293" s="97"/>
      <c r="T293" s="93"/>
      <c r="U293" s="93"/>
      <c r="V293" s="95"/>
      <c r="W293" s="93"/>
      <c r="X293" s="93"/>
      <c r="Y293" s="93"/>
      <c r="Z293" s="98"/>
      <c r="AA293" s="98"/>
      <c r="AB293" s="98"/>
      <c r="AC293" s="98"/>
      <c r="AD293" s="98"/>
      <c r="AE293" s="98"/>
      <c r="AF293" s="84"/>
      <c r="AG293" s="98"/>
      <c r="AH293" s="98"/>
      <c r="AI293" s="93"/>
      <c r="AJ293" s="100"/>
      <c r="AK293" s="85"/>
      <c r="AL293" s="92"/>
      <c r="AM293" s="93"/>
      <c r="AN293" s="100"/>
      <c r="AO293" s="84"/>
      <c r="AP293" s="90" t="str">
        <f>IFERROR(VLOOKUP(Data[[#This Row],['#org +lead +name]],Tbl_Orgs[], 2), "")</f>
        <v/>
      </c>
      <c r="AQ293" s="90" t="str">
        <f>IFERROR(VLOOKUP(Data[[#This Row],['#org +lead +name]],Tbl_Orgs[], 3), "")</f>
        <v/>
      </c>
      <c r="AR293" s="90" t="str">
        <f>IFERROR(VLOOKUP(Data[[#This Row],['#org +impl +name]],Tbl_Orgs[], 2), "")</f>
        <v/>
      </c>
      <c r="AS293" s="90" t="str">
        <f>IFERROR(VLOOKUP(Data[[#This Row],['#org +impl +name]],Tbl_Orgs[], 3), "")</f>
        <v/>
      </c>
      <c r="AT293" s="91" t="str">
        <f t="shared" ca="1" si="20"/>
        <v/>
      </c>
      <c r="AU293" s="91" t="str">
        <f t="shared" ca="1" si="21"/>
        <v/>
      </c>
      <c r="AV293" s="91" t="str">
        <f t="shared" ca="1" si="22"/>
        <v/>
      </c>
      <c r="AW293" s="155"/>
      <c r="AX293" s="155"/>
      <c r="AY293" s="155"/>
      <c r="AZ293" s="155"/>
    </row>
    <row r="294" spans="1:52" ht="30" customHeight="1">
      <c r="A294" s="153" t="str">
        <f t="shared" ca="1" si="19"/>
        <v>202302-286</v>
      </c>
      <c r="B294" s="92"/>
      <c r="C294" s="93"/>
      <c r="D294" s="93"/>
      <c r="E294" s="81"/>
      <c r="F294" s="94"/>
      <c r="G294" s="81"/>
      <c r="H294" s="93"/>
      <c r="I294" s="143" t="s">
        <v>373</v>
      </c>
      <c r="J294" s="92"/>
      <c r="K294" s="96"/>
      <c r="L294" s="93"/>
      <c r="M294" s="93"/>
      <c r="N294" s="84"/>
      <c r="O294" s="84"/>
      <c r="P294" s="92"/>
      <c r="Q294" s="97"/>
      <c r="R294" s="97"/>
      <c r="S294" s="97"/>
      <c r="T294" s="93"/>
      <c r="U294" s="93"/>
      <c r="V294" s="95"/>
      <c r="W294" s="93"/>
      <c r="X294" s="93"/>
      <c r="Y294" s="93"/>
      <c r="Z294" s="98"/>
      <c r="AA294" s="98"/>
      <c r="AB294" s="98"/>
      <c r="AC294" s="98"/>
      <c r="AD294" s="98"/>
      <c r="AE294" s="98"/>
      <c r="AF294" s="84"/>
      <c r="AG294" s="98"/>
      <c r="AH294" s="98"/>
      <c r="AI294" s="93"/>
      <c r="AJ294" s="100"/>
      <c r="AK294" s="85"/>
      <c r="AL294" s="92"/>
      <c r="AM294" s="93"/>
      <c r="AN294" s="100"/>
      <c r="AO294" s="84"/>
      <c r="AP294" s="90" t="str">
        <f>IFERROR(VLOOKUP(Data[[#This Row],['#org +lead +name]],Tbl_Orgs[], 2), "")</f>
        <v/>
      </c>
      <c r="AQ294" s="90" t="str">
        <f>IFERROR(VLOOKUP(Data[[#This Row],['#org +lead +name]],Tbl_Orgs[], 3), "")</f>
        <v/>
      </c>
      <c r="AR294" s="90" t="str">
        <f>IFERROR(VLOOKUP(Data[[#This Row],['#org +impl +name]],Tbl_Orgs[], 2), "")</f>
        <v/>
      </c>
      <c r="AS294" s="90" t="str">
        <f>IFERROR(VLOOKUP(Data[[#This Row],['#org +impl +name]],Tbl_Orgs[], 3), "")</f>
        <v/>
      </c>
      <c r="AT294" s="91" t="str">
        <f t="shared" ca="1" si="20"/>
        <v/>
      </c>
      <c r="AU294" s="91" t="str">
        <f t="shared" ca="1" si="21"/>
        <v/>
      </c>
      <c r="AV294" s="91" t="str">
        <f t="shared" ca="1" si="22"/>
        <v/>
      </c>
      <c r="AW294" s="155"/>
      <c r="AX294" s="155"/>
      <c r="AY294" s="155"/>
      <c r="AZ294" s="155"/>
    </row>
    <row r="295" spans="1:52" ht="30" customHeight="1">
      <c r="A295" s="153" t="str">
        <f t="shared" ca="1" si="19"/>
        <v>202302-287</v>
      </c>
      <c r="B295" s="92"/>
      <c r="C295" s="93"/>
      <c r="D295" s="93"/>
      <c r="E295" s="81"/>
      <c r="F295" s="94"/>
      <c r="G295" s="81"/>
      <c r="H295" s="93"/>
      <c r="I295" s="143" t="s">
        <v>373</v>
      </c>
      <c r="J295" s="92"/>
      <c r="K295" s="96"/>
      <c r="L295" s="93"/>
      <c r="M295" s="93"/>
      <c r="N295" s="84"/>
      <c r="O295" s="84"/>
      <c r="P295" s="92"/>
      <c r="Q295" s="97"/>
      <c r="R295" s="97"/>
      <c r="S295" s="97"/>
      <c r="T295" s="93"/>
      <c r="U295" s="93"/>
      <c r="V295" s="95"/>
      <c r="W295" s="93"/>
      <c r="X295" s="93"/>
      <c r="Y295" s="93"/>
      <c r="Z295" s="98"/>
      <c r="AA295" s="98"/>
      <c r="AB295" s="98"/>
      <c r="AC295" s="98"/>
      <c r="AD295" s="98"/>
      <c r="AE295" s="98"/>
      <c r="AF295" s="84"/>
      <c r="AG295" s="98"/>
      <c r="AH295" s="98"/>
      <c r="AI295" s="93"/>
      <c r="AJ295" s="100"/>
      <c r="AK295" s="85"/>
      <c r="AL295" s="92"/>
      <c r="AM295" s="93"/>
      <c r="AN295" s="100"/>
      <c r="AO295" s="84"/>
      <c r="AP295" s="90" t="str">
        <f>IFERROR(VLOOKUP(Data[[#This Row],['#org +lead +name]],Tbl_Orgs[], 2), "")</f>
        <v/>
      </c>
      <c r="AQ295" s="90" t="str">
        <f>IFERROR(VLOOKUP(Data[[#This Row],['#org +lead +name]],Tbl_Orgs[], 3), "")</f>
        <v/>
      </c>
      <c r="AR295" s="90" t="str">
        <f>IFERROR(VLOOKUP(Data[[#This Row],['#org +impl +name]],Tbl_Orgs[], 2), "")</f>
        <v/>
      </c>
      <c r="AS295" s="90" t="str">
        <f>IFERROR(VLOOKUP(Data[[#This Row],['#org +impl +name]],Tbl_Orgs[], 3), "")</f>
        <v/>
      </c>
      <c r="AT295" s="91" t="str">
        <f t="shared" ca="1" si="20"/>
        <v/>
      </c>
      <c r="AU295" s="91" t="str">
        <f t="shared" ca="1" si="21"/>
        <v/>
      </c>
      <c r="AV295" s="91" t="str">
        <f t="shared" ca="1" si="22"/>
        <v/>
      </c>
      <c r="AW295" s="155"/>
      <c r="AX295" s="155"/>
      <c r="AY295" s="155"/>
      <c r="AZ295" s="155"/>
    </row>
    <row r="296" spans="1:52" ht="30" customHeight="1">
      <c r="A296" s="153" t="str">
        <f t="shared" ca="1" si="19"/>
        <v>202302-288</v>
      </c>
      <c r="B296" s="92"/>
      <c r="C296" s="93"/>
      <c r="D296" s="93"/>
      <c r="E296" s="81"/>
      <c r="F296" s="94"/>
      <c r="G296" s="81"/>
      <c r="H296" s="93"/>
      <c r="I296" s="143" t="s">
        <v>373</v>
      </c>
      <c r="J296" s="92"/>
      <c r="K296" s="96"/>
      <c r="L296" s="93"/>
      <c r="M296" s="93"/>
      <c r="N296" s="84"/>
      <c r="O296" s="84"/>
      <c r="P296" s="92"/>
      <c r="Q296" s="97"/>
      <c r="R296" s="97"/>
      <c r="S296" s="97"/>
      <c r="T296" s="93"/>
      <c r="U296" s="93"/>
      <c r="V296" s="95"/>
      <c r="W296" s="93"/>
      <c r="X296" s="93"/>
      <c r="Y296" s="93"/>
      <c r="Z296" s="98"/>
      <c r="AA296" s="98"/>
      <c r="AB296" s="98"/>
      <c r="AC296" s="98"/>
      <c r="AD296" s="98"/>
      <c r="AE296" s="98"/>
      <c r="AF296" s="84"/>
      <c r="AG296" s="98"/>
      <c r="AH296" s="98"/>
      <c r="AI296" s="93"/>
      <c r="AJ296" s="100"/>
      <c r="AK296" s="85"/>
      <c r="AL296" s="92"/>
      <c r="AM296" s="93"/>
      <c r="AN296" s="100"/>
      <c r="AO296" s="84"/>
      <c r="AP296" s="90" t="str">
        <f>IFERROR(VLOOKUP(Data[[#This Row],['#org +lead +name]],Tbl_Orgs[], 2), "")</f>
        <v/>
      </c>
      <c r="AQ296" s="90" t="str">
        <f>IFERROR(VLOOKUP(Data[[#This Row],['#org +lead +name]],Tbl_Orgs[], 3), "")</f>
        <v/>
      </c>
      <c r="AR296" s="90" t="str">
        <f>IFERROR(VLOOKUP(Data[[#This Row],['#org +impl +name]],Tbl_Orgs[], 2), "")</f>
        <v/>
      </c>
      <c r="AS296" s="90" t="str">
        <f>IFERROR(VLOOKUP(Data[[#This Row],['#org +impl +name]],Tbl_Orgs[], 3), "")</f>
        <v/>
      </c>
      <c r="AT296" s="91" t="str">
        <f t="shared" ca="1" si="20"/>
        <v/>
      </c>
      <c r="AU296" s="91" t="str">
        <f t="shared" ca="1" si="21"/>
        <v/>
      </c>
      <c r="AV296" s="91" t="str">
        <f t="shared" ca="1" si="22"/>
        <v/>
      </c>
      <c r="AW296" s="155"/>
      <c r="AX296" s="155"/>
      <c r="AY296" s="155"/>
      <c r="AZ296" s="155"/>
    </row>
    <row r="297" spans="1:52" ht="30" customHeight="1">
      <c r="A297" s="153" t="str">
        <f t="shared" ca="1" si="19"/>
        <v>202302-289</v>
      </c>
      <c r="B297" s="92"/>
      <c r="C297" s="93"/>
      <c r="D297" s="93"/>
      <c r="E297" s="81"/>
      <c r="F297" s="94"/>
      <c r="G297" s="81"/>
      <c r="H297" s="93"/>
      <c r="I297" s="143" t="s">
        <v>373</v>
      </c>
      <c r="J297" s="92"/>
      <c r="K297" s="96"/>
      <c r="L297" s="93"/>
      <c r="M297" s="93"/>
      <c r="N297" s="84"/>
      <c r="O297" s="84"/>
      <c r="P297" s="92"/>
      <c r="Q297" s="97"/>
      <c r="R297" s="97"/>
      <c r="S297" s="97"/>
      <c r="T297" s="93"/>
      <c r="U297" s="93"/>
      <c r="V297" s="95"/>
      <c r="W297" s="93"/>
      <c r="X297" s="93"/>
      <c r="Y297" s="93"/>
      <c r="Z297" s="98"/>
      <c r="AA297" s="98"/>
      <c r="AB297" s="98"/>
      <c r="AC297" s="98"/>
      <c r="AD297" s="98"/>
      <c r="AE297" s="98"/>
      <c r="AF297" s="84"/>
      <c r="AG297" s="98"/>
      <c r="AH297" s="98"/>
      <c r="AI297" s="93"/>
      <c r="AJ297" s="100"/>
      <c r="AK297" s="85"/>
      <c r="AL297" s="92"/>
      <c r="AM297" s="93"/>
      <c r="AN297" s="100"/>
      <c r="AO297" s="84"/>
      <c r="AP297" s="90" t="str">
        <f>IFERROR(VLOOKUP(Data[[#This Row],['#org +lead +name]],Tbl_Orgs[], 2), "")</f>
        <v/>
      </c>
      <c r="AQ297" s="90" t="str">
        <f>IFERROR(VLOOKUP(Data[[#This Row],['#org +lead +name]],Tbl_Orgs[], 3), "")</f>
        <v/>
      </c>
      <c r="AR297" s="90" t="str">
        <f>IFERROR(VLOOKUP(Data[[#This Row],['#org +impl +name]],Tbl_Orgs[], 2), "")</f>
        <v/>
      </c>
      <c r="AS297" s="90" t="str">
        <f>IFERROR(VLOOKUP(Data[[#This Row],['#org +impl +name]],Tbl_Orgs[], 3), "")</f>
        <v/>
      </c>
      <c r="AT297" s="91" t="str">
        <f t="shared" ca="1" si="20"/>
        <v/>
      </c>
      <c r="AU297" s="91" t="str">
        <f t="shared" ca="1" si="21"/>
        <v/>
      </c>
      <c r="AV297" s="91" t="str">
        <f t="shared" ca="1" si="22"/>
        <v/>
      </c>
      <c r="AW297" s="155"/>
      <c r="AX297" s="155"/>
      <c r="AY297" s="155"/>
      <c r="AZ297" s="155"/>
    </row>
    <row r="298" spans="1:52" ht="30" customHeight="1">
      <c r="A298" s="153" t="str">
        <f t="shared" ca="1" si="19"/>
        <v>202302-290</v>
      </c>
      <c r="B298" s="92"/>
      <c r="C298" s="93"/>
      <c r="D298" s="93"/>
      <c r="E298" s="81"/>
      <c r="F298" s="94"/>
      <c r="G298" s="81"/>
      <c r="H298" s="93"/>
      <c r="I298" s="143" t="s">
        <v>373</v>
      </c>
      <c r="J298" s="92"/>
      <c r="K298" s="96"/>
      <c r="L298" s="93"/>
      <c r="M298" s="93"/>
      <c r="N298" s="84"/>
      <c r="O298" s="84"/>
      <c r="P298" s="92"/>
      <c r="Q298" s="97"/>
      <c r="R298" s="97"/>
      <c r="S298" s="97"/>
      <c r="T298" s="93"/>
      <c r="U298" s="93"/>
      <c r="V298" s="95"/>
      <c r="W298" s="93"/>
      <c r="X298" s="93"/>
      <c r="Y298" s="93"/>
      <c r="Z298" s="98"/>
      <c r="AA298" s="98"/>
      <c r="AB298" s="98"/>
      <c r="AC298" s="98"/>
      <c r="AD298" s="98"/>
      <c r="AE298" s="98"/>
      <c r="AF298" s="84"/>
      <c r="AG298" s="98"/>
      <c r="AH298" s="98"/>
      <c r="AI298" s="93"/>
      <c r="AJ298" s="100"/>
      <c r="AK298" s="85"/>
      <c r="AL298" s="92"/>
      <c r="AM298" s="93"/>
      <c r="AN298" s="100"/>
      <c r="AO298" s="84"/>
      <c r="AP298" s="90" t="str">
        <f>IFERROR(VLOOKUP(Data[[#This Row],['#org +lead +name]],Tbl_Orgs[], 2), "")</f>
        <v/>
      </c>
      <c r="AQ298" s="90" t="str">
        <f>IFERROR(VLOOKUP(Data[[#This Row],['#org +lead +name]],Tbl_Orgs[], 3), "")</f>
        <v/>
      </c>
      <c r="AR298" s="90" t="str">
        <f>IFERROR(VLOOKUP(Data[[#This Row],['#org +impl +name]],Tbl_Orgs[], 2), "")</f>
        <v/>
      </c>
      <c r="AS298" s="90" t="str">
        <f>IFERROR(VLOOKUP(Data[[#This Row],['#org +impl +name]],Tbl_Orgs[], 3), "")</f>
        <v/>
      </c>
      <c r="AT298" s="91" t="str">
        <f t="shared" ca="1" si="20"/>
        <v/>
      </c>
      <c r="AU298" s="91" t="str">
        <f t="shared" ca="1" si="21"/>
        <v/>
      </c>
      <c r="AV298" s="91" t="str">
        <f t="shared" ca="1" si="22"/>
        <v/>
      </c>
      <c r="AW298" s="155"/>
      <c r="AX298" s="155"/>
      <c r="AY298" s="155"/>
      <c r="AZ298" s="155"/>
    </row>
    <row r="299" spans="1:52" ht="30" customHeight="1">
      <c r="A299" s="153" t="str">
        <f t="shared" ca="1" si="19"/>
        <v>202302-291</v>
      </c>
      <c r="B299" s="92"/>
      <c r="C299" s="93"/>
      <c r="D299" s="93"/>
      <c r="E299" s="81"/>
      <c r="F299" s="94"/>
      <c r="G299" s="81"/>
      <c r="H299" s="93"/>
      <c r="I299" s="143" t="s">
        <v>373</v>
      </c>
      <c r="J299" s="92"/>
      <c r="K299" s="96"/>
      <c r="L299" s="93"/>
      <c r="M299" s="93"/>
      <c r="N299" s="84"/>
      <c r="O299" s="84"/>
      <c r="P299" s="92"/>
      <c r="Q299" s="97"/>
      <c r="R299" s="97"/>
      <c r="S299" s="97"/>
      <c r="T299" s="93"/>
      <c r="U299" s="93"/>
      <c r="V299" s="95"/>
      <c r="W299" s="93"/>
      <c r="X299" s="93"/>
      <c r="Y299" s="93"/>
      <c r="Z299" s="98"/>
      <c r="AA299" s="98"/>
      <c r="AB299" s="98"/>
      <c r="AC299" s="98"/>
      <c r="AD299" s="98"/>
      <c r="AE299" s="98"/>
      <c r="AF299" s="84"/>
      <c r="AG299" s="98"/>
      <c r="AH299" s="98"/>
      <c r="AI299" s="93"/>
      <c r="AJ299" s="100"/>
      <c r="AK299" s="85"/>
      <c r="AL299" s="92"/>
      <c r="AM299" s="93"/>
      <c r="AN299" s="100"/>
      <c r="AO299" s="84"/>
      <c r="AP299" s="90" t="str">
        <f>IFERROR(VLOOKUP(Data[[#This Row],['#org +lead +name]],Tbl_Orgs[], 2), "")</f>
        <v/>
      </c>
      <c r="AQ299" s="90" t="str">
        <f>IFERROR(VLOOKUP(Data[[#This Row],['#org +lead +name]],Tbl_Orgs[], 3), "")</f>
        <v/>
      </c>
      <c r="AR299" s="90" t="str">
        <f>IFERROR(VLOOKUP(Data[[#This Row],['#org +impl +name]],Tbl_Orgs[], 2), "")</f>
        <v/>
      </c>
      <c r="AS299" s="90" t="str">
        <f>IFERROR(VLOOKUP(Data[[#This Row],['#org +impl +name]],Tbl_Orgs[], 3), "")</f>
        <v/>
      </c>
      <c r="AT299" s="91" t="str">
        <f t="shared" ca="1" si="20"/>
        <v/>
      </c>
      <c r="AU299" s="91" t="str">
        <f t="shared" ca="1" si="21"/>
        <v/>
      </c>
      <c r="AV299" s="91" t="str">
        <f t="shared" ca="1" si="22"/>
        <v/>
      </c>
      <c r="AW299" s="155"/>
      <c r="AX299" s="155"/>
      <c r="AY299" s="155"/>
      <c r="AZ299" s="155"/>
    </row>
    <row r="300" spans="1:52" ht="30" customHeight="1">
      <c r="A300" s="153" t="str">
        <f t="shared" ca="1" si="19"/>
        <v>202302-292</v>
      </c>
      <c r="B300" s="92"/>
      <c r="C300" s="93"/>
      <c r="D300" s="93"/>
      <c r="E300" s="81"/>
      <c r="F300" s="94"/>
      <c r="G300" s="81"/>
      <c r="H300" s="93"/>
      <c r="I300" s="143" t="s">
        <v>373</v>
      </c>
      <c r="J300" s="92"/>
      <c r="K300" s="96"/>
      <c r="L300" s="93"/>
      <c r="M300" s="93"/>
      <c r="N300" s="84"/>
      <c r="O300" s="84"/>
      <c r="P300" s="92"/>
      <c r="Q300" s="97"/>
      <c r="R300" s="97"/>
      <c r="S300" s="97"/>
      <c r="T300" s="93"/>
      <c r="U300" s="93"/>
      <c r="V300" s="95"/>
      <c r="W300" s="93"/>
      <c r="X300" s="93"/>
      <c r="Y300" s="93"/>
      <c r="Z300" s="98"/>
      <c r="AA300" s="98"/>
      <c r="AB300" s="98"/>
      <c r="AC300" s="98"/>
      <c r="AD300" s="98"/>
      <c r="AE300" s="98"/>
      <c r="AF300" s="84"/>
      <c r="AG300" s="98"/>
      <c r="AH300" s="98"/>
      <c r="AI300" s="93"/>
      <c r="AJ300" s="100"/>
      <c r="AK300" s="85"/>
      <c r="AL300" s="92"/>
      <c r="AM300" s="93"/>
      <c r="AN300" s="100"/>
      <c r="AO300" s="84"/>
      <c r="AP300" s="90" t="str">
        <f>IFERROR(VLOOKUP(Data[[#This Row],['#org +lead +name]],Tbl_Orgs[], 2), "")</f>
        <v/>
      </c>
      <c r="AQ300" s="90" t="str">
        <f>IFERROR(VLOOKUP(Data[[#This Row],['#org +lead +name]],Tbl_Orgs[], 3), "")</f>
        <v/>
      </c>
      <c r="AR300" s="90" t="str">
        <f>IFERROR(VLOOKUP(Data[[#This Row],['#org +impl +name]],Tbl_Orgs[], 2), "")</f>
        <v/>
      </c>
      <c r="AS300" s="90" t="str">
        <f>IFERROR(VLOOKUP(Data[[#This Row],['#org +impl +name]],Tbl_Orgs[], 3), "")</f>
        <v/>
      </c>
      <c r="AT300" s="91" t="str">
        <f t="shared" ca="1" si="20"/>
        <v/>
      </c>
      <c r="AU300" s="91" t="str">
        <f t="shared" ca="1" si="21"/>
        <v/>
      </c>
      <c r="AV300" s="91" t="str">
        <f t="shared" ca="1" si="22"/>
        <v/>
      </c>
      <c r="AW300" s="155"/>
      <c r="AX300" s="155"/>
      <c r="AY300" s="155"/>
      <c r="AZ300" s="155"/>
    </row>
    <row r="301" spans="1:52" ht="30" customHeight="1">
      <c r="A301" s="153" t="str">
        <f t="shared" ca="1" si="19"/>
        <v>202302-293</v>
      </c>
      <c r="B301" s="92"/>
      <c r="C301" s="93"/>
      <c r="D301" s="93"/>
      <c r="E301" s="81"/>
      <c r="F301" s="94"/>
      <c r="G301" s="81"/>
      <c r="H301" s="93"/>
      <c r="I301" s="143" t="s">
        <v>373</v>
      </c>
      <c r="J301" s="92"/>
      <c r="K301" s="96"/>
      <c r="L301" s="93"/>
      <c r="M301" s="93"/>
      <c r="N301" s="84"/>
      <c r="O301" s="84"/>
      <c r="P301" s="92"/>
      <c r="Q301" s="97"/>
      <c r="R301" s="97"/>
      <c r="S301" s="97"/>
      <c r="T301" s="93"/>
      <c r="U301" s="93"/>
      <c r="V301" s="95"/>
      <c r="W301" s="93"/>
      <c r="X301" s="93"/>
      <c r="Y301" s="93"/>
      <c r="Z301" s="98"/>
      <c r="AA301" s="98"/>
      <c r="AB301" s="98"/>
      <c r="AC301" s="98"/>
      <c r="AD301" s="98"/>
      <c r="AE301" s="98"/>
      <c r="AF301" s="84"/>
      <c r="AG301" s="98"/>
      <c r="AH301" s="98"/>
      <c r="AI301" s="93"/>
      <c r="AJ301" s="100"/>
      <c r="AK301" s="85"/>
      <c r="AL301" s="92"/>
      <c r="AM301" s="93"/>
      <c r="AN301" s="100"/>
      <c r="AO301" s="84"/>
      <c r="AP301" s="90" t="str">
        <f>IFERROR(VLOOKUP(Data[[#This Row],['#org +lead +name]],Tbl_Orgs[], 2), "")</f>
        <v/>
      </c>
      <c r="AQ301" s="90" t="str">
        <f>IFERROR(VLOOKUP(Data[[#This Row],['#org +lead +name]],Tbl_Orgs[], 3), "")</f>
        <v/>
      </c>
      <c r="AR301" s="90" t="str">
        <f>IFERROR(VLOOKUP(Data[[#This Row],['#org +impl +name]],Tbl_Orgs[], 2), "")</f>
        <v/>
      </c>
      <c r="AS301" s="90" t="str">
        <f>IFERROR(VLOOKUP(Data[[#This Row],['#org +impl +name]],Tbl_Orgs[], 3), "")</f>
        <v/>
      </c>
      <c r="AT301" s="91" t="str">
        <f t="shared" ca="1" si="20"/>
        <v/>
      </c>
      <c r="AU301" s="91" t="str">
        <f t="shared" ca="1" si="21"/>
        <v/>
      </c>
      <c r="AV301" s="91" t="str">
        <f t="shared" ca="1" si="22"/>
        <v/>
      </c>
      <c r="AW301" s="155"/>
      <c r="AX301" s="155"/>
      <c r="AY301" s="155"/>
      <c r="AZ301" s="155"/>
    </row>
    <row r="302" spans="1:52" ht="30" customHeight="1">
      <c r="A302" s="153" t="str">
        <f t="shared" ca="1" si="19"/>
        <v>202302-294</v>
      </c>
      <c r="B302" s="92"/>
      <c r="C302" s="93"/>
      <c r="D302" s="93"/>
      <c r="E302" s="81"/>
      <c r="F302" s="94"/>
      <c r="G302" s="81"/>
      <c r="H302" s="93"/>
      <c r="I302" s="143" t="s">
        <v>373</v>
      </c>
      <c r="J302" s="92"/>
      <c r="K302" s="96"/>
      <c r="L302" s="93"/>
      <c r="M302" s="93"/>
      <c r="N302" s="84"/>
      <c r="O302" s="84"/>
      <c r="P302" s="92"/>
      <c r="Q302" s="97"/>
      <c r="R302" s="97"/>
      <c r="S302" s="97"/>
      <c r="T302" s="93"/>
      <c r="U302" s="93"/>
      <c r="V302" s="95"/>
      <c r="W302" s="93"/>
      <c r="X302" s="93"/>
      <c r="Y302" s="93"/>
      <c r="Z302" s="98"/>
      <c r="AA302" s="98"/>
      <c r="AB302" s="98"/>
      <c r="AC302" s="98"/>
      <c r="AD302" s="98"/>
      <c r="AE302" s="98"/>
      <c r="AF302" s="84"/>
      <c r="AG302" s="98"/>
      <c r="AH302" s="98"/>
      <c r="AI302" s="93"/>
      <c r="AJ302" s="100"/>
      <c r="AK302" s="85"/>
      <c r="AL302" s="92"/>
      <c r="AM302" s="93"/>
      <c r="AN302" s="100"/>
      <c r="AO302" s="84"/>
      <c r="AP302" s="90" t="str">
        <f>IFERROR(VLOOKUP(Data[[#This Row],['#org +lead +name]],Tbl_Orgs[], 2), "")</f>
        <v/>
      </c>
      <c r="AQ302" s="90" t="str">
        <f>IFERROR(VLOOKUP(Data[[#This Row],['#org +lead +name]],Tbl_Orgs[], 3), "")</f>
        <v/>
      </c>
      <c r="AR302" s="90" t="str">
        <f>IFERROR(VLOOKUP(Data[[#This Row],['#org +impl +name]],Tbl_Orgs[], 2), "")</f>
        <v/>
      </c>
      <c r="AS302" s="90" t="str">
        <f>IFERROR(VLOOKUP(Data[[#This Row],['#org +impl +name]],Tbl_Orgs[], 3), "")</f>
        <v/>
      </c>
      <c r="AT302" s="91" t="str">
        <f t="shared" ca="1" si="20"/>
        <v/>
      </c>
      <c r="AU302" s="91" t="str">
        <f t="shared" ca="1" si="21"/>
        <v/>
      </c>
      <c r="AV302" s="91" t="str">
        <f t="shared" ca="1" si="22"/>
        <v/>
      </c>
      <c r="AW302" s="155"/>
      <c r="AX302" s="155"/>
      <c r="AY302" s="155"/>
      <c r="AZ302" s="155"/>
    </row>
    <row r="303" spans="1:52" ht="30" customHeight="1">
      <c r="A303" s="153" t="str">
        <f t="shared" ca="1" si="19"/>
        <v>202302-295</v>
      </c>
      <c r="B303" s="92"/>
      <c r="C303" s="93"/>
      <c r="D303" s="93"/>
      <c r="E303" s="81"/>
      <c r="F303" s="94"/>
      <c r="G303" s="81"/>
      <c r="H303" s="93"/>
      <c r="I303" s="143" t="s">
        <v>373</v>
      </c>
      <c r="J303" s="92"/>
      <c r="K303" s="96"/>
      <c r="L303" s="93"/>
      <c r="M303" s="93"/>
      <c r="N303" s="84"/>
      <c r="O303" s="84"/>
      <c r="P303" s="92"/>
      <c r="Q303" s="97"/>
      <c r="R303" s="97"/>
      <c r="S303" s="97"/>
      <c r="T303" s="93"/>
      <c r="U303" s="93"/>
      <c r="V303" s="95"/>
      <c r="W303" s="93"/>
      <c r="X303" s="93"/>
      <c r="Y303" s="93"/>
      <c r="Z303" s="98"/>
      <c r="AA303" s="98"/>
      <c r="AB303" s="98"/>
      <c r="AC303" s="98"/>
      <c r="AD303" s="98"/>
      <c r="AE303" s="98"/>
      <c r="AF303" s="84"/>
      <c r="AG303" s="98"/>
      <c r="AH303" s="98"/>
      <c r="AI303" s="93"/>
      <c r="AJ303" s="100"/>
      <c r="AK303" s="85"/>
      <c r="AL303" s="92"/>
      <c r="AM303" s="93"/>
      <c r="AN303" s="100"/>
      <c r="AO303" s="84"/>
      <c r="AP303" s="90" t="str">
        <f>IFERROR(VLOOKUP(Data[[#This Row],['#org +lead +name]],Tbl_Orgs[], 2), "")</f>
        <v/>
      </c>
      <c r="AQ303" s="90" t="str">
        <f>IFERROR(VLOOKUP(Data[[#This Row],['#org +lead +name]],Tbl_Orgs[], 3), "")</f>
        <v/>
      </c>
      <c r="AR303" s="90" t="str">
        <f>IFERROR(VLOOKUP(Data[[#This Row],['#org +impl +name]],Tbl_Orgs[], 2), "")</f>
        <v/>
      </c>
      <c r="AS303" s="90" t="str">
        <f>IFERROR(VLOOKUP(Data[[#This Row],['#org +impl +name]],Tbl_Orgs[], 3), "")</f>
        <v/>
      </c>
      <c r="AT303" s="91" t="str">
        <f t="shared" ca="1" si="20"/>
        <v/>
      </c>
      <c r="AU303" s="91" t="str">
        <f t="shared" ca="1" si="21"/>
        <v/>
      </c>
      <c r="AV303" s="91" t="str">
        <f t="shared" ca="1" si="22"/>
        <v/>
      </c>
      <c r="AW303" s="155"/>
      <c r="AX303" s="155"/>
      <c r="AY303" s="155"/>
      <c r="AZ303" s="155"/>
    </row>
    <row r="304" spans="1:52" ht="30" customHeight="1">
      <c r="A304" s="153" t="str">
        <f t="shared" ca="1" si="19"/>
        <v>202302-296</v>
      </c>
      <c r="B304" s="92"/>
      <c r="C304" s="93"/>
      <c r="D304" s="93"/>
      <c r="E304" s="81"/>
      <c r="F304" s="94"/>
      <c r="G304" s="81"/>
      <c r="H304" s="93"/>
      <c r="I304" s="143" t="s">
        <v>373</v>
      </c>
      <c r="J304" s="92"/>
      <c r="K304" s="96"/>
      <c r="L304" s="93"/>
      <c r="M304" s="93"/>
      <c r="N304" s="84"/>
      <c r="O304" s="84"/>
      <c r="P304" s="92"/>
      <c r="Q304" s="97"/>
      <c r="R304" s="97"/>
      <c r="S304" s="97"/>
      <c r="T304" s="93"/>
      <c r="U304" s="93"/>
      <c r="V304" s="95"/>
      <c r="W304" s="93"/>
      <c r="X304" s="93"/>
      <c r="Y304" s="93"/>
      <c r="Z304" s="98"/>
      <c r="AA304" s="98"/>
      <c r="AB304" s="98"/>
      <c r="AC304" s="98"/>
      <c r="AD304" s="98"/>
      <c r="AE304" s="98"/>
      <c r="AF304" s="84"/>
      <c r="AG304" s="98"/>
      <c r="AH304" s="98"/>
      <c r="AI304" s="93"/>
      <c r="AJ304" s="100"/>
      <c r="AK304" s="85"/>
      <c r="AL304" s="92"/>
      <c r="AM304" s="93"/>
      <c r="AN304" s="100"/>
      <c r="AO304" s="84"/>
      <c r="AP304" s="90" t="str">
        <f>IFERROR(VLOOKUP(Data[[#This Row],['#org +lead +name]],Tbl_Orgs[], 2), "")</f>
        <v/>
      </c>
      <c r="AQ304" s="90" t="str">
        <f>IFERROR(VLOOKUP(Data[[#This Row],['#org +lead +name]],Tbl_Orgs[], 3), "")</f>
        <v/>
      </c>
      <c r="AR304" s="90" t="str">
        <f>IFERROR(VLOOKUP(Data[[#This Row],['#org +impl +name]],Tbl_Orgs[], 2), "")</f>
        <v/>
      </c>
      <c r="AS304" s="90" t="str">
        <f>IFERROR(VLOOKUP(Data[[#This Row],['#org +impl +name]],Tbl_Orgs[], 3), "")</f>
        <v/>
      </c>
      <c r="AT304" s="91" t="str">
        <f t="shared" ca="1" si="20"/>
        <v/>
      </c>
      <c r="AU304" s="91" t="str">
        <f t="shared" ca="1" si="21"/>
        <v/>
      </c>
      <c r="AV304" s="91" t="str">
        <f t="shared" ca="1" si="22"/>
        <v/>
      </c>
      <c r="AW304" s="155"/>
      <c r="AX304" s="155"/>
      <c r="AY304" s="155"/>
      <c r="AZ304" s="155"/>
    </row>
    <row r="305" spans="1:52" ht="30" customHeight="1">
      <c r="A305" s="153" t="str">
        <f t="shared" ca="1" si="19"/>
        <v>202302-297</v>
      </c>
      <c r="B305" s="92"/>
      <c r="C305" s="93"/>
      <c r="D305" s="93"/>
      <c r="E305" s="81"/>
      <c r="F305" s="94"/>
      <c r="G305" s="81"/>
      <c r="H305" s="93"/>
      <c r="I305" s="143" t="s">
        <v>373</v>
      </c>
      <c r="J305" s="92"/>
      <c r="K305" s="96"/>
      <c r="L305" s="93"/>
      <c r="M305" s="93"/>
      <c r="N305" s="84"/>
      <c r="O305" s="84"/>
      <c r="P305" s="92"/>
      <c r="Q305" s="97"/>
      <c r="R305" s="97"/>
      <c r="S305" s="97"/>
      <c r="T305" s="93"/>
      <c r="U305" s="93"/>
      <c r="V305" s="95"/>
      <c r="W305" s="93"/>
      <c r="X305" s="93"/>
      <c r="Y305" s="93"/>
      <c r="Z305" s="98"/>
      <c r="AA305" s="98"/>
      <c r="AB305" s="98"/>
      <c r="AC305" s="98"/>
      <c r="AD305" s="98"/>
      <c r="AE305" s="98"/>
      <c r="AF305" s="84"/>
      <c r="AG305" s="98"/>
      <c r="AH305" s="98"/>
      <c r="AI305" s="93"/>
      <c r="AJ305" s="100"/>
      <c r="AK305" s="99"/>
      <c r="AL305" s="92"/>
      <c r="AM305" s="93"/>
      <c r="AN305" s="100"/>
      <c r="AO305" s="84"/>
      <c r="AP305" s="90" t="str">
        <f>IFERROR(VLOOKUP(Data[[#This Row],['#org +lead +name]],Tbl_Orgs[], 2), "")</f>
        <v/>
      </c>
      <c r="AQ305" s="90" t="str">
        <f>IFERROR(VLOOKUP(Data[[#This Row],['#org +lead +name]],Tbl_Orgs[], 3), "")</f>
        <v/>
      </c>
      <c r="AR305" s="90" t="str">
        <f>IFERROR(VLOOKUP(Data[[#This Row],['#org +impl +name]],Tbl_Orgs[], 2), "")</f>
        <v/>
      </c>
      <c r="AS305" s="90" t="str">
        <f>IFERROR(VLOOKUP(Data[[#This Row],['#org +impl +name]],Tbl_Orgs[], 3), "")</f>
        <v/>
      </c>
      <c r="AT305" s="91" t="str">
        <f t="shared" ca="1" si="20"/>
        <v/>
      </c>
      <c r="AU305" s="91" t="str">
        <f t="shared" ca="1" si="21"/>
        <v/>
      </c>
      <c r="AV305" s="91" t="str">
        <f t="shared" ca="1" si="22"/>
        <v/>
      </c>
      <c r="AW305" s="155"/>
      <c r="AX305" s="155"/>
      <c r="AY305" s="155"/>
      <c r="AZ305" s="155"/>
    </row>
    <row r="306" spans="1:52" ht="30" customHeight="1">
      <c r="A306" s="153" t="str">
        <f t="shared" ca="1" si="19"/>
        <v>202302-298</v>
      </c>
      <c r="B306" s="92"/>
      <c r="C306" s="93"/>
      <c r="D306" s="93"/>
      <c r="E306" s="81"/>
      <c r="F306" s="94"/>
      <c r="G306" s="81"/>
      <c r="H306" s="93"/>
      <c r="I306" s="143" t="s">
        <v>373</v>
      </c>
      <c r="J306" s="92"/>
      <c r="K306" s="96"/>
      <c r="L306" s="93"/>
      <c r="M306" s="93"/>
      <c r="N306" s="84"/>
      <c r="O306" s="84"/>
      <c r="P306" s="92"/>
      <c r="Q306" s="97"/>
      <c r="R306" s="97"/>
      <c r="S306" s="97"/>
      <c r="T306" s="93"/>
      <c r="U306" s="93"/>
      <c r="V306" s="95"/>
      <c r="W306" s="93"/>
      <c r="X306" s="93"/>
      <c r="Y306" s="93"/>
      <c r="Z306" s="98"/>
      <c r="AA306" s="98"/>
      <c r="AB306" s="98"/>
      <c r="AC306" s="98"/>
      <c r="AD306" s="98"/>
      <c r="AE306" s="98"/>
      <c r="AF306" s="84"/>
      <c r="AG306" s="98"/>
      <c r="AH306" s="98"/>
      <c r="AI306" s="93"/>
      <c r="AJ306" s="100"/>
      <c r="AK306" s="99"/>
      <c r="AL306" s="92"/>
      <c r="AM306" s="93"/>
      <c r="AN306" s="100"/>
      <c r="AO306" s="84"/>
      <c r="AP306" s="90" t="str">
        <f>IFERROR(VLOOKUP(Data[[#This Row],['#org +lead +name]],Tbl_Orgs[], 2), "")</f>
        <v/>
      </c>
      <c r="AQ306" s="90" t="str">
        <f>IFERROR(VLOOKUP(Data[[#This Row],['#org +lead +name]],Tbl_Orgs[], 3), "")</f>
        <v/>
      </c>
      <c r="AR306" s="90" t="str">
        <f>IFERROR(VLOOKUP(Data[[#This Row],['#org +impl +name]],Tbl_Orgs[], 2), "")</f>
        <v/>
      </c>
      <c r="AS306" s="90" t="str">
        <f>IFERROR(VLOOKUP(Data[[#This Row],['#org +impl +name]],Tbl_Orgs[], 3), "")</f>
        <v/>
      </c>
      <c r="AT306" s="91" t="str">
        <f t="shared" ca="1" si="20"/>
        <v/>
      </c>
      <c r="AU306" s="91" t="str">
        <f t="shared" ca="1" si="21"/>
        <v/>
      </c>
      <c r="AV306" s="91" t="str">
        <f t="shared" ca="1" si="22"/>
        <v/>
      </c>
      <c r="AW306" s="155"/>
      <c r="AX306" s="155"/>
      <c r="AY306" s="155"/>
      <c r="AZ306" s="155"/>
    </row>
    <row r="307" spans="1:52" ht="30" customHeight="1">
      <c r="A307" s="153" t="str">
        <f t="shared" ca="1" si="19"/>
        <v>202302-299</v>
      </c>
      <c r="B307" s="92"/>
      <c r="C307" s="93"/>
      <c r="D307" s="93"/>
      <c r="E307" s="81"/>
      <c r="F307" s="94"/>
      <c r="G307" s="81"/>
      <c r="H307" s="93"/>
      <c r="I307" s="143" t="s">
        <v>373</v>
      </c>
      <c r="J307" s="92"/>
      <c r="K307" s="96"/>
      <c r="L307" s="93"/>
      <c r="M307" s="93"/>
      <c r="N307" s="84"/>
      <c r="O307" s="84"/>
      <c r="P307" s="92"/>
      <c r="Q307" s="97"/>
      <c r="R307" s="97"/>
      <c r="S307" s="97"/>
      <c r="T307" s="93"/>
      <c r="U307" s="93"/>
      <c r="V307" s="95"/>
      <c r="W307" s="93"/>
      <c r="X307" s="93"/>
      <c r="Y307" s="93"/>
      <c r="Z307" s="98"/>
      <c r="AA307" s="98"/>
      <c r="AB307" s="98"/>
      <c r="AC307" s="98"/>
      <c r="AD307" s="98"/>
      <c r="AE307" s="98"/>
      <c r="AF307" s="84"/>
      <c r="AG307" s="98"/>
      <c r="AH307" s="98"/>
      <c r="AI307" s="93"/>
      <c r="AJ307" s="100"/>
      <c r="AK307" s="99"/>
      <c r="AL307" s="92"/>
      <c r="AM307" s="93"/>
      <c r="AN307" s="100"/>
      <c r="AO307" s="84"/>
      <c r="AP307" s="90" t="str">
        <f>IFERROR(VLOOKUP(Data[[#This Row],['#org +lead +name]],Tbl_Orgs[], 2), "")</f>
        <v/>
      </c>
      <c r="AQ307" s="90" t="str">
        <f>IFERROR(VLOOKUP(Data[[#This Row],['#org +lead +name]],Tbl_Orgs[], 3), "")</f>
        <v/>
      </c>
      <c r="AR307" s="90" t="str">
        <f>IFERROR(VLOOKUP(Data[[#This Row],['#org +impl +name]],Tbl_Orgs[], 2), "")</f>
        <v/>
      </c>
      <c r="AS307" s="90" t="str">
        <f>IFERROR(VLOOKUP(Data[[#This Row],['#org +impl +name]],Tbl_Orgs[], 3), "")</f>
        <v/>
      </c>
      <c r="AT307" s="91" t="str">
        <f t="shared" ca="1" si="20"/>
        <v/>
      </c>
      <c r="AU307" s="91" t="str">
        <f t="shared" ca="1" si="21"/>
        <v/>
      </c>
      <c r="AV307" s="91" t="str">
        <f t="shared" ca="1" si="22"/>
        <v/>
      </c>
      <c r="AW307" s="155"/>
      <c r="AX307" s="155"/>
      <c r="AY307" s="155"/>
      <c r="AZ307" s="155"/>
    </row>
    <row r="308" spans="1:52" ht="30" customHeight="1">
      <c r="A308" s="153" t="str">
        <f t="shared" ca="1" si="19"/>
        <v>202302-300</v>
      </c>
      <c r="B308" s="92"/>
      <c r="C308" s="93"/>
      <c r="D308" s="93"/>
      <c r="E308" s="81"/>
      <c r="F308" s="94"/>
      <c r="G308" s="81"/>
      <c r="H308" s="93"/>
      <c r="I308" s="143" t="s">
        <v>373</v>
      </c>
      <c r="J308" s="92"/>
      <c r="K308" s="96"/>
      <c r="L308" s="93"/>
      <c r="M308" s="93"/>
      <c r="N308" s="84"/>
      <c r="O308" s="84"/>
      <c r="P308" s="92"/>
      <c r="Q308" s="97"/>
      <c r="R308" s="97"/>
      <c r="S308" s="97"/>
      <c r="T308" s="93"/>
      <c r="U308" s="93"/>
      <c r="V308" s="95"/>
      <c r="W308" s="93"/>
      <c r="X308" s="93"/>
      <c r="Y308" s="93"/>
      <c r="Z308" s="98"/>
      <c r="AA308" s="98"/>
      <c r="AB308" s="98"/>
      <c r="AC308" s="98"/>
      <c r="AD308" s="98"/>
      <c r="AE308" s="98"/>
      <c r="AF308" s="84"/>
      <c r="AG308" s="98"/>
      <c r="AH308" s="98"/>
      <c r="AI308" s="93"/>
      <c r="AJ308" s="100"/>
      <c r="AK308" s="99"/>
      <c r="AL308" s="92"/>
      <c r="AM308" s="93"/>
      <c r="AN308" s="100"/>
      <c r="AO308" s="84"/>
      <c r="AP308" s="90" t="str">
        <f>IFERROR(VLOOKUP(Data[[#This Row],['#org +lead +name]],Tbl_Orgs[], 2), "")</f>
        <v/>
      </c>
      <c r="AQ308" s="90" t="str">
        <f>IFERROR(VLOOKUP(Data[[#This Row],['#org +lead +name]],Tbl_Orgs[], 3), "")</f>
        <v/>
      </c>
      <c r="AR308" s="90" t="str">
        <f>IFERROR(VLOOKUP(Data[[#This Row],['#org +impl +name]],Tbl_Orgs[], 2), "")</f>
        <v/>
      </c>
      <c r="AS308" s="90" t="str">
        <f>IFERROR(VLOOKUP(Data[[#This Row],['#org +impl +name]],Tbl_Orgs[], 3), "")</f>
        <v/>
      </c>
      <c r="AT308" s="91" t="str">
        <f t="shared" ca="1" si="20"/>
        <v/>
      </c>
      <c r="AU308" s="91" t="str">
        <f t="shared" ca="1" si="21"/>
        <v/>
      </c>
      <c r="AV308" s="91" t="str">
        <f t="shared" ca="1" si="22"/>
        <v/>
      </c>
      <c r="AW308" s="155"/>
      <c r="AX308" s="155"/>
      <c r="AY308" s="155"/>
      <c r="AZ308" s="155"/>
    </row>
    <row r="309" spans="1:52" ht="30" customHeight="1">
      <c r="A309" s="153" t="str">
        <f t="shared" ca="1" si="19"/>
        <v>202302-301</v>
      </c>
      <c r="B309" s="92"/>
      <c r="C309" s="93"/>
      <c r="D309" s="93"/>
      <c r="E309" s="81"/>
      <c r="F309" s="94"/>
      <c r="G309" s="81"/>
      <c r="H309" s="93"/>
      <c r="I309" s="143" t="s">
        <v>373</v>
      </c>
      <c r="J309" s="92"/>
      <c r="K309" s="96"/>
      <c r="L309" s="93"/>
      <c r="M309" s="93"/>
      <c r="N309" s="84"/>
      <c r="O309" s="84"/>
      <c r="P309" s="92"/>
      <c r="Q309" s="97"/>
      <c r="R309" s="97"/>
      <c r="S309" s="97"/>
      <c r="T309" s="93"/>
      <c r="U309" s="93"/>
      <c r="V309" s="95"/>
      <c r="W309" s="93"/>
      <c r="X309" s="93"/>
      <c r="Y309" s="93"/>
      <c r="Z309" s="98"/>
      <c r="AA309" s="98"/>
      <c r="AB309" s="98"/>
      <c r="AC309" s="98"/>
      <c r="AD309" s="98"/>
      <c r="AE309" s="98"/>
      <c r="AF309" s="84"/>
      <c r="AG309" s="98"/>
      <c r="AH309" s="98"/>
      <c r="AI309" s="93"/>
      <c r="AJ309" s="100"/>
      <c r="AK309" s="99"/>
      <c r="AL309" s="92"/>
      <c r="AM309" s="93"/>
      <c r="AN309" s="100"/>
      <c r="AO309" s="84"/>
      <c r="AP309" s="90" t="str">
        <f>IFERROR(VLOOKUP(Data[[#This Row],['#org +lead +name]],Tbl_Orgs[], 2), "")</f>
        <v/>
      </c>
      <c r="AQ309" s="90" t="str">
        <f>IFERROR(VLOOKUP(Data[[#This Row],['#org +lead +name]],Tbl_Orgs[], 3), "")</f>
        <v/>
      </c>
      <c r="AR309" s="90" t="str">
        <f>IFERROR(VLOOKUP(Data[[#This Row],['#org +impl +name]],Tbl_Orgs[], 2), "")</f>
        <v/>
      </c>
      <c r="AS309" s="90" t="str">
        <f>IFERROR(VLOOKUP(Data[[#This Row],['#org +impl +name]],Tbl_Orgs[], 3), "")</f>
        <v/>
      </c>
      <c r="AT309" s="91" t="str">
        <f t="shared" ca="1" si="20"/>
        <v/>
      </c>
      <c r="AU309" s="91" t="str">
        <f t="shared" ca="1" si="21"/>
        <v/>
      </c>
      <c r="AV309" s="91" t="str">
        <f t="shared" ca="1" si="22"/>
        <v/>
      </c>
      <c r="AW309" s="155"/>
      <c r="AX309" s="155"/>
      <c r="AY309" s="155"/>
      <c r="AZ309" s="155"/>
    </row>
    <row r="310" spans="1:52" ht="30" customHeight="1">
      <c r="A310" s="153" t="str">
        <f t="shared" ca="1" si="19"/>
        <v>202302-302</v>
      </c>
      <c r="B310" s="92"/>
      <c r="C310" s="93"/>
      <c r="D310" s="93"/>
      <c r="E310" s="81"/>
      <c r="F310" s="94"/>
      <c r="G310" s="81"/>
      <c r="H310" s="93"/>
      <c r="I310" s="143" t="s">
        <v>373</v>
      </c>
      <c r="J310" s="92"/>
      <c r="K310" s="96"/>
      <c r="L310" s="93"/>
      <c r="M310" s="93"/>
      <c r="N310" s="84"/>
      <c r="O310" s="84"/>
      <c r="P310" s="92"/>
      <c r="Q310" s="97"/>
      <c r="R310" s="97"/>
      <c r="S310" s="97"/>
      <c r="T310" s="93"/>
      <c r="U310" s="93"/>
      <c r="V310" s="95"/>
      <c r="W310" s="93"/>
      <c r="X310" s="93"/>
      <c r="Y310" s="93"/>
      <c r="Z310" s="98"/>
      <c r="AA310" s="98"/>
      <c r="AB310" s="98"/>
      <c r="AC310" s="98"/>
      <c r="AD310" s="98"/>
      <c r="AE310" s="98"/>
      <c r="AF310" s="84"/>
      <c r="AG310" s="98"/>
      <c r="AH310" s="98"/>
      <c r="AI310" s="93"/>
      <c r="AJ310" s="100"/>
      <c r="AK310" s="99"/>
      <c r="AL310" s="92"/>
      <c r="AM310" s="93"/>
      <c r="AN310" s="100"/>
      <c r="AO310" s="84"/>
      <c r="AP310" s="90" t="str">
        <f>IFERROR(VLOOKUP(Data[[#This Row],['#org +lead +name]],Tbl_Orgs[], 2), "")</f>
        <v/>
      </c>
      <c r="AQ310" s="90" t="str">
        <f>IFERROR(VLOOKUP(Data[[#This Row],['#org +lead +name]],Tbl_Orgs[], 3), "")</f>
        <v/>
      </c>
      <c r="AR310" s="90" t="str">
        <f>IFERROR(VLOOKUP(Data[[#This Row],['#org +impl +name]],Tbl_Orgs[], 2), "")</f>
        <v/>
      </c>
      <c r="AS310" s="90" t="str">
        <f>IFERROR(VLOOKUP(Data[[#This Row],['#org +impl +name]],Tbl_Orgs[], 3), "")</f>
        <v/>
      </c>
      <c r="AT310" s="91" t="str">
        <f t="shared" ca="1" si="20"/>
        <v/>
      </c>
      <c r="AU310" s="91" t="str">
        <f t="shared" ca="1" si="21"/>
        <v/>
      </c>
      <c r="AV310" s="91" t="str">
        <f t="shared" ca="1" si="22"/>
        <v/>
      </c>
      <c r="AW310" s="155"/>
      <c r="AX310" s="155"/>
      <c r="AY310" s="155"/>
      <c r="AZ310" s="155"/>
    </row>
    <row r="311" spans="1:52" ht="30" customHeight="1">
      <c r="A311" s="153" t="str">
        <f t="shared" ca="1" si="19"/>
        <v>202302-303</v>
      </c>
      <c r="B311" s="92"/>
      <c r="C311" s="93"/>
      <c r="D311" s="93"/>
      <c r="E311" s="81"/>
      <c r="F311" s="94"/>
      <c r="G311" s="81"/>
      <c r="H311" s="93"/>
      <c r="I311" s="143" t="s">
        <v>373</v>
      </c>
      <c r="J311" s="92"/>
      <c r="K311" s="96"/>
      <c r="L311" s="93"/>
      <c r="M311" s="93"/>
      <c r="N311" s="84"/>
      <c r="O311" s="84"/>
      <c r="P311" s="92"/>
      <c r="Q311" s="97"/>
      <c r="R311" s="97"/>
      <c r="S311" s="97"/>
      <c r="T311" s="93"/>
      <c r="U311" s="93"/>
      <c r="V311" s="95"/>
      <c r="W311" s="93"/>
      <c r="X311" s="93"/>
      <c r="Y311" s="93"/>
      <c r="Z311" s="98"/>
      <c r="AA311" s="98"/>
      <c r="AB311" s="98"/>
      <c r="AC311" s="98"/>
      <c r="AD311" s="98"/>
      <c r="AE311" s="98"/>
      <c r="AF311" s="84"/>
      <c r="AG311" s="98"/>
      <c r="AH311" s="98"/>
      <c r="AI311" s="93"/>
      <c r="AJ311" s="100"/>
      <c r="AK311" s="99"/>
      <c r="AL311" s="92"/>
      <c r="AM311" s="93"/>
      <c r="AN311" s="100"/>
      <c r="AO311" s="84"/>
      <c r="AP311" s="90" t="str">
        <f>IFERROR(VLOOKUP(Data[[#This Row],['#org +lead +name]],Tbl_Orgs[], 2), "")</f>
        <v/>
      </c>
      <c r="AQ311" s="90" t="str">
        <f>IFERROR(VLOOKUP(Data[[#This Row],['#org +lead +name]],Tbl_Orgs[], 3), "")</f>
        <v/>
      </c>
      <c r="AR311" s="90" t="str">
        <f>IFERROR(VLOOKUP(Data[[#This Row],['#org +impl +name]],Tbl_Orgs[], 2), "")</f>
        <v/>
      </c>
      <c r="AS311" s="90" t="str">
        <f>IFERROR(VLOOKUP(Data[[#This Row],['#org +impl +name]],Tbl_Orgs[], 3), "")</f>
        <v/>
      </c>
      <c r="AT311" s="91" t="str">
        <f t="shared" ca="1" si="20"/>
        <v/>
      </c>
      <c r="AU311" s="91" t="str">
        <f t="shared" ca="1" si="21"/>
        <v/>
      </c>
      <c r="AV311" s="91" t="str">
        <f t="shared" ca="1" si="22"/>
        <v/>
      </c>
      <c r="AW311" s="155"/>
      <c r="AX311" s="155"/>
      <c r="AY311" s="155"/>
      <c r="AZ311" s="155"/>
    </row>
    <row r="312" spans="1:52" ht="30" customHeight="1">
      <c r="A312" s="153" t="str">
        <f t="shared" ca="1" si="19"/>
        <v>202302-304</v>
      </c>
      <c r="B312" s="92"/>
      <c r="C312" s="93"/>
      <c r="D312" s="93"/>
      <c r="E312" s="81"/>
      <c r="F312" s="94"/>
      <c r="G312" s="81"/>
      <c r="H312" s="93"/>
      <c r="I312" s="143" t="s">
        <v>373</v>
      </c>
      <c r="J312" s="92"/>
      <c r="K312" s="96"/>
      <c r="L312" s="93"/>
      <c r="M312" s="93"/>
      <c r="N312" s="84"/>
      <c r="O312" s="84"/>
      <c r="P312" s="92"/>
      <c r="Q312" s="97"/>
      <c r="R312" s="97"/>
      <c r="S312" s="97"/>
      <c r="T312" s="93"/>
      <c r="U312" s="93"/>
      <c r="V312" s="95"/>
      <c r="W312" s="93"/>
      <c r="X312" s="93"/>
      <c r="Y312" s="93"/>
      <c r="Z312" s="98"/>
      <c r="AA312" s="98"/>
      <c r="AB312" s="98"/>
      <c r="AC312" s="98"/>
      <c r="AD312" s="98"/>
      <c r="AE312" s="98"/>
      <c r="AF312" s="84"/>
      <c r="AG312" s="98"/>
      <c r="AH312" s="98"/>
      <c r="AI312" s="93"/>
      <c r="AJ312" s="100"/>
      <c r="AK312" s="99"/>
      <c r="AL312" s="92"/>
      <c r="AM312" s="93"/>
      <c r="AN312" s="100"/>
      <c r="AO312" s="84"/>
      <c r="AP312" s="90" t="str">
        <f>IFERROR(VLOOKUP(Data[[#This Row],['#org +lead +name]],Tbl_Orgs[], 2), "")</f>
        <v/>
      </c>
      <c r="AQ312" s="90" t="str">
        <f>IFERROR(VLOOKUP(Data[[#This Row],['#org +lead +name]],Tbl_Orgs[], 3), "")</f>
        <v/>
      </c>
      <c r="AR312" s="90" t="str">
        <f>IFERROR(VLOOKUP(Data[[#This Row],['#org +impl +name]],Tbl_Orgs[], 2), "")</f>
        <v/>
      </c>
      <c r="AS312" s="90" t="str">
        <f>IFERROR(VLOOKUP(Data[[#This Row],['#org +impl +name]],Tbl_Orgs[], 3), "")</f>
        <v/>
      </c>
      <c r="AT312" s="91" t="str">
        <f t="shared" ca="1" si="20"/>
        <v/>
      </c>
      <c r="AU312" s="91" t="str">
        <f t="shared" ca="1" si="21"/>
        <v/>
      </c>
      <c r="AV312" s="91" t="str">
        <f t="shared" ca="1" si="22"/>
        <v/>
      </c>
      <c r="AW312" s="155"/>
      <c r="AX312" s="155"/>
      <c r="AY312" s="155"/>
      <c r="AZ312" s="155"/>
    </row>
    <row r="313" spans="1:52" ht="30" customHeight="1">
      <c r="A313" s="153" t="str">
        <f t="shared" ca="1" si="19"/>
        <v>202302-305</v>
      </c>
      <c r="B313" s="92"/>
      <c r="C313" s="93"/>
      <c r="D313" s="93"/>
      <c r="E313" s="81"/>
      <c r="F313" s="94"/>
      <c r="G313" s="81"/>
      <c r="H313" s="93"/>
      <c r="I313" s="143" t="s">
        <v>373</v>
      </c>
      <c r="J313" s="92"/>
      <c r="K313" s="96"/>
      <c r="L313" s="93"/>
      <c r="M313" s="93"/>
      <c r="N313" s="84"/>
      <c r="O313" s="84"/>
      <c r="P313" s="92"/>
      <c r="Q313" s="97"/>
      <c r="R313" s="97"/>
      <c r="S313" s="97"/>
      <c r="T313" s="93"/>
      <c r="U313" s="93"/>
      <c r="V313" s="95"/>
      <c r="W313" s="93"/>
      <c r="X313" s="93"/>
      <c r="Y313" s="93"/>
      <c r="Z313" s="98"/>
      <c r="AA313" s="98"/>
      <c r="AB313" s="98"/>
      <c r="AC313" s="98"/>
      <c r="AD313" s="98"/>
      <c r="AE313" s="98"/>
      <c r="AF313" s="84"/>
      <c r="AG313" s="98"/>
      <c r="AH313" s="98"/>
      <c r="AI313" s="93"/>
      <c r="AJ313" s="100"/>
      <c r="AK313" s="99"/>
      <c r="AL313" s="92"/>
      <c r="AM313" s="93"/>
      <c r="AN313" s="100"/>
      <c r="AO313" s="84"/>
      <c r="AP313" s="90" t="str">
        <f>IFERROR(VLOOKUP(Data[[#This Row],['#org +lead +name]],Tbl_Orgs[], 2), "")</f>
        <v/>
      </c>
      <c r="AQ313" s="90" t="str">
        <f>IFERROR(VLOOKUP(Data[[#This Row],['#org +lead +name]],Tbl_Orgs[], 3), "")</f>
        <v/>
      </c>
      <c r="AR313" s="90" t="str">
        <f>IFERROR(VLOOKUP(Data[[#This Row],['#org +impl +name]],Tbl_Orgs[], 2), "")</f>
        <v/>
      </c>
      <c r="AS313" s="90" t="str">
        <f>IFERROR(VLOOKUP(Data[[#This Row],['#org +impl +name]],Tbl_Orgs[], 3), "")</f>
        <v/>
      </c>
      <c r="AT313" s="91" t="str">
        <f t="shared" ca="1" si="20"/>
        <v/>
      </c>
      <c r="AU313" s="91" t="str">
        <f t="shared" ca="1" si="21"/>
        <v/>
      </c>
      <c r="AV313" s="91" t="str">
        <f t="shared" ca="1" si="22"/>
        <v/>
      </c>
      <c r="AW313" s="155"/>
      <c r="AX313" s="155"/>
      <c r="AY313" s="155"/>
      <c r="AZ313" s="155"/>
    </row>
    <row r="314" spans="1:52" ht="30" customHeight="1">
      <c r="A314" s="153" t="str">
        <f t="shared" ca="1" si="19"/>
        <v>202302-306</v>
      </c>
      <c r="B314" s="92"/>
      <c r="C314" s="93"/>
      <c r="D314" s="93"/>
      <c r="E314" s="81"/>
      <c r="F314" s="94"/>
      <c r="G314" s="81"/>
      <c r="H314" s="93"/>
      <c r="I314" s="143" t="s">
        <v>373</v>
      </c>
      <c r="J314" s="92"/>
      <c r="K314" s="96"/>
      <c r="L314" s="93"/>
      <c r="M314" s="93"/>
      <c r="N314" s="84"/>
      <c r="O314" s="84"/>
      <c r="P314" s="92"/>
      <c r="Q314" s="97"/>
      <c r="R314" s="97"/>
      <c r="S314" s="97"/>
      <c r="T314" s="93"/>
      <c r="U314" s="93"/>
      <c r="V314" s="95"/>
      <c r="W314" s="93"/>
      <c r="X314" s="93"/>
      <c r="Y314" s="93"/>
      <c r="Z314" s="98"/>
      <c r="AA314" s="98"/>
      <c r="AB314" s="98"/>
      <c r="AC314" s="98"/>
      <c r="AD314" s="98"/>
      <c r="AE314" s="98"/>
      <c r="AF314" s="84"/>
      <c r="AG314" s="98"/>
      <c r="AH314" s="98"/>
      <c r="AI314" s="93"/>
      <c r="AJ314" s="100"/>
      <c r="AK314" s="99"/>
      <c r="AL314" s="92"/>
      <c r="AM314" s="93"/>
      <c r="AN314" s="100"/>
      <c r="AO314" s="84"/>
      <c r="AP314" s="90" t="str">
        <f>IFERROR(VLOOKUP(Data[[#This Row],['#org +lead +name]],Tbl_Orgs[], 2), "")</f>
        <v/>
      </c>
      <c r="AQ314" s="90" t="str">
        <f>IFERROR(VLOOKUP(Data[[#This Row],['#org +lead +name]],Tbl_Orgs[], 3), "")</f>
        <v/>
      </c>
      <c r="AR314" s="90" t="str">
        <f>IFERROR(VLOOKUP(Data[[#This Row],['#org +impl +name]],Tbl_Orgs[], 2), "")</f>
        <v/>
      </c>
      <c r="AS314" s="90" t="str">
        <f>IFERROR(VLOOKUP(Data[[#This Row],['#org +impl +name]],Tbl_Orgs[], 3), "")</f>
        <v/>
      </c>
      <c r="AT314" s="91" t="str">
        <f t="shared" ca="1" si="20"/>
        <v/>
      </c>
      <c r="AU314" s="91" t="str">
        <f t="shared" ca="1" si="21"/>
        <v/>
      </c>
      <c r="AV314" s="91" t="str">
        <f t="shared" ca="1" si="22"/>
        <v/>
      </c>
      <c r="AW314" s="155"/>
      <c r="AX314" s="155"/>
      <c r="AY314" s="155"/>
      <c r="AZ314" s="155"/>
    </row>
    <row r="315" spans="1:52" ht="30" customHeight="1">
      <c r="A315" s="153" t="str">
        <f t="shared" ca="1" si="19"/>
        <v>202302-307</v>
      </c>
      <c r="B315" s="92"/>
      <c r="C315" s="93"/>
      <c r="D315" s="93"/>
      <c r="E315" s="81"/>
      <c r="F315" s="94"/>
      <c r="G315" s="81"/>
      <c r="H315" s="93"/>
      <c r="I315" s="143" t="s">
        <v>373</v>
      </c>
      <c r="J315" s="92"/>
      <c r="K315" s="96"/>
      <c r="L315" s="93"/>
      <c r="M315" s="93"/>
      <c r="N315" s="84"/>
      <c r="O315" s="84"/>
      <c r="P315" s="92"/>
      <c r="Q315" s="97"/>
      <c r="R315" s="97"/>
      <c r="S315" s="97"/>
      <c r="T315" s="93"/>
      <c r="U315" s="93"/>
      <c r="V315" s="95"/>
      <c r="W315" s="93"/>
      <c r="X315" s="93"/>
      <c r="Y315" s="93"/>
      <c r="Z315" s="98"/>
      <c r="AA315" s="98"/>
      <c r="AB315" s="98"/>
      <c r="AC315" s="98"/>
      <c r="AD315" s="98"/>
      <c r="AE315" s="98"/>
      <c r="AF315" s="84"/>
      <c r="AG315" s="98"/>
      <c r="AH315" s="98"/>
      <c r="AI315" s="93"/>
      <c r="AJ315" s="100"/>
      <c r="AK315" s="99"/>
      <c r="AL315" s="92"/>
      <c r="AM315" s="93"/>
      <c r="AN315" s="100"/>
      <c r="AO315" s="84"/>
      <c r="AP315" s="90" t="str">
        <f>IFERROR(VLOOKUP(Data[[#This Row],['#org +lead +name]],Tbl_Orgs[], 2), "")</f>
        <v/>
      </c>
      <c r="AQ315" s="90" t="str">
        <f>IFERROR(VLOOKUP(Data[[#This Row],['#org +lead +name]],Tbl_Orgs[], 3), "")</f>
        <v/>
      </c>
      <c r="AR315" s="90" t="str">
        <f>IFERROR(VLOOKUP(Data[[#This Row],['#org +impl +name]],Tbl_Orgs[], 2), "")</f>
        <v/>
      </c>
      <c r="AS315" s="90" t="str">
        <f>IFERROR(VLOOKUP(Data[[#This Row],['#org +impl +name]],Tbl_Orgs[], 3), "")</f>
        <v/>
      </c>
      <c r="AT315" s="91" t="str">
        <f t="shared" ca="1" si="20"/>
        <v/>
      </c>
      <c r="AU315" s="91" t="str">
        <f t="shared" ca="1" si="21"/>
        <v/>
      </c>
      <c r="AV315" s="91" t="str">
        <f t="shared" ca="1" si="22"/>
        <v/>
      </c>
      <c r="AW315" s="155"/>
      <c r="AX315" s="155"/>
      <c r="AY315" s="155"/>
      <c r="AZ315" s="155"/>
    </row>
    <row r="316" spans="1:52" ht="30" customHeight="1">
      <c r="A316" s="153" t="str">
        <f t="shared" ca="1" si="19"/>
        <v>202302-308</v>
      </c>
      <c r="B316" s="92"/>
      <c r="C316" s="93"/>
      <c r="D316" s="93"/>
      <c r="E316" s="81"/>
      <c r="F316" s="94"/>
      <c r="G316" s="81"/>
      <c r="H316" s="93"/>
      <c r="I316" s="143" t="s">
        <v>373</v>
      </c>
      <c r="J316" s="92"/>
      <c r="K316" s="96"/>
      <c r="L316" s="93"/>
      <c r="M316" s="93"/>
      <c r="N316" s="84"/>
      <c r="O316" s="84"/>
      <c r="P316" s="92"/>
      <c r="Q316" s="97"/>
      <c r="R316" s="97"/>
      <c r="S316" s="97"/>
      <c r="T316" s="93"/>
      <c r="U316" s="93"/>
      <c r="V316" s="95"/>
      <c r="W316" s="93"/>
      <c r="X316" s="93"/>
      <c r="Y316" s="93"/>
      <c r="Z316" s="98"/>
      <c r="AA316" s="98"/>
      <c r="AB316" s="98"/>
      <c r="AC316" s="98"/>
      <c r="AD316" s="98"/>
      <c r="AE316" s="98"/>
      <c r="AF316" s="84"/>
      <c r="AG316" s="98"/>
      <c r="AH316" s="98"/>
      <c r="AI316" s="93"/>
      <c r="AJ316" s="100"/>
      <c r="AK316" s="99"/>
      <c r="AL316" s="92"/>
      <c r="AM316" s="93"/>
      <c r="AN316" s="100"/>
      <c r="AO316" s="84"/>
      <c r="AP316" s="90" t="str">
        <f>IFERROR(VLOOKUP(Data[[#This Row],['#org +lead +name]],Tbl_Orgs[], 2), "")</f>
        <v/>
      </c>
      <c r="AQ316" s="90" t="str">
        <f>IFERROR(VLOOKUP(Data[[#This Row],['#org +lead +name]],Tbl_Orgs[], 3), "")</f>
        <v/>
      </c>
      <c r="AR316" s="90" t="str">
        <f>IFERROR(VLOOKUP(Data[[#This Row],['#org +impl +name]],Tbl_Orgs[], 2), "")</f>
        <v/>
      </c>
      <c r="AS316" s="90" t="str">
        <f>IFERROR(VLOOKUP(Data[[#This Row],['#org +impl +name]],Tbl_Orgs[], 3), "")</f>
        <v/>
      </c>
      <c r="AT316" s="91" t="str">
        <f t="shared" ca="1" si="20"/>
        <v/>
      </c>
      <c r="AU316" s="91" t="str">
        <f t="shared" ca="1" si="21"/>
        <v/>
      </c>
      <c r="AV316" s="91" t="str">
        <f t="shared" ca="1" si="22"/>
        <v/>
      </c>
      <c r="AW316" s="155"/>
      <c r="AX316" s="155"/>
      <c r="AY316" s="155"/>
      <c r="AZ316" s="155"/>
    </row>
    <row r="317" spans="1:52" ht="30" customHeight="1">
      <c r="A317" s="153" t="str">
        <f t="shared" ca="1" si="19"/>
        <v>202302-309</v>
      </c>
      <c r="B317" s="92"/>
      <c r="C317" s="93"/>
      <c r="D317" s="93"/>
      <c r="E317" s="81"/>
      <c r="F317" s="94"/>
      <c r="G317" s="81"/>
      <c r="H317" s="93"/>
      <c r="I317" s="143" t="s">
        <v>373</v>
      </c>
      <c r="J317" s="92"/>
      <c r="K317" s="96"/>
      <c r="L317" s="93"/>
      <c r="M317" s="93"/>
      <c r="N317" s="84"/>
      <c r="O317" s="84"/>
      <c r="P317" s="92"/>
      <c r="Q317" s="97"/>
      <c r="R317" s="97"/>
      <c r="S317" s="97"/>
      <c r="T317" s="93"/>
      <c r="U317" s="93"/>
      <c r="V317" s="95"/>
      <c r="W317" s="93"/>
      <c r="X317" s="93"/>
      <c r="Y317" s="93"/>
      <c r="Z317" s="98"/>
      <c r="AA317" s="98"/>
      <c r="AB317" s="98"/>
      <c r="AC317" s="98"/>
      <c r="AD317" s="98"/>
      <c r="AE317" s="98"/>
      <c r="AF317" s="84"/>
      <c r="AG317" s="98"/>
      <c r="AH317" s="98"/>
      <c r="AI317" s="93"/>
      <c r="AJ317" s="100"/>
      <c r="AK317" s="99"/>
      <c r="AL317" s="92"/>
      <c r="AM317" s="93"/>
      <c r="AN317" s="100"/>
      <c r="AO317" s="84"/>
      <c r="AP317" s="90" t="str">
        <f>IFERROR(VLOOKUP(Data[[#This Row],['#org +lead +name]],Tbl_Orgs[], 2), "")</f>
        <v/>
      </c>
      <c r="AQ317" s="90" t="str">
        <f>IFERROR(VLOOKUP(Data[[#This Row],['#org +lead +name]],Tbl_Orgs[], 3), "")</f>
        <v/>
      </c>
      <c r="AR317" s="90" t="str">
        <f>IFERROR(VLOOKUP(Data[[#This Row],['#org +impl +name]],Tbl_Orgs[], 2), "")</f>
        <v/>
      </c>
      <c r="AS317" s="90" t="str">
        <f>IFERROR(VLOOKUP(Data[[#This Row],['#org +impl +name]],Tbl_Orgs[], 3), "")</f>
        <v/>
      </c>
      <c r="AT317" s="91" t="str">
        <f t="shared" ca="1" si="20"/>
        <v/>
      </c>
      <c r="AU317" s="91" t="str">
        <f t="shared" ca="1" si="21"/>
        <v/>
      </c>
      <c r="AV317" s="91" t="str">
        <f t="shared" ca="1" si="22"/>
        <v/>
      </c>
      <c r="AW317" s="155"/>
      <c r="AX317" s="155"/>
      <c r="AY317" s="155"/>
      <c r="AZ317" s="155"/>
    </row>
    <row r="318" spans="1:52" ht="30" customHeight="1">
      <c r="A318" s="153" t="str">
        <f t="shared" ca="1" si="19"/>
        <v>202302-310</v>
      </c>
      <c r="B318" s="92"/>
      <c r="C318" s="93"/>
      <c r="D318" s="93"/>
      <c r="E318" s="81"/>
      <c r="F318" s="94"/>
      <c r="G318" s="81"/>
      <c r="H318" s="93"/>
      <c r="I318" s="143" t="s">
        <v>373</v>
      </c>
      <c r="J318" s="92"/>
      <c r="K318" s="96"/>
      <c r="L318" s="93"/>
      <c r="M318" s="93"/>
      <c r="N318" s="84"/>
      <c r="O318" s="84"/>
      <c r="P318" s="92"/>
      <c r="Q318" s="97"/>
      <c r="R318" s="97"/>
      <c r="S318" s="97"/>
      <c r="T318" s="93"/>
      <c r="U318" s="93"/>
      <c r="V318" s="95"/>
      <c r="W318" s="93"/>
      <c r="X318" s="93"/>
      <c r="Y318" s="93"/>
      <c r="Z318" s="98"/>
      <c r="AA318" s="98"/>
      <c r="AB318" s="98"/>
      <c r="AC318" s="98"/>
      <c r="AD318" s="98"/>
      <c r="AE318" s="98"/>
      <c r="AF318" s="84"/>
      <c r="AG318" s="98"/>
      <c r="AH318" s="98"/>
      <c r="AI318" s="93"/>
      <c r="AJ318" s="100"/>
      <c r="AK318" s="99"/>
      <c r="AL318" s="92"/>
      <c r="AM318" s="93"/>
      <c r="AN318" s="100"/>
      <c r="AO318" s="84"/>
      <c r="AP318" s="90" t="str">
        <f>IFERROR(VLOOKUP(Data[[#This Row],['#org +lead +name]],Tbl_Orgs[], 2), "")</f>
        <v/>
      </c>
      <c r="AQ318" s="90" t="str">
        <f>IFERROR(VLOOKUP(Data[[#This Row],['#org +lead +name]],Tbl_Orgs[], 3), "")</f>
        <v/>
      </c>
      <c r="AR318" s="90" t="str">
        <f>IFERROR(VLOOKUP(Data[[#This Row],['#org +impl +name]],Tbl_Orgs[], 2), "")</f>
        <v/>
      </c>
      <c r="AS318" s="90" t="str">
        <f>IFERROR(VLOOKUP(Data[[#This Row],['#org +impl +name]],Tbl_Orgs[], 3), "")</f>
        <v/>
      </c>
      <c r="AT318" s="91" t="str">
        <f t="shared" ca="1" si="20"/>
        <v/>
      </c>
      <c r="AU318" s="91" t="str">
        <f t="shared" ca="1" si="21"/>
        <v/>
      </c>
      <c r="AV318" s="91" t="str">
        <f t="shared" ca="1" si="22"/>
        <v/>
      </c>
      <c r="AW318" s="155"/>
      <c r="AX318" s="155"/>
      <c r="AY318" s="155"/>
      <c r="AZ318" s="155"/>
    </row>
    <row r="319" spans="1:52" ht="30" customHeight="1">
      <c r="A319" s="153" t="str">
        <f t="shared" ca="1" si="19"/>
        <v>202302-311</v>
      </c>
      <c r="B319" s="92"/>
      <c r="C319" s="93"/>
      <c r="D319" s="93"/>
      <c r="E319" s="81"/>
      <c r="F319" s="94"/>
      <c r="G319" s="81"/>
      <c r="H319" s="93"/>
      <c r="I319" s="143" t="s">
        <v>373</v>
      </c>
      <c r="J319" s="92"/>
      <c r="K319" s="96"/>
      <c r="L319" s="93"/>
      <c r="M319" s="93"/>
      <c r="N319" s="84"/>
      <c r="O319" s="84"/>
      <c r="P319" s="92"/>
      <c r="Q319" s="97"/>
      <c r="R319" s="97"/>
      <c r="S319" s="97"/>
      <c r="T319" s="93"/>
      <c r="U319" s="93"/>
      <c r="V319" s="95"/>
      <c r="W319" s="93"/>
      <c r="X319" s="93"/>
      <c r="Y319" s="93"/>
      <c r="Z319" s="98"/>
      <c r="AA319" s="98"/>
      <c r="AB319" s="98"/>
      <c r="AC319" s="98"/>
      <c r="AD319" s="98"/>
      <c r="AE319" s="98"/>
      <c r="AF319" s="84"/>
      <c r="AG319" s="98"/>
      <c r="AH319" s="98"/>
      <c r="AI319" s="93"/>
      <c r="AJ319" s="100"/>
      <c r="AK319" s="99"/>
      <c r="AL319" s="92"/>
      <c r="AM319" s="93"/>
      <c r="AN319" s="100"/>
      <c r="AO319" s="84"/>
      <c r="AP319" s="90" t="str">
        <f>IFERROR(VLOOKUP(Data[[#This Row],['#org +lead +name]],Tbl_Orgs[], 2), "")</f>
        <v/>
      </c>
      <c r="AQ319" s="90" t="str">
        <f>IFERROR(VLOOKUP(Data[[#This Row],['#org +lead +name]],Tbl_Orgs[], 3), "")</f>
        <v/>
      </c>
      <c r="AR319" s="90" t="str">
        <f>IFERROR(VLOOKUP(Data[[#This Row],['#org +impl +name]],Tbl_Orgs[], 2), "")</f>
        <v/>
      </c>
      <c r="AS319" s="90" t="str">
        <f>IFERROR(VLOOKUP(Data[[#This Row],['#org +impl +name]],Tbl_Orgs[], 3), "")</f>
        <v/>
      </c>
      <c r="AT319" s="91" t="str">
        <f t="shared" ca="1" si="20"/>
        <v/>
      </c>
      <c r="AU319" s="91" t="str">
        <f t="shared" ca="1" si="21"/>
        <v/>
      </c>
      <c r="AV319" s="91" t="str">
        <f t="shared" ca="1" si="22"/>
        <v/>
      </c>
      <c r="AW319" s="155"/>
      <c r="AX319" s="155"/>
      <c r="AY319" s="155"/>
      <c r="AZ319" s="155"/>
    </row>
    <row r="320" spans="1:52" ht="30" customHeight="1">
      <c r="A320" s="153" t="str">
        <f t="shared" ca="1" si="19"/>
        <v>202302-312</v>
      </c>
      <c r="B320" s="92"/>
      <c r="C320" s="93"/>
      <c r="D320" s="93"/>
      <c r="E320" s="81"/>
      <c r="F320" s="94"/>
      <c r="G320" s="81"/>
      <c r="H320" s="93"/>
      <c r="I320" s="143" t="s">
        <v>373</v>
      </c>
      <c r="J320" s="92"/>
      <c r="K320" s="96"/>
      <c r="L320" s="93"/>
      <c r="M320" s="93"/>
      <c r="N320" s="84"/>
      <c r="O320" s="84"/>
      <c r="P320" s="92"/>
      <c r="Q320" s="97"/>
      <c r="R320" s="97"/>
      <c r="S320" s="97"/>
      <c r="T320" s="93"/>
      <c r="U320" s="93"/>
      <c r="V320" s="95"/>
      <c r="W320" s="93"/>
      <c r="X320" s="93"/>
      <c r="Y320" s="93"/>
      <c r="Z320" s="98"/>
      <c r="AA320" s="98"/>
      <c r="AB320" s="98"/>
      <c r="AC320" s="98"/>
      <c r="AD320" s="98"/>
      <c r="AE320" s="98"/>
      <c r="AF320" s="84"/>
      <c r="AG320" s="98"/>
      <c r="AH320" s="98"/>
      <c r="AI320" s="93"/>
      <c r="AJ320" s="100"/>
      <c r="AK320" s="99"/>
      <c r="AL320" s="92"/>
      <c r="AM320" s="93"/>
      <c r="AN320" s="100"/>
      <c r="AO320" s="84"/>
      <c r="AP320" s="90" t="str">
        <f>IFERROR(VLOOKUP(Data[[#This Row],['#org +lead +name]],Tbl_Orgs[], 2), "")</f>
        <v/>
      </c>
      <c r="AQ320" s="90" t="str">
        <f>IFERROR(VLOOKUP(Data[[#This Row],['#org +lead +name]],Tbl_Orgs[], 3), "")</f>
        <v/>
      </c>
      <c r="AR320" s="90" t="str">
        <f>IFERROR(VLOOKUP(Data[[#This Row],['#org +impl +name]],Tbl_Orgs[], 2), "")</f>
        <v/>
      </c>
      <c r="AS320" s="90" t="str">
        <f>IFERROR(VLOOKUP(Data[[#This Row],['#org +impl +name]],Tbl_Orgs[], 3), "")</f>
        <v/>
      </c>
      <c r="AT320" s="91" t="str">
        <f t="shared" ca="1" si="20"/>
        <v/>
      </c>
      <c r="AU320" s="91" t="str">
        <f t="shared" ca="1" si="21"/>
        <v/>
      </c>
      <c r="AV320" s="91" t="str">
        <f t="shared" ca="1" si="22"/>
        <v/>
      </c>
      <c r="AW320" s="155"/>
      <c r="AX320" s="155"/>
      <c r="AY320" s="155"/>
      <c r="AZ320" s="155"/>
    </row>
    <row r="321" spans="1:52" ht="30" customHeight="1">
      <c r="A321" s="153" t="str">
        <f t="shared" ca="1" si="19"/>
        <v>202302-313</v>
      </c>
      <c r="B321" s="92"/>
      <c r="C321" s="93"/>
      <c r="D321" s="93"/>
      <c r="E321" s="81"/>
      <c r="F321" s="94"/>
      <c r="G321" s="81"/>
      <c r="H321" s="93"/>
      <c r="I321" s="143" t="s">
        <v>373</v>
      </c>
      <c r="J321" s="92"/>
      <c r="K321" s="96"/>
      <c r="L321" s="93"/>
      <c r="M321" s="93"/>
      <c r="N321" s="84"/>
      <c r="O321" s="84"/>
      <c r="P321" s="92"/>
      <c r="Q321" s="97"/>
      <c r="R321" s="97"/>
      <c r="S321" s="97"/>
      <c r="T321" s="93"/>
      <c r="U321" s="93"/>
      <c r="V321" s="95"/>
      <c r="W321" s="93"/>
      <c r="X321" s="93"/>
      <c r="Y321" s="93"/>
      <c r="Z321" s="98"/>
      <c r="AA321" s="98"/>
      <c r="AB321" s="98"/>
      <c r="AC321" s="98"/>
      <c r="AD321" s="98"/>
      <c r="AE321" s="98"/>
      <c r="AF321" s="84"/>
      <c r="AG321" s="98"/>
      <c r="AH321" s="98"/>
      <c r="AI321" s="93"/>
      <c r="AJ321" s="100"/>
      <c r="AK321" s="99"/>
      <c r="AL321" s="92"/>
      <c r="AM321" s="93"/>
      <c r="AN321" s="100"/>
      <c r="AO321" s="84"/>
      <c r="AP321" s="90" t="str">
        <f>IFERROR(VLOOKUP(Data[[#This Row],['#org +lead +name]],Tbl_Orgs[], 2), "")</f>
        <v/>
      </c>
      <c r="AQ321" s="90" t="str">
        <f>IFERROR(VLOOKUP(Data[[#This Row],['#org +lead +name]],Tbl_Orgs[], 3), "")</f>
        <v/>
      </c>
      <c r="AR321" s="90" t="str">
        <f>IFERROR(VLOOKUP(Data[[#This Row],['#org +impl +name]],Tbl_Orgs[], 2), "")</f>
        <v/>
      </c>
      <c r="AS321" s="90" t="str">
        <f>IFERROR(VLOOKUP(Data[[#This Row],['#org +impl +name]],Tbl_Orgs[], 3), "")</f>
        <v/>
      </c>
      <c r="AT321" s="91" t="str">
        <f t="shared" ca="1" si="20"/>
        <v/>
      </c>
      <c r="AU321" s="91" t="str">
        <f t="shared" ca="1" si="21"/>
        <v/>
      </c>
      <c r="AV321" s="91" t="str">
        <f t="shared" ca="1" si="22"/>
        <v/>
      </c>
      <c r="AW321" s="155"/>
      <c r="AX321" s="155"/>
      <c r="AY321" s="155"/>
      <c r="AZ321" s="155"/>
    </row>
    <row r="322" spans="1:52" ht="30" customHeight="1">
      <c r="A322" s="153" t="str">
        <f t="shared" ca="1" si="19"/>
        <v>202302-314</v>
      </c>
      <c r="B322" s="92"/>
      <c r="C322" s="93"/>
      <c r="D322" s="93"/>
      <c r="E322" s="81"/>
      <c r="F322" s="94"/>
      <c r="G322" s="81"/>
      <c r="H322" s="93"/>
      <c r="I322" s="143" t="s">
        <v>373</v>
      </c>
      <c r="J322" s="92"/>
      <c r="K322" s="96"/>
      <c r="L322" s="93"/>
      <c r="M322" s="93"/>
      <c r="N322" s="84"/>
      <c r="O322" s="84"/>
      <c r="P322" s="92"/>
      <c r="Q322" s="97"/>
      <c r="R322" s="97"/>
      <c r="S322" s="97"/>
      <c r="T322" s="93"/>
      <c r="U322" s="93"/>
      <c r="V322" s="95"/>
      <c r="W322" s="93"/>
      <c r="X322" s="93"/>
      <c r="Y322" s="93"/>
      <c r="Z322" s="98"/>
      <c r="AA322" s="98"/>
      <c r="AB322" s="98"/>
      <c r="AC322" s="98"/>
      <c r="AD322" s="98"/>
      <c r="AE322" s="98"/>
      <c r="AF322" s="84"/>
      <c r="AG322" s="98"/>
      <c r="AH322" s="98"/>
      <c r="AI322" s="93"/>
      <c r="AJ322" s="100"/>
      <c r="AK322" s="99"/>
      <c r="AL322" s="92"/>
      <c r="AM322" s="93"/>
      <c r="AN322" s="100"/>
      <c r="AO322" s="84"/>
      <c r="AP322" s="90" t="str">
        <f>IFERROR(VLOOKUP(Data[[#This Row],['#org +lead +name]],Tbl_Orgs[], 2), "")</f>
        <v/>
      </c>
      <c r="AQ322" s="90" t="str">
        <f>IFERROR(VLOOKUP(Data[[#This Row],['#org +lead +name]],Tbl_Orgs[], 3), "")</f>
        <v/>
      </c>
      <c r="AR322" s="90" t="str">
        <f>IFERROR(VLOOKUP(Data[[#This Row],['#org +impl +name]],Tbl_Orgs[], 2), "")</f>
        <v/>
      </c>
      <c r="AS322" s="90" t="str">
        <f>IFERROR(VLOOKUP(Data[[#This Row],['#org +impl +name]],Tbl_Orgs[], 3), "")</f>
        <v/>
      </c>
      <c r="AT322" s="91" t="str">
        <f t="shared" ca="1" si="20"/>
        <v/>
      </c>
      <c r="AU322" s="91" t="str">
        <f t="shared" ca="1" si="21"/>
        <v/>
      </c>
      <c r="AV322" s="91" t="str">
        <f t="shared" ca="1" si="22"/>
        <v/>
      </c>
      <c r="AW322" s="155"/>
      <c r="AX322" s="155"/>
      <c r="AY322" s="155"/>
      <c r="AZ322" s="155"/>
    </row>
    <row r="323" spans="1:52" ht="30" customHeight="1">
      <c r="A323" s="153" t="str">
        <f t="shared" ca="1" si="19"/>
        <v>202302-315</v>
      </c>
      <c r="B323" s="92"/>
      <c r="C323" s="93"/>
      <c r="D323" s="93"/>
      <c r="E323" s="81"/>
      <c r="F323" s="94"/>
      <c r="G323" s="95"/>
      <c r="H323" s="93"/>
      <c r="I323" s="143" t="s">
        <v>373</v>
      </c>
      <c r="J323" s="92"/>
      <c r="K323" s="96"/>
      <c r="L323" s="93"/>
      <c r="M323" s="93"/>
      <c r="N323" s="84"/>
      <c r="O323" s="84"/>
      <c r="P323" s="92"/>
      <c r="Q323" s="97"/>
      <c r="R323" s="97"/>
      <c r="S323" s="97"/>
      <c r="T323" s="93"/>
      <c r="U323" s="93"/>
      <c r="V323" s="95"/>
      <c r="W323" s="93"/>
      <c r="X323" s="93"/>
      <c r="Y323" s="93"/>
      <c r="Z323" s="98"/>
      <c r="AA323" s="98"/>
      <c r="AB323" s="98"/>
      <c r="AC323" s="98"/>
      <c r="AD323" s="98"/>
      <c r="AE323" s="98"/>
      <c r="AF323" s="84"/>
      <c r="AG323" s="98"/>
      <c r="AH323" s="98"/>
      <c r="AI323" s="93"/>
      <c r="AJ323" s="100"/>
      <c r="AK323" s="99"/>
      <c r="AL323" s="92"/>
      <c r="AM323" s="93"/>
      <c r="AN323" s="100"/>
      <c r="AO323" s="84"/>
      <c r="AP323" s="90" t="str">
        <f>IFERROR(VLOOKUP(Data[[#This Row],['#org +lead +name]],Tbl_Orgs[], 2), "")</f>
        <v/>
      </c>
      <c r="AQ323" s="90" t="str">
        <f>IFERROR(VLOOKUP(Data[[#This Row],['#org +lead +name]],Tbl_Orgs[], 3), "")</f>
        <v/>
      </c>
      <c r="AR323" s="90" t="str">
        <f>IFERROR(VLOOKUP(Data[[#This Row],['#org +impl +name]],Tbl_Orgs[], 2), "")</f>
        <v/>
      </c>
      <c r="AS323" s="90" t="str">
        <f>IFERROR(VLOOKUP(Data[[#This Row],['#org +impl +name]],Tbl_Orgs[], 3), "")</f>
        <v/>
      </c>
      <c r="AT323" s="91" t="str">
        <f t="shared" ca="1" si="20"/>
        <v/>
      </c>
      <c r="AU323" s="91" t="str">
        <f t="shared" ca="1" si="21"/>
        <v/>
      </c>
      <c r="AV323" s="91" t="str">
        <f t="shared" ca="1" si="22"/>
        <v/>
      </c>
      <c r="AW323" s="155"/>
      <c r="AX323" s="155"/>
      <c r="AY323" s="155"/>
      <c r="AZ323" s="155"/>
    </row>
    <row r="324" spans="1:52" ht="30" customHeight="1">
      <c r="A324" s="153" t="str">
        <f t="shared" ca="1" si="19"/>
        <v>202302-316</v>
      </c>
      <c r="B324" s="92"/>
      <c r="C324" s="93"/>
      <c r="D324" s="93"/>
      <c r="E324" s="81"/>
      <c r="F324" s="94"/>
      <c r="G324" s="95"/>
      <c r="H324" s="93"/>
      <c r="I324" s="143" t="s">
        <v>373</v>
      </c>
      <c r="J324" s="92"/>
      <c r="K324" s="96"/>
      <c r="L324" s="93"/>
      <c r="M324" s="93"/>
      <c r="N324" s="84"/>
      <c r="O324" s="84"/>
      <c r="P324" s="92"/>
      <c r="Q324" s="97"/>
      <c r="R324" s="97"/>
      <c r="S324" s="97"/>
      <c r="T324" s="93"/>
      <c r="U324" s="93"/>
      <c r="V324" s="95"/>
      <c r="W324" s="93"/>
      <c r="X324" s="93"/>
      <c r="Y324" s="93"/>
      <c r="Z324" s="98"/>
      <c r="AA324" s="98"/>
      <c r="AB324" s="98"/>
      <c r="AC324" s="98"/>
      <c r="AD324" s="98"/>
      <c r="AE324" s="98"/>
      <c r="AF324" s="84"/>
      <c r="AG324" s="98"/>
      <c r="AH324" s="98"/>
      <c r="AI324" s="93"/>
      <c r="AJ324" s="100"/>
      <c r="AK324" s="99"/>
      <c r="AL324" s="92"/>
      <c r="AM324" s="93"/>
      <c r="AN324" s="100"/>
      <c r="AO324" s="84"/>
      <c r="AP324" s="90" t="str">
        <f>IFERROR(VLOOKUP(Data[[#This Row],['#org +lead +name]],Tbl_Orgs[], 2), "")</f>
        <v/>
      </c>
      <c r="AQ324" s="90" t="str">
        <f>IFERROR(VLOOKUP(Data[[#This Row],['#org +lead +name]],Tbl_Orgs[], 3), "")</f>
        <v/>
      </c>
      <c r="AR324" s="90" t="str">
        <f>IFERROR(VLOOKUP(Data[[#This Row],['#org +impl +name]],Tbl_Orgs[], 2), "")</f>
        <v/>
      </c>
      <c r="AS324" s="90" t="str">
        <f>IFERROR(VLOOKUP(Data[[#This Row],['#org +impl +name]],Tbl_Orgs[], 3), "")</f>
        <v/>
      </c>
      <c r="AT324" s="91" t="str">
        <f t="shared" ca="1" si="20"/>
        <v/>
      </c>
      <c r="AU324" s="91" t="str">
        <f t="shared" ca="1" si="21"/>
        <v/>
      </c>
      <c r="AV324" s="91" t="str">
        <f t="shared" ca="1" si="22"/>
        <v/>
      </c>
      <c r="AW324" s="155"/>
      <c r="AX324" s="155"/>
      <c r="AY324" s="155"/>
      <c r="AZ324" s="155"/>
    </row>
    <row r="325" spans="1:52" ht="30" customHeight="1">
      <c r="A325" s="153" t="str">
        <f t="shared" ca="1" si="19"/>
        <v>202302-317</v>
      </c>
      <c r="B325" s="92"/>
      <c r="C325" s="93"/>
      <c r="D325" s="93"/>
      <c r="E325" s="81"/>
      <c r="F325" s="94"/>
      <c r="G325" s="95"/>
      <c r="H325" s="93"/>
      <c r="I325" s="143" t="s">
        <v>373</v>
      </c>
      <c r="J325" s="92"/>
      <c r="K325" s="96"/>
      <c r="L325" s="93"/>
      <c r="M325" s="93"/>
      <c r="N325" s="84"/>
      <c r="O325" s="84"/>
      <c r="P325" s="92"/>
      <c r="Q325" s="97"/>
      <c r="R325" s="97"/>
      <c r="S325" s="97"/>
      <c r="T325" s="93"/>
      <c r="U325" s="93"/>
      <c r="V325" s="95"/>
      <c r="W325" s="93"/>
      <c r="X325" s="93"/>
      <c r="Y325" s="93"/>
      <c r="Z325" s="98"/>
      <c r="AA325" s="98"/>
      <c r="AB325" s="98"/>
      <c r="AC325" s="98"/>
      <c r="AD325" s="98"/>
      <c r="AE325" s="98"/>
      <c r="AF325" s="84"/>
      <c r="AG325" s="98"/>
      <c r="AH325" s="98"/>
      <c r="AI325" s="93"/>
      <c r="AJ325" s="100"/>
      <c r="AK325" s="99"/>
      <c r="AL325" s="92"/>
      <c r="AM325" s="93"/>
      <c r="AN325" s="100"/>
      <c r="AO325" s="84"/>
      <c r="AP325" s="90" t="str">
        <f>IFERROR(VLOOKUP(Data[[#This Row],['#org +lead +name]],Tbl_Orgs[], 2), "")</f>
        <v/>
      </c>
      <c r="AQ325" s="90" t="str">
        <f>IFERROR(VLOOKUP(Data[[#This Row],['#org +lead +name]],Tbl_Orgs[], 3), "")</f>
        <v/>
      </c>
      <c r="AR325" s="90" t="str">
        <f>IFERROR(VLOOKUP(Data[[#This Row],['#org +impl +name]],Tbl_Orgs[], 2), "")</f>
        <v/>
      </c>
      <c r="AS325" s="90" t="str">
        <f>IFERROR(VLOOKUP(Data[[#This Row],['#org +impl +name]],Tbl_Orgs[], 3), "")</f>
        <v/>
      </c>
      <c r="AT325" s="91" t="str">
        <f t="shared" ca="1" si="20"/>
        <v/>
      </c>
      <c r="AU325" s="91" t="str">
        <f t="shared" ca="1" si="21"/>
        <v/>
      </c>
      <c r="AV325" s="91" t="str">
        <f t="shared" ca="1" si="22"/>
        <v/>
      </c>
      <c r="AW325" s="155"/>
      <c r="AX325" s="155"/>
      <c r="AY325" s="155"/>
      <c r="AZ325" s="155"/>
    </row>
    <row r="326" spans="1:52" ht="30" customHeight="1">
      <c r="A326" s="153" t="str">
        <f t="shared" ca="1" si="19"/>
        <v>202302-318</v>
      </c>
      <c r="B326" s="92"/>
      <c r="C326" s="93"/>
      <c r="D326" s="93"/>
      <c r="E326" s="81"/>
      <c r="F326" s="94"/>
      <c r="G326" s="95"/>
      <c r="H326" s="93"/>
      <c r="I326" s="143" t="s">
        <v>373</v>
      </c>
      <c r="J326" s="92"/>
      <c r="K326" s="96"/>
      <c r="L326" s="93"/>
      <c r="M326" s="93"/>
      <c r="N326" s="84"/>
      <c r="O326" s="84"/>
      <c r="P326" s="92"/>
      <c r="Q326" s="97"/>
      <c r="R326" s="97"/>
      <c r="S326" s="97"/>
      <c r="T326" s="93"/>
      <c r="U326" s="93"/>
      <c r="V326" s="95"/>
      <c r="W326" s="93"/>
      <c r="X326" s="93"/>
      <c r="Y326" s="93"/>
      <c r="Z326" s="98"/>
      <c r="AA326" s="98"/>
      <c r="AB326" s="98"/>
      <c r="AC326" s="98"/>
      <c r="AD326" s="98"/>
      <c r="AE326" s="98"/>
      <c r="AF326" s="84"/>
      <c r="AG326" s="98"/>
      <c r="AH326" s="98"/>
      <c r="AI326" s="93"/>
      <c r="AJ326" s="100"/>
      <c r="AK326" s="99"/>
      <c r="AL326" s="92"/>
      <c r="AM326" s="93"/>
      <c r="AN326" s="100"/>
      <c r="AO326" s="84"/>
      <c r="AP326" s="90" t="str">
        <f>IFERROR(VLOOKUP(Data[[#This Row],['#org +lead +name]],Tbl_Orgs[], 2), "")</f>
        <v/>
      </c>
      <c r="AQ326" s="90" t="str">
        <f>IFERROR(VLOOKUP(Data[[#This Row],['#org +lead +name]],Tbl_Orgs[], 3), "")</f>
        <v/>
      </c>
      <c r="AR326" s="90" t="str">
        <f>IFERROR(VLOOKUP(Data[[#This Row],['#org +impl +name]],Tbl_Orgs[], 2), "")</f>
        <v/>
      </c>
      <c r="AS326" s="90" t="str">
        <f>IFERROR(VLOOKUP(Data[[#This Row],['#org +impl +name]],Tbl_Orgs[], 3), "")</f>
        <v/>
      </c>
      <c r="AT326" s="91" t="str">
        <f t="shared" ca="1" si="20"/>
        <v/>
      </c>
      <c r="AU326" s="91" t="str">
        <f t="shared" ca="1" si="21"/>
        <v/>
      </c>
      <c r="AV326" s="91" t="str">
        <f t="shared" ca="1" si="22"/>
        <v/>
      </c>
      <c r="AW326" s="155"/>
      <c r="AX326" s="155"/>
      <c r="AY326" s="155"/>
      <c r="AZ326" s="155"/>
    </row>
    <row r="327" spans="1:52" ht="30" customHeight="1">
      <c r="A327" s="153" t="str">
        <f t="shared" ca="1" si="19"/>
        <v>202302-319</v>
      </c>
      <c r="B327" s="92"/>
      <c r="C327" s="93"/>
      <c r="D327" s="93"/>
      <c r="E327" s="81"/>
      <c r="F327" s="94"/>
      <c r="G327" s="95"/>
      <c r="H327" s="93"/>
      <c r="I327" s="143" t="s">
        <v>373</v>
      </c>
      <c r="J327" s="92"/>
      <c r="K327" s="96"/>
      <c r="L327" s="93"/>
      <c r="M327" s="93"/>
      <c r="N327" s="84"/>
      <c r="O327" s="84"/>
      <c r="P327" s="92"/>
      <c r="Q327" s="97"/>
      <c r="R327" s="97"/>
      <c r="S327" s="97"/>
      <c r="T327" s="93"/>
      <c r="U327" s="93"/>
      <c r="V327" s="95"/>
      <c r="W327" s="93"/>
      <c r="X327" s="93"/>
      <c r="Y327" s="93"/>
      <c r="Z327" s="98"/>
      <c r="AA327" s="98"/>
      <c r="AB327" s="98"/>
      <c r="AC327" s="98"/>
      <c r="AD327" s="98"/>
      <c r="AE327" s="98"/>
      <c r="AF327" s="84"/>
      <c r="AG327" s="98"/>
      <c r="AH327" s="98"/>
      <c r="AI327" s="93"/>
      <c r="AJ327" s="100"/>
      <c r="AK327" s="99"/>
      <c r="AL327" s="92"/>
      <c r="AM327" s="93"/>
      <c r="AN327" s="100"/>
      <c r="AO327" s="84"/>
      <c r="AP327" s="90" t="str">
        <f>IFERROR(VLOOKUP(Data[[#This Row],['#org +lead +name]],Tbl_Orgs[], 2), "")</f>
        <v/>
      </c>
      <c r="AQ327" s="90" t="str">
        <f>IFERROR(VLOOKUP(Data[[#This Row],['#org +lead +name]],Tbl_Orgs[], 3), "")</f>
        <v/>
      </c>
      <c r="AR327" s="90" t="str">
        <f>IFERROR(VLOOKUP(Data[[#This Row],['#org +impl +name]],Tbl_Orgs[], 2), "")</f>
        <v/>
      </c>
      <c r="AS327" s="90" t="str">
        <f>IFERROR(VLOOKUP(Data[[#This Row],['#org +impl +name]],Tbl_Orgs[], 3), "")</f>
        <v/>
      </c>
      <c r="AT327" s="91" t="str">
        <f t="shared" ca="1" si="20"/>
        <v/>
      </c>
      <c r="AU327" s="91" t="str">
        <f t="shared" ca="1" si="21"/>
        <v/>
      </c>
      <c r="AV327" s="91" t="str">
        <f t="shared" ca="1" si="22"/>
        <v/>
      </c>
      <c r="AW327" s="155"/>
      <c r="AX327" s="155"/>
      <c r="AY327" s="155"/>
      <c r="AZ327" s="155"/>
    </row>
    <row r="328" spans="1:52" ht="30" customHeight="1">
      <c r="A328" s="153" t="str">
        <f t="shared" ca="1" si="19"/>
        <v>202302-320</v>
      </c>
      <c r="B328" s="92"/>
      <c r="C328" s="93"/>
      <c r="D328" s="93"/>
      <c r="E328" s="81"/>
      <c r="F328" s="94"/>
      <c r="G328" s="95"/>
      <c r="H328" s="93"/>
      <c r="I328" s="143" t="s">
        <v>373</v>
      </c>
      <c r="J328" s="92"/>
      <c r="K328" s="96"/>
      <c r="L328" s="93"/>
      <c r="M328" s="93"/>
      <c r="N328" s="84"/>
      <c r="O328" s="84"/>
      <c r="P328" s="92"/>
      <c r="Q328" s="97"/>
      <c r="R328" s="97"/>
      <c r="S328" s="97"/>
      <c r="T328" s="93"/>
      <c r="U328" s="93"/>
      <c r="V328" s="95"/>
      <c r="W328" s="93"/>
      <c r="X328" s="93"/>
      <c r="Y328" s="93"/>
      <c r="Z328" s="98"/>
      <c r="AA328" s="98"/>
      <c r="AB328" s="98"/>
      <c r="AC328" s="98"/>
      <c r="AD328" s="98"/>
      <c r="AE328" s="98"/>
      <c r="AF328" s="84"/>
      <c r="AG328" s="98"/>
      <c r="AH328" s="98"/>
      <c r="AI328" s="93"/>
      <c r="AJ328" s="100"/>
      <c r="AK328" s="99"/>
      <c r="AL328" s="92"/>
      <c r="AM328" s="93"/>
      <c r="AN328" s="100"/>
      <c r="AO328" s="84"/>
      <c r="AP328" s="90" t="str">
        <f>IFERROR(VLOOKUP(Data[[#This Row],['#org +lead +name]],Tbl_Orgs[], 2), "")</f>
        <v/>
      </c>
      <c r="AQ328" s="90" t="str">
        <f>IFERROR(VLOOKUP(Data[[#This Row],['#org +lead +name]],Tbl_Orgs[], 3), "")</f>
        <v/>
      </c>
      <c r="AR328" s="90" t="str">
        <f>IFERROR(VLOOKUP(Data[[#This Row],['#org +impl +name]],Tbl_Orgs[], 2), "")</f>
        <v/>
      </c>
      <c r="AS328" s="90" t="str">
        <f>IFERROR(VLOOKUP(Data[[#This Row],['#org +impl +name]],Tbl_Orgs[], 3), "")</f>
        <v/>
      </c>
      <c r="AT328" s="91" t="str">
        <f t="shared" ca="1" si="20"/>
        <v/>
      </c>
      <c r="AU328" s="91" t="str">
        <f t="shared" ca="1" si="21"/>
        <v/>
      </c>
      <c r="AV328" s="91" t="str">
        <f t="shared" ca="1" si="22"/>
        <v/>
      </c>
      <c r="AW328" s="155"/>
      <c r="AX328" s="155"/>
      <c r="AY328" s="155"/>
      <c r="AZ328" s="155"/>
    </row>
    <row r="329" spans="1:52" ht="30" customHeight="1">
      <c r="A329" s="153" t="str">
        <f t="shared" ref="A329:A392" ca="1" si="23">_xlfn.CONCAT(TEXT(TODAY(),"yyyymm"), "-", TEXT(ROW()-8, "000"))</f>
        <v>202302-321</v>
      </c>
      <c r="B329" s="92"/>
      <c r="C329" s="93"/>
      <c r="D329" s="93"/>
      <c r="E329" s="81"/>
      <c r="F329" s="94"/>
      <c r="G329" s="95"/>
      <c r="H329" s="93"/>
      <c r="I329" s="143" t="s">
        <v>373</v>
      </c>
      <c r="J329" s="92"/>
      <c r="K329" s="96"/>
      <c r="L329" s="93"/>
      <c r="M329" s="93"/>
      <c r="N329" s="84"/>
      <c r="O329" s="84"/>
      <c r="P329" s="92"/>
      <c r="Q329" s="97"/>
      <c r="R329" s="97"/>
      <c r="S329" s="97"/>
      <c r="T329" s="93"/>
      <c r="U329" s="93"/>
      <c r="V329" s="95"/>
      <c r="W329" s="93"/>
      <c r="X329" s="93"/>
      <c r="Y329" s="93"/>
      <c r="Z329" s="98"/>
      <c r="AA329" s="98"/>
      <c r="AB329" s="98"/>
      <c r="AC329" s="98"/>
      <c r="AD329" s="98"/>
      <c r="AE329" s="98"/>
      <c r="AF329" s="84"/>
      <c r="AG329" s="98"/>
      <c r="AH329" s="98"/>
      <c r="AI329" s="93"/>
      <c r="AJ329" s="100"/>
      <c r="AK329" s="99"/>
      <c r="AL329" s="92"/>
      <c r="AM329" s="93"/>
      <c r="AN329" s="100"/>
      <c r="AO329" s="84"/>
      <c r="AP329" s="90" t="str">
        <f>IFERROR(VLOOKUP(Data[[#This Row],['#org +lead +name]],Tbl_Orgs[], 2), "")</f>
        <v/>
      </c>
      <c r="AQ329" s="90" t="str">
        <f>IFERROR(VLOOKUP(Data[[#This Row],['#org +lead +name]],Tbl_Orgs[], 3), "")</f>
        <v/>
      </c>
      <c r="AR329" s="90" t="str">
        <f>IFERROR(VLOOKUP(Data[[#This Row],['#org +impl +name]],Tbl_Orgs[], 2), "")</f>
        <v/>
      </c>
      <c r="AS329" s="90" t="str">
        <f>IFERROR(VLOOKUP(Data[[#This Row],['#org +impl +name]],Tbl_Orgs[], 3), "")</f>
        <v/>
      </c>
      <c r="AT329" s="91" t="str">
        <f t="shared" ca="1" si="20"/>
        <v/>
      </c>
      <c r="AU329" s="91" t="str">
        <f t="shared" ca="1" si="21"/>
        <v/>
      </c>
      <c r="AV329" s="91" t="str">
        <f t="shared" ca="1" si="22"/>
        <v/>
      </c>
      <c r="AW329" s="155"/>
      <c r="AX329" s="155"/>
      <c r="AY329" s="155"/>
      <c r="AZ329" s="155"/>
    </row>
    <row r="330" spans="1:52" ht="30" customHeight="1">
      <c r="A330" s="153" t="str">
        <f t="shared" ca="1" si="23"/>
        <v>202302-322</v>
      </c>
      <c r="B330" s="92"/>
      <c r="C330" s="93"/>
      <c r="D330" s="93"/>
      <c r="E330" s="81"/>
      <c r="F330" s="94"/>
      <c r="G330" s="81"/>
      <c r="H330" s="93"/>
      <c r="I330" s="143" t="s">
        <v>373</v>
      </c>
      <c r="J330" s="92"/>
      <c r="K330" s="96"/>
      <c r="L330" s="93"/>
      <c r="M330" s="93"/>
      <c r="N330" s="84"/>
      <c r="O330" s="84"/>
      <c r="P330" s="92"/>
      <c r="Q330" s="97"/>
      <c r="R330" s="97"/>
      <c r="S330" s="97"/>
      <c r="T330" s="93"/>
      <c r="U330" s="93"/>
      <c r="V330" s="95"/>
      <c r="W330" s="93"/>
      <c r="X330" s="93"/>
      <c r="Y330" s="93"/>
      <c r="Z330" s="98"/>
      <c r="AA330" s="98"/>
      <c r="AB330" s="98"/>
      <c r="AC330" s="98"/>
      <c r="AD330" s="98"/>
      <c r="AE330" s="98"/>
      <c r="AF330" s="84"/>
      <c r="AG330" s="98"/>
      <c r="AH330" s="98"/>
      <c r="AI330" s="93"/>
      <c r="AJ330" s="100"/>
      <c r="AK330" s="99"/>
      <c r="AL330" s="92"/>
      <c r="AM330" s="93"/>
      <c r="AN330" s="100"/>
      <c r="AO330" s="84"/>
      <c r="AP330" s="90" t="str">
        <f>IFERROR(VLOOKUP(Data[[#This Row],['#org +lead +name]],Tbl_Orgs[], 2), "")</f>
        <v/>
      </c>
      <c r="AQ330" s="90" t="str">
        <f>IFERROR(VLOOKUP(Data[[#This Row],['#org +lead +name]],Tbl_Orgs[], 3), "")</f>
        <v/>
      </c>
      <c r="AR330" s="90" t="str">
        <f>IFERROR(VLOOKUP(Data[[#This Row],['#org +impl +name]],Tbl_Orgs[], 2), "")</f>
        <v/>
      </c>
      <c r="AS330" s="90" t="str">
        <f>IFERROR(VLOOKUP(Data[[#This Row],['#org +impl +name]],Tbl_Orgs[], 3), "")</f>
        <v/>
      </c>
      <c r="AT330" s="91" t="str">
        <f t="shared" ca="1" si="20"/>
        <v/>
      </c>
      <c r="AU330" s="91" t="str">
        <f t="shared" ca="1" si="21"/>
        <v/>
      </c>
      <c r="AV330" s="91" t="str">
        <f t="shared" ca="1" si="22"/>
        <v/>
      </c>
      <c r="AW330" s="155"/>
      <c r="AX330" s="155"/>
      <c r="AY330" s="155"/>
      <c r="AZ330" s="155"/>
    </row>
    <row r="331" spans="1:52" ht="30" customHeight="1">
      <c r="A331" s="153" t="str">
        <f t="shared" ca="1" si="23"/>
        <v>202302-323</v>
      </c>
      <c r="B331" s="92"/>
      <c r="C331" s="93"/>
      <c r="D331" s="93"/>
      <c r="E331" s="81"/>
      <c r="F331" s="94"/>
      <c r="G331" s="81"/>
      <c r="H331" s="93"/>
      <c r="I331" s="143" t="s">
        <v>373</v>
      </c>
      <c r="J331" s="92"/>
      <c r="K331" s="96"/>
      <c r="L331" s="93"/>
      <c r="M331" s="93"/>
      <c r="N331" s="84"/>
      <c r="O331" s="84"/>
      <c r="P331" s="92"/>
      <c r="Q331" s="97"/>
      <c r="R331" s="81"/>
      <c r="S331" s="97"/>
      <c r="T331" s="93"/>
      <c r="U331" s="93"/>
      <c r="V331" s="95"/>
      <c r="W331" s="93"/>
      <c r="X331" s="93"/>
      <c r="Y331" s="93"/>
      <c r="Z331" s="98"/>
      <c r="AA331" s="98"/>
      <c r="AB331" s="98"/>
      <c r="AC331" s="98"/>
      <c r="AD331" s="98"/>
      <c r="AE331" s="98"/>
      <c r="AF331" s="84"/>
      <c r="AG331" s="98"/>
      <c r="AH331" s="98"/>
      <c r="AI331" s="93"/>
      <c r="AJ331" s="100"/>
      <c r="AK331" s="99"/>
      <c r="AL331" s="92"/>
      <c r="AM331" s="93"/>
      <c r="AN331" s="100"/>
      <c r="AO331" s="84"/>
      <c r="AP331" s="90" t="str">
        <f>IFERROR(VLOOKUP(Data[[#This Row],['#org +lead +name]],Tbl_Orgs[], 2), "")</f>
        <v/>
      </c>
      <c r="AQ331" s="90" t="str">
        <f>IFERROR(VLOOKUP(Data[[#This Row],['#org +lead +name]],Tbl_Orgs[], 3), "")</f>
        <v/>
      </c>
      <c r="AR331" s="90" t="str">
        <f>IFERROR(VLOOKUP(Data[[#This Row],['#org +impl +name]],Tbl_Orgs[], 2), "")</f>
        <v/>
      </c>
      <c r="AS331" s="90" t="str">
        <f>IFERROR(VLOOKUP(Data[[#This Row],['#org +impl +name]],Tbl_Orgs[], 3), "")</f>
        <v/>
      </c>
      <c r="AT331" s="91" t="str">
        <f t="shared" ca="1" si="20"/>
        <v/>
      </c>
      <c r="AU331" s="91" t="str">
        <f t="shared" ca="1" si="21"/>
        <v/>
      </c>
      <c r="AV331" s="91" t="str">
        <f t="shared" ca="1" si="22"/>
        <v/>
      </c>
      <c r="AW331" s="155"/>
      <c r="AX331" s="155"/>
      <c r="AY331" s="155"/>
      <c r="AZ331" s="155"/>
    </row>
    <row r="332" spans="1:52" ht="30" customHeight="1">
      <c r="A332" s="153" t="str">
        <f t="shared" ca="1" si="23"/>
        <v>202302-324</v>
      </c>
      <c r="B332" s="92"/>
      <c r="C332" s="93"/>
      <c r="D332" s="93"/>
      <c r="E332" s="81"/>
      <c r="F332" s="94"/>
      <c r="G332" s="81"/>
      <c r="H332" s="93"/>
      <c r="I332" s="143" t="s">
        <v>373</v>
      </c>
      <c r="J332" s="92"/>
      <c r="K332" s="96"/>
      <c r="L332" s="93"/>
      <c r="M332" s="93"/>
      <c r="N332" s="84"/>
      <c r="O332" s="84"/>
      <c r="P332" s="92"/>
      <c r="Q332" s="97"/>
      <c r="R332" s="97"/>
      <c r="S332" s="97"/>
      <c r="T332" s="93"/>
      <c r="U332" s="93"/>
      <c r="V332" s="95"/>
      <c r="W332" s="93"/>
      <c r="X332" s="93"/>
      <c r="Y332" s="93"/>
      <c r="Z332" s="98"/>
      <c r="AA332" s="98"/>
      <c r="AB332" s="98"/>
      <c r="AC332" s="98"/>
      <c r="AD332" s="98"/>
      <c r="AE332" s="98"/>
      <c r="AF332" s="84"/>
      <c r="AG332" s="98"/>
      <c r="AH332" s="98"/>
      <c r="AI332" s="93"/>
      <c r="AJ332" s="100"/>
      <c r="AK332" s="99"/>
      <c r="AL332" s="92"/>
      <c r="AM332" s="93"/>
      <c r="AN332" s="100"/>
      <c r="AO332" s="84"/>
      <c r="AP332" s="90" t="str">
        <f>IFERROR(VLOOKUP(Data[[#This Row],['#org +lead +name]],Tbl_Orgs[], 2), "")</f>
        <v/>
      </c>
      <c r="AQ332" s="90" t="str">
        <f>IFERROR(VLOOKUP(Data[[#This Row],['#org +lead +name]],Tbl_Orgs[], 3), "")</f>
        <v/>
      </c>
      <c r="AR332" s="90" t="str">
        <f>IFERROR(VLOOKUP(Data[[#This Row],['#org +impl +name]],Tbl_Orgs[], 2), "")</f>
        <v/>
      </c>
      <c r="AS332" s="90" t="str">
        <f>IFERROR(VLOOKUP(Data[[#This Row],['#org +impl +name]],Tbl_Orgs[], 3), "")</f>
        <v/>
      </c>
      <c r="AT332" s="91" t="str">
        <f t="shared" ca="1" si="20"/>
        <v/>
      </c>
      <c r="AU332" s="91" t="str">
        <f t="shared" ca="1" si="21"/>
        <v/>
      </c>
      <c r="AV332" s="91" t="str">
        <f t="shared" ca="1" si="22"/>
        <v/>
      </c>
      <c r="AW332" s="155"/>
      <c r="AX332" s="155"/>
      <c r="AY332" s="155"/>
      <c r="AZ332" s="155"/>
    </row>
    <row r="333" spans="1:52" ht="30" customHeight="1">
      <c r="A333" s="153" t="str">
        <f t="shared" ca="1" si="23"/>
        <v>202302-325</v>
      </c>
      <c r="B333" s="92"/>
      <c r="C333" s="93"/>
      <c r="D333" s="93"/>
      <c r="E333" s="81"/>
      <c r="F333" s="94"/>
      <c r="G333" s="81"/>
      <c r="H333" s="93"/>
      <c r="I333" s="143" t="s">
        <v>373</v>
      </c>
      <c r="J333" s="92"/>
      <c r="K333" s="96"/>
      <c r="L333" s="93"/>
      <c r="M333" s="93"/>
      <c r="N333" s="84"/>
      <c r="O333" s="84"/>
      <c r="P333" s="92"/>
      <c r="Q333" s="97"/>
      <c r="R333" s="97"/>
      <c r="S333" s="97"/>
      <c r="T333" s="93"/>
      <c r="U333" s="93"/>
      <c r="V333" s="95"/>
      <c r="W333" s="93"/>
      <c r="X333" s="93"/>
      <c r="Y333" s="93"/>
      <c r="Z333" s="98"/>
      <c r="AA333" s="98"/>
      <c r="AB333" s="98"/>
      <c r="AC333" s="98"/>
      <c r="AD333" s="98"/>
      <c r="AE333" s="98"/>
      <c r="AF333" s="84"/>
      <c r="AG333" s="98"/>
      <c r="AH333" s="98"/>
      <c r="AI333" s="93"/>
      <c r="AJ333" s="100"/>
      <c r="AK333" s="99"/>
      <c r="AL333" s="92"/>
      <c r="AM333" s="93"/>
      <c r="AN333" s="100"/>
      <c r="AO333" s="84"/>
      <c r="AP333" s="90" t="str">
        <f>IFERROR(VLOOKUP(Data[[#This Row],['#org +lead +name]],Tbl_Orgs[], 2), "")</f>
        <v/>
      </c>
      <c r="AQ333" s="90" t="str">
        <f>IFERROR(VLOOKUP(Data[[#This Row],['#org +lead +name]],Tbl_Orgs[], 3), "")</f>
        <v/>
      </c>
      <c r="AR333" s="90" t="str">
        <f>IFERROR(VLOOKUP(Data[[#This Row],['#org +impl +name]],Tbl_Orgs[], 2), "")</f>
        <v/>
      </c>
      <c r="AS333" s="90" t="str">
        <f>IFERROR(VLOOKUP(Data[[#This Row],['#org +impl +name]],Tbl_Orgs[], 3), "")</f>
        <v/>
      </c>
      <c r="AT333" s="91" t="str">
        <f t="shared" ca="1" si="20"/>
        <v/>
      </c>
      <c r="AU333" s="91" t="str">
        <f t="shared" ca="1" si="21"/>
        <v/>
      </c>
      <c r="AV333" s="91" t="str">
        <f t="shared" ca="1" si="22"/>
        <v/>
      </c>
      <c r="AW333" s="155"/>
      <c r="AX333" s="155"/>
      <c r="AY333" s="155"/>
      <c r="AZ333" s="155"/>
    </row>
    <row r="334" spans="1:52" ht="30" customHeight="1">
      <c r="A334" s="153" t="str">
        <f t="shared" ca="1" si="23"/>
        <v>202302-326</v>
      </c>
      <c r="B334" s="92"/>
      <c r="C334" s="93"/>
      <c r="D334" s="93"/>
      <c r="E334" s="81"/>
      <c r="F334" s="94"/>
      <c r="G334" s="81"/>
      <c r="H334" s="93"/>
      <c r="I334" s="143" t="s">
        <v>373</v>
      </c>
      <c r="J334" s="92"/>
      <c r="K334" s="96"/>
      <c r="L334" s="93"/>
      <c r="M334" s="93"/>
      <c r="N334" s="84"/>
      <c r="O334" s="84"/>
      <c r="P334" s="92"/>
      <c r="Q334" s="97"/>
      <c r="R334" s="81"/>
      <c r="S334" s="97"/>
      <c r="T334" s="93"/>
      <c r="U334" s="93"/>
      <c r="V334" s="95"/>
      <c r="W334" s="93"/>
      <c r="X334" s="93"/>
      <c r="Y334" s="93"/>
      <c r="Z334" s="98"/>
      <c r="AA334" s="98"/>
      <c r="AB334" s="98"/>
      <c r="AC334" s="98"/>
      <c r="AD334" s="98"/>
      <c r="AE334" s="98"/>
      <c r="AF334" s="84"/>
      <c r="AG334" s="98"/>
      <c r="AH334" s="98"/>
      <c r="AI334" s="93"/>
      <c r="AJ334" s="100"/>
      <c r="AK334" s="99"/>
      <c r="AL334" s="92"/>
      <c r="AM334" s="93"/>
      <c r="AN334" s="100"/>
      <c r="AO334" s="84"/>
      <c r="AP334" s="90" t="str">
        <f>IFERROR(VLOOKUP(Data[[#This Row],['#org +lead +name]],Tbl_Orgs[], 2), "")</f>
        <v/>
      </c>
      <c r="AQ334" s="90" t="str">
        <f>IFERROR(VLOOKUP(Data[[#This Row],['#org +lead +name]],Tbl_Orgs[], 3), "")</f>
        <v/>
      </c>
      <c r="AR334" s="90" t="str">
        <f>IFERROR(VLOOKUP(Data[[#This Row],['#org +impl +name]],Tbl_Orgs[], 2), "")</f>
        <v/>
      </c>
      <c r="AS334" s="90" t="str">
        <f>IFERROR(VLOOKUP(Data[[#This Row],['#org +impl +name]],Tbl_Orgs[], 3), "")</f>
        <v/>
      </c>
      <c r="AT334" s="91" t="str">
        <f t="shared" ca="1" si="20"/>
        <v/>
      </c>
      <c r="AU334" s="91" t="str">
        <f t="shared" ca="1" si="21"/>
        <v/>
      </c>
      <c r="AV334" s="91" t="str">
        <f t="shared" ca="1" si="22"/>
        <v/>
      </c>
      <c r="AW334" s="155"/>
      <c r="AX334" s="155"/>
      <c r="AY334" s="155"/>
      <c r="AZ334" s="155"/>
    </row>
    <row r="335" spans="1:52" ht="30" customHeight="1">
      <c r="A335" s="153" t="str">
        <f t="shared" ca="1" si="23"/>
        <v>202302-327</v>
      </c>
      <c r="B335" s="92"/>
      <c r="C335" s="93"/>
      <c r="D335" s="93"/>
      <c r="E335" s="81"/>
      <c r="F335" s="94"/>
      <c r="G335" s="81"/>
      <c r="H335" s="93"/>
      <c r="I335" s="143" t="s">
        <v>373</v>
      </c>
      <c r="J335" s="92"/>
      <c r="K335" s="96"/>
      <c r="L335" s="93"/>
      <c r="M335" s="93"/>
      <c r="N335" s="84"/>
      <c r="O335" s="84"/>
      <c r="P335" s="92"/>
      <c r="Q335" s="97"/>
      <c r="R335" s="97"/>
      <c r="S335" s="97"/>
      <c r="T335" s="93"/>
      <c r="U335" s="93"/>
      <c r="V335" s="95"/>
      <c r="W335" s="93"/>
      <c r="X335" s="93"/>
      <c r="Y335" s="93"/>
      <c r="Z335" s="98"/>
      <c r="AA335" s="98"/>
      <c r="AB335" s="98"/>
      <c r="AC335" s="98"/>
      <c r="AD335" s="98"/>
      <c r="AE335" s="98"/>
      <c r="AF335" s="84"/>
      <c r="AG335" s="98"/>
      <c r="AH335" s="98"/>
      <c r="AI335" s="93"/>
      <c r="AJ335" s="100"/>
      <c r="AK335" s="99"/>
      <c r="AL335" s="92"/>
      <c r="AM335" s="93"/>
      <c r="AN335" s="100"/>
      <c r="AO335" s="84"/>
      <c r="AP335" s="90" t="str">
        <f>IFERROR(VLOOKUP(Data[[#This Row],['#org +lead +name]],Tbl_Orgs[], 2), "")</f>
        <v/>
      </c>
      <c r="AQ335" s="90" t="str">
        <f>IFERROR(VLOOKUP(Data[[#This Row],['#org +lead +name]],Tbl_Orgs[], 3), "")</f>
        <v/>
      </c>
      <c r="AR335" s="90" t="str">
        <f>IFERROR(VLOOKUP(Data[[#This Row],['#org +impl +name]],Tbl_Orgs[], 2), "")</f>
        <v/>
      </c>
      <c r="AS335" s="90" t="str">
        <f>IFERROR(VLOOKUP(Data[[#This Row],['#org +impl +name]],Tbl_Orgs[], 3), "")</f>
        <v/>
      </c>
      <c r="AT335" s="91" t="str">
        <f t="shared" ca="1" si="20"/>
        <v/>
      </c>
      <c r="AU335" s="91" t="str">
        <f t="shared" ca="1" si="21"/>
        <v/>
      </c>
      <c r="AV335" s="91" t="str">
        <f t="shared" ca="1" si="22"/>
        <v/>
      </c>
      <c r="AW335" s="155"/>
      <c r="AX335" s="155"/>
      <c r="AY335" s="155"/>
      <c r="AZ335" s="155"/>
    </row>
    <row r="336" spans="1:52" ht="30" customHeight="1">
      <c r="A336" s="153" t="str">
        <f t="shared" ca="1" si="23"/>
        <v>202302-328</v>
      </c>
      <c r="B336" s="92"/>
      <c r="C336" s="93"/>
      <c r="D336" s="93"/>
      <c r="E336" s="81"/>
      <c r="F336" s="94"/>
      <c r="G336" s="81"/>
      <c r="H336" s="93"/>
      <c r="I336" s="143" t="s">
        <v>373</v>
      </c>
      <c r="J336" s="92"/>
      <c r="K336" s="96"/>
      <c r="L336" s="93"/>
      <c r="M336" s="93"/>
      <c r="N336" s="84"/>
      <c r="O336" s="84"/>
      <c r="P336" s="92"/>
      <c r="Q336" s="97"/>
      <c r="R336" s="97"/>
      <c r="S336" s="97"/>
      <c r="T336" s="93"/>
      <c r="U336" s="93"/>
      <c r="V336" s="95"/>
      <c r="W336" s="93"/>
      <c r="X336" s="93"/>
      <c r="Y336" s="93"/>
      <c r="Z336" s="98"/>
      <c r="AA336" s="98"/>
      <c r="AB336" s="98"/>
      <c r="AC336" s="98"/>
      <c r="AD336" s="98"/>
      <c r="AE336" s="98"/>
      <c r="AF336" s="84"/>
      <c r="AG336" s="98"/>
      <c r="AH336" s="98"/>
      <c r="AI336" s="93"/>
      <c r="AJ336" s="100"/>
      <c r="AK336" s="99"/>
      <c r="AL336" s="92"/>
      <c r="AM336" s="93"/>
      <c r="AN336" s="100"/>
      <c r="AO336" s="84"/>
      <c r="AP336" s="90" t="str">
        <f>IFERROR(VLOOKUP(Data[[#This Row],['#org +lead +name]],Tbl_Orgs[], 2), "")</f>
        <v/>
      </c>
      <c r="AQ336" s="90" t="str">
        <f>IFERROR(VLOOKUP(Data[[#This Row],['#org +lead +name]],Tbl_Orgs[], 3), "")</f>
        <v/>
      </c>
      <c r="AR336" s="90" t="str">
        <f>IFERROR(VLOOKUP(Data[[#This Row],['#org +impl +name]],Tbl_Orgs[], 2), "")</f>
        <v/>
      </c>
      <c r="AS336" s="90" t="str">
        <f>IFERROR(VLOOKUP(Data[[#This Row],['#org +impl +name]],Tbl_Orgs[], 3), "")</f>
        <v/>
      </c>
      <c r="AT336" s="91" t="str">
        <f t="shared" ca="1" si="20"/>
        <v/>
      </c>
      <c r="AU336" s="91" t="str">
        <f t="shared" ca="1" si="21"/>
        <v/>
      </c>
      <c r="AV336" s="91" t="str">
        <f t="shared" ca="1" si="22"/>
        <v/>
      </c>
      <c r="AW336" s="155"/>
      <c r="AX336" s="155"/>
      <c r="AY336" s="155"/>
      <c r="AZ336" s="155"/>
    </row>
    <row r="337" spans="1:52" ht="30" customHeight="1">
      <c r="A337" s="153" t="str">
        <f t="shared" ca="1" si="23"/>
        <v>202302-329</v>
      </c>
      <c r="B337" s="92"/>
      <c r="C337" s="93"/>
      <c r="D337" s="93"/>
      <c r="E337" s="81"/>
      <c r="F337" s="94"/>
      <c r="G337" s="81"/>
      <c r="H337" s="93"/>
      <c r="I337" s="143" t="s">
        <v>373</v>
      </c>
      <c r="J337" s="92"/>
      <c r="K337" s="96"/>
      <c r="L337" s="93"/>
      <c r="M337" s="93"/>
      <c r="N337" s="84"/>
      <c r="O337" s="84"/>
      <c r="P337" s="92"/>
      <c r="Q337" s="97"/>
      <c r="R337" s="81"/>
      <c r="S337" s="97"/>
      <c r="T337" s="93"/>
      <c r="U337" s="93"/>
      <c r="V337" s="95"/>
      <c r="W337" s="93"/>
      <c r="X337" s="93"/>
      <c r="Y337" s="93"/>
      <c r="Z337" s="98"/>
      <c r="AA337" s="98"/>
      <c r="AB337" s="98"/>
      <c r="AC337" s="98"/>
      <c r="AD337" s="98"/>
      <c r="AE337" s="98"/>
      <c r="AF337" s="84"/>
      <c r="AG337" s="98"/>
      <c r="AH337" s="98"/>
      <c r="AI337" s="93"/>
      <c r="AJ337" s="100"/>
      <c r="AK337" s="99"/>
      <c r="AL337" s="92"/>
      <c r="AM337" s="93"/>
      <c r="AN337" s="100"/>
      <c r="AO337" s="84"/>
      <c r="AP337" s="90" t="str">
        <f>IFERROR(VLOOKUP(Data[[#This Row],['#org +lead +name]],Tbl_Orgs[], 2), "")</f>
        <v/>
      </c>
      <c r="AQ337" s="90" t="str">
        <f>IFERROR(VLOOKUP(Data[[#This Row],['#org +lead +name]],Tbl_Orgs[], 3), "")</f>
        <v/>
      </c>
      <c r="AR337" s="90" t="str">
        <f>IFERROR(VLOOKUP(Data[[#This Row],['#org +impl +name]],Tbl_Orgs[], 2), "")</f>
        <v/>
      </c>
      <c r="AS337" s="90" t="str">
        <f>IFERROR(VLOOKUP(Data[[#This Row],['#org +impl +name]],Tbl_Orgs[], 3), "")</f>
        <v/>
      </c>
      <c r="AT337" s="91" t="str">
        <f t="shared" ca="1" si="20"/>
        <v/>
      </c>
      <c r="AU337" s="91" t="str">
        <f t="shared" ca="1" si="21"/>
        <v/>
      </c>
      <c r="AV337" s="91" t="str">
        <f t="shared" ca="1" si="22"/>
        <v/>
      </c>
      <c r="AW337" s="155"/>
      <c r="AX337" s="155"/>
      <c r="AY337" s="155"/>
      <c r="AZ337" s="155"/>
    </row>
    <row r="338" spans="1:52" ht="30" customHeight="1">
      <c r="A338" s="153" t="str">
        <f t="shared" ca="1" si="23"/>
        <v>202302-330</v>
      </c>
      <c r="B338" s="92"/>
      <c r="C338" s="93"/>
      <c r="D338" s="93"/>
      <c r="E338" s="81"/>
      <c r="F338" s="94"/>
      <c r="G338" s="81"/>
      <c r="H338" s="93"/>
      <c r="I338" s="143" t="s">
        <v>373</v>
      </c>
      <c r="J338" s="92"/>
      <c r="K338" s="96"/>
      <c r="L338" s="93"/>
      <c r="M338" s="93"/>
      <c r="N338" s="84"/>
      <c r="O338" s="84"/>
      <c r="P338" s="92"/>
      <c r="Q338" s="97"/>
      <c r="R338" s="97"/>
      <c r="S338" s="97"/>
      <c r="T338" s="93"/>
      <c r="U338" s="93"/>
      <c r="V338" s="95"/>
      <c r="W338" s="93"/>
      <c r="X338" s="93"/>
      <c r="Y338" s="93"/>
      <c r="Z338" s="98"/>
      <c r="AA338" s="98"/>
      <c r="AB338" s="98"/>
      <c r="AC338" s="98"/>
      <c r="AD338" s="98"/>
      <c r="AE338" s="98"/>
      <c r="AF338" s="84"/>
      <c r="AG338" s="98"/>
      <c r="AH338" s="98"/>
      <c r="AI338" s="93"/>
      <c r="AJ338" s="100"/>
      <c r="AK338" s="99"/>
      <c r="AL338" s="92"/>
      <c r="AM338" s="93"/>
      <c r="AN338" s="100"/>
      <c r="AO338" s="84"/>
      <c r="AP338" s="90" t="str">
        <f>IFERROR(VLOOKUP(Data[[#This Row],['#org +lead +name]],Tbl_Orgs[], 2), "")</f>
        <v/>
      </c>
      <c r="AQ338" s="90" t="str">
        <f>IFERROR(VLOOKUP(Data[[#This Row],['#org +lead +name]],Tbl_Orgs[], 3), "")</f>
        <v/>
      </c>
      <c r="AR338" s="90" t="str">
        <f>IFERROR(VLOOKUP(Data[[#This Row],['#org +impl +name]],Tbl_Orgs[], 2), "")</f>
        <v/>
      </c>
      <c r="AS338" s="90" t="str">
        <f>IFERROR(VLOOKUP(Data[[#This Row],['#org +impl +name]],Tbl_Orgs[], 3), "")</f>
        <v/>
      </c>
      <c r="AT338" s="91" t="str">
        <f t="shared" ca="1" si="20"/>
        <v/>
      </c>
      <c r="AU338" s="91" t="str">
        <f t="shared" ca="1" si="21"/>
        <v/>
      </c>
      <c r="AV338" s="91" t="str">
        <f t="shared" ca="1" si="22"/>
        <v/>
      </c>
      <c r="AW338" s="155"/>
      <c r="AX338" s="155"/>
      <c r="AY338" s="155"/>
      <c r="AZ338" s="155"/>
    </row>
    <row r="339" spans="1:52" ht="30" customHeight="1">
      <c r="A339" s="153" t="str">
        <f t="shared" ca="1" si="23"/>
        <v>202302-331</v>
      </c>
      <c r="B339" s="92"/>
      <c r="C339" s="93"/>
      <c r="D339" s="93"/>
      <c r="E339" s="81"/>
      <c r="F339" s="94"/>
      <c r="G339" s="81"/>
      <c r="H339" s="93"/>
      <c r="I339" s="143" t="s">
        <v>373</v>
      </c>
      <c r="J339" s="92"/>
      <c r="K339" s="96"/>
      <c r="L339" s="93"/>
      <c r="M339" s="93"/>
      <c r="N339" s="84"/>
      <c r="O339" s="84"/>
      <c r="P339" s="92"/>
      <c r="Q339" s="97"/>
      <c r="R339" s="97"/>
      <c r="S339" s="97"/>
      <c r="T339" s="93"/>
      <c r="U339" s="93"/>
      <c r="V339" s="95"/>
      <c r="W339" s="93"/>
      <c r="X339" s="93"/>
      <c r="Y339" s="93"/>
      <c r="Z339" s="98"/>
      <c r="AA339" s="98"/>
      <c r="AB339" s="98"/>
      <c r="AC339" s="98"/>
      <c r="AD339" s="98"/>
      <c r="AE339" s="98"/>
      <c r="AF339" s="84"/>
      <c r="AG339" s="98"/>
      <c r="AH339" s="98"/>
      <c r="AI339" s="93"/>
      <c r="AJ339" s="100"/>
      <c r="AK339" s="99"/>
      <c r="AL339" s="92"/>
      <c r="AM339" s="93"/>
      <c r="AN339" s="100"/>
      <c r="AO339" s="84"/>
      <c r="AP339" s="90" t="str">
        <f>IFERROR(VLOOKUP(Data[[#This Row],['#org +lead +name]],Tbl_Orgs[], 2), "")</f>
        <v/>
      </c>
      <c r="AQ339" s="90" t="str">
        <f>IFERROR(VLOOKUP(Data[[#This Row],['#org +lead +name]],Tbl_Orgs[], 3), "")</f>
        <v/>
      </c>
      <c r="AR339" s="90" t="str">
        <f>IFERROR(VLOOKUP(Data[[#This Row],['#org +impl +name]],Tbl_Orgs[], 2), "")</f>
        <v/>
      </c>
      <c r="AS339" s="90" t="str">
        <f>IFERROR(VLOOKUP(Data[[#This Row],['#org +impl +name]],Tbl_Orgs[], 3), "")</f>
        <v/>
      </c>
      <c r="AT339" s="91" t="str">
        <f t="shared" ca="1" si="20"/>
        <v/>
      </c>
      <c r="AU339" s="91" t="str">
        <f t="shared" ca="1" si="21"/>
        <v/>
      </c>
      <c r="AV339" s="91" t="str">
        <f t="shared" ca="1" si="22"/>
        <v/>
      </c>
      <c r="AW339" s="155"/>
      <c r="AX339" s="155"/>
      <c r="AY339" s="155"/>
      <c r="AZ339" s="155"/>
    </row>
    <row r="340" spans="1:52" ht="30" customHeight="1">
      <c r="A340" s="153" t="str">
        <f t="shared" ca="1" si="23"/>
        <v>202302-332</v>
      </c>
      <c r="B340" s="92"/>
      <c r="C340" s="93"/>
      <c r="D340" s="93"/>
      <c r="E340" s="81"/>
      <c r="F340" s="94"/>
      <c r="G340" s="81"/>
      <c r="H340" s="93"/>
      <c r="I340" s="143" t="s">
        <v>373</v>
      </c>
      <c r="J340" s="92"/>
      <c r="K340" s="96"/>
      <c r="L340" s="93"/>
      <c r="M340" s="93"/>
      <c r="N340" s="84"/>
      <c r="O340" s="84"/>
      <c r="P340" s="92"/>
      <c r="Q340" s="97"/>
      <c r="R340" s="81"/>
      <c r="S340" s="97"/>
      <c r="T340" s="93"/>
      <c r="U340" s="93"/>
      <c r="V340" s="95"/>
      <c r="W340" s="93"/>
      <c r="X340" s="93"/>
      <c r="Y340" s="93"/>
      <c r="Z340" s="98"/>
      <c r="AA340" s="98"/>
      <c r="AB340" s="98"/>
      <c r="AC340" s="98"/>
      <c r="AD340" s="98"/>
      <c r="AE340" s="98"/>
      <c r="AF340" s="84"/>
      <c r="AG340" s="98"/>
      <c r="AH340" s="98"/>
      <c r="AI340" s="93"/>
      <c r="AJ340" s="100"/>
      <c r="AK340" s="99"/>
      <c r="AL340" s="92"/>
      <c r="AM340" s="93"/>
      <c r="AN340" s="100"/>
      <c r="AO340" s="84"/>
      <c r="AP340" s="90" t="str">
        <f>IFERROR(VLOOKUP(Data[[#This Row],['#org +lead +name]],Tbl_Orgs[], 2), "")</f>
        <v/>
      </c>
      <c r="AQ340" s="90" t="str">
        <f>IFERROR(VLOOKUP(Data[[#This Row],['#org +lead +name]],Tbl_Orgs[], 3), "")</f>
        <v/>
      </c>
      <c r="AR340" s="90" t="str">
        <f>IFERROR(VLOOKUP(Data[[#This Row],['#org +impl +name]],Tbl_Orgs[], 2), "")</f>
        <v/>
      </c>
      <c r="AS340" s="90" t="str">
        <f>IFERROR(VLOOKUP(Data[[#This Row],['#org +impl +name]],Tbl_Orgs[], 3), "")</f>
        <v/>
      </c>
      <c r="AT340" s="91" t="str">
        <f t="shared" ca="1" si="20"/>
        <v/>
      </c>
      <c r="AU340" s="91" t="str">
        <f t="shared" ca="1" si="21"/>
        <v/>
      </c>
      <c r="AV340" s="91" t="str">
        <f t="shared" ca="1" si="22"/>
        <v/>
      </c>
      <c r="AW340" s="155"/>
      <c r="AX340" s="155"/>
      <c r="AY340" s="155"/>
      <c r="AZ340" s="155"/>
    </row>
    <row r="341" spans="1:52" ht="30" customHeight="1">
      <c r="A341" s="153" t="str">
        <f t="shared" ca="1" si="23"/>
        <v>202302-333</v>
      </c>
      <c r="B341" s="92"/>
      <c r="C341" s="93"/>
      <c r="D341" s="93"/>
      <c r="E341" s="81"/>
      <c r="F341" s="94"/>
      <c r="G341" s="81"/>
      <c r="H341" s="93"/>
      <c r="I341" s="143" t="s">
        <v>373</v>
      </c>
      <c r="J341" s="92"/>
      <c r="K341" s="96"/>
      <c r="L341" s="93"/>
      <c r="M341" s="93"/>
      <c r="N341" s="84"/>
      <c r="O341" s="84"/>
      <c r="P341" s="92"/>
      <c r="Q341" s="97"/>
      <c r="R341" s="97"/>
      <c r="S341" s="97"/>
      <c r="T341" s="93"/>
      <c r="U341" s="93"/>
      <c r="V341" s="95"/>
      <c r="W341" s="93"/>
      <c r="X341" s="93"/>
      <c r="Y341" s="93"/>
      <c r="Z341" s="98"/>
      <c r="AA341" s="98"/>
      <c r="AB341" s="98"/>
      <c r="AC341" s="98"/>
      <c r="AD341" s="98"/>
      <c r="AE341" s="98"/>
      <c r="AF341" s="84"/>
      <c r="AG341" s="98"/>
      <c r="AH341" s="98"/>
      <c r="AI341" s="93"/>
      <c r="AJ341" s="100"/>
      <c r="AK341" s="99"/>
      <c r="AL341" s="92"/>
      <c r="AM341" s="93"/>
      <c r="AN341" s="100"/>
      <c r="AO341" s="84"/>
      <c r="AP341" s="90" t="str">
        <f>IFERROR(VLOOKUP(Data[[#This Row],['#org +lead +name]],Tbl_Orgs[], 2), "")</f>
        <v/>
      </c>
      <c r="AQ341" s="90" t="str">
        <f>IFERROR(VLOOKUP(Data[[#This Row],['#org +lead +name]],Tbl_Orgs[], 3), "")</f>
        <v/>
      </c>
      <c r="AR341" s="90" t="str">
        <f>IFERROR(VLOOKUP(Data[[#This Row],['#org +impl +name]],Tbl_Orgs[], 2), "")</f>
        <v/>
      </c>
      <c r="AS341" s="90" t="str">
        <f>IFERROR(VLOOKUP(Data[[#This Row],['#org +impl +name]],Tbl_Orgs[], 3), "")</f>
        <v/>
      </c>
      <c r="AT341" s="91" t="str">
        <f t="shared" ca="1" si="20"/>
        <v/>
      </c>
      <c r="AU341" s="91" t="str">
        <f t="shared" ca="1" si="21"/>
        <v/>
      </c>
      <c r="AV341" s="91" t="str">
        <f t="shared" ca="1" si="22"/>
        <v/>
      </c>
      <c r="AW341" s="155"/>
      <c r="AX341" s="155"/>
      <c r="AY341" s="155"/>
      <c r="AZ341" s="155"/>
    </row>
    <row r="342" spans="1:52" ht="30" customHeight="1">
      <c r="A342" s="153" t="str">
        <f t="shared" ca="1" si="23"/>
        <v>202302-334</v>
      </c>
      <c r="B342" s="92"/>
      <c r="C342" s="93"/>
      <c r="D342" s="93"/>
      <c r="E342" s="81"/>
      <c r="F342" s="94"/>
      <c r="G342" s="81"/>
      <c r="H342" s="93"/>
      <c r="I342" s="143" t="s">
        <v>373</v>
      </c>
      <c r="J342" s="92"/>
      <c r="K342" s="96"/>
      <c r="L342" s="93"/>
      <c r="M342" s="93"/>
      <c r="N342" s="84"/>
      <c r="O342" s="84"/>
      <c r="P342" s="92"/>
      <c r="Q342" s="97"/>
      <c r="R342" s="97"/>
      <c r="S342" s="97"/>
      <c r="T342" s="93"/>
      <c r="U342" s="93"/>
      <c r="V342" s="95"/>
      <c r="W342" s="93"/>
      <c r="X342" s="93"/>
      <c r="Y342" s="93"/>
      <c r="Z342" s="98"/>
      <c r="AA342" s="98"/>
      <c r="AB342" s="98"/>
      <c r="AC342" s="98"/>
      <c r="AD342" s="98"/>
      <c r="AE342" s="98"/>
      <c r="AF342" s="84"/>
      <c r="AG342" s="98"/>
      <c r="AH342" s="98"/>
      <c r="AI342" s="93"/>
      <c r="AJ342" s="100"/>
      <c r="AK342" s="99"/>
      <c r="AL342" s="92"/>
      <c r="AM342" s="93"/>
      <c r="AN342" s="100"/>
      <c r="AO342" s="84"/>
      <c r="AP342" s="90" t="str">
        <f>IFERROR(VLOOKUP(Data[[#This Row],['#org +lead +name]],Tbl_Orgs[], 2), "")</f>
        <v/>
      </c>
      <c r="AQ342" s="90" t="str">
        <f>IFERROR(VLOOKUP(Data[[#This Row],['#org +lead +name]],Tbl_Orgs[], 3), "")</f>
        <v/>
      </c>
      <c r="AR342" s="90" t="str">
        <f>IFERROR(VLOOKUP(Data[[#This Row],['#org +impl +name]],Tbl_Orgs[], 2), "")</f>
        <v/>
      </c>
      <c r="AS342" s="90" t="str">
        <f>IFERROR(VLOOKUP(Data[[#This Row],['#org +impl +name]],Tbl_Orgs[], 3), "")</f>
        <v/>
      </c>
      <c r="AT342" s="91" t="str">
        <f t="shared" ca="1" si="20"/>
        <v/>
      </c>
      <c r="AU342" s="91" t="str">
        <f t="shared" ca="1" si="21"/>
        <v/>
      </c>
      <c r="AV342" s="91" t="str">
        <f t="shared" ca="1" si="22"/>
        <v/>
      </c>
      <c r="AW342" s="155"/>
      <c r="AX342" s="155"/>
      <c r="AY342" s="155"/>
      <c r="AZ342" s="155"/>
    </row>
    <row r="343" spans="1:52" ht="30" customHeight="1">
      <c r="A343" s="153" t="str">
        <f t="shared" ca="1" si="23"/>
        <v>202302-335</v>
      </c>
      <c r="B343" s="92"/>
      <c r="C343" s="93"/>
      <c r="D343" s="93"/>
      <c r="E343" s="81"/>
      <c r="F343" s="94"/>
      <c r="G343" s="81"/>
      <c r="H343" s="93"/>
      <c r="I343" s="143" t="s">
        <v>373</v>
      </c>
      <c r="J343" s="92"/>
      <c r="K343" s="96"/>
      <c r="L343" s="93"/>
      <c r="M343" s="93"/>
      <c r="N343" s="84"/>
      <c r="O343" s="84"/>
      <c r="P343" s="92"/>
      <c r="Q343" s="97"/>
      <c r="R343" s="81"/>
      <c r="S343" s="97"/>
      <c r="T343" s="93"/>
      <c r="U343" s="93"/>
      <c r="V343" s="95"/>
      <c r="W343" s="93"/>
      <c r="X343" s="93"/>
      <c r="Y343" s="93"/>
      <c r="Z343" s="98"/>
      <c r="AA343" s="98"/>
      <c r="AB343" s="98"/>
      <c r="AC343" s="98"/>
      <c r="AD343" s="98"/>
      <c r="AE343" s="98"/>
      <c r="AF343" s="84"/>
      <c r="AG343" s="98"/>
      <c r="AH343" s="98"/>
      <c r="AI343" s="93"/>
      <c r="AJ343" s="100"/>
      <c r="AK343" s="99"/>
      <c r="AL343" s="92"/>
      <c r="AM343" s="93"/>
      <c r="AN343" s="100"/>
      <c r="AO343" s="84"/>
      <c r="AP343" s="90" t="str">
        <f>IFERROR(VLOOKUP(Data[[#This Row],['#org +lead +name]],Tbl_Orgs[], 2), "")</f>
        <v/>
      </c>
      <c r="AQ343" s="90" t="str">
        <f>IFERROR(VLOOKUP(Data[[#This Row],['#org +lead +name]],Tbl_Orgs[], 3), "")</f>
        <v/>
      </c>
      <c r="AR343" s="90" t="str">
        <f>IFERROR(VLOOKUP(Data[[#This Row],['#org +impl +name]],Tbl_Orgs[], 2), "")</f>
        <v/>
      </c>
      <c r="AS343" s="90" t="str">
        <f>IFERROR(VLOOKUP(Data[[#This Row],['#org +impl +name]],Tbl_Orgs[], 3), "")</f>
        <v/>
      </c>
      <c r="AT343" s="91" t="str">
        <f t="shared" ca="1" si="20"/>
        <v/>
      </c>
      <c r="AU343" s="91" t="str">
        <f t="shared" ca="1" si="21"/>
        <v/>
      </c>
      <c r="AV343" s="91" t="str">
        <f t="shared" ca="1" si="22"/>
        <v/>
      </c>
      <c r="AW343" s="155"/>
      <c r="AX343" s="155"/>
      <c r="AY343" s="155"/>
      <c r="AZ343" s="155"/>
    </row>
    <row r="344" spans="1:52" ht="30" customHeight="1">
      <c r="A344" s="153" t="str">
        <f t="shared" ca="1" si="23"/>
        <v>202302-336</v>
      </c>
      <c r="B344" s="92"/>
      <c r="C344" s="93"/>
      <c r="D344" s="93"/>
      <c r="E344" s="81"/>
      <c r="F344" s="94"/>
      <c r="G344" s="81"/>
      <c r="H344" s="93"/>
      <c r="I344" s="143" t="s">
        <v>373</v>
      </c>
      <c r="J344" s="92"/>
      <c r="K344" s="96"/>
      <c r="L344" s="93"/>
      <c r="M344" s="93"/>
      <c r="N344" s="84"/>
      <c r="O344" s="84"/>
      <c r="P344" s="92"/>
      <c r="Q344" s="97"/>
      <c r="R344" s="97"/>
      <c r="S344" s="97"/>
      <c r="T344" s="93"/>
      <c r="U344" s="93"/>
      <c r="V344" s="95"/>
      <c r="W344" s="93"/>
      <c r="X344" s="93"/>
      <c r="Y344" s="93"/>
      <c r="Z344" s="98"/>
      <c r="AA344" s="98"/>
      <c r="AB344" s="98"/>
      <c r="AC344" s="98"/>
      <c r="AD344" s="98"/>
      <c r="AE344" s="98"/>
      <c r="AF344" s="84"/>
      <c r="AG344" s="98"/>
      <c r="AH344" s="98"/>
      <c r="AI344" s="93"/>
      <c r="AJ344" s="100"/>
      <c r="AK344" s="99"/>
      <c r="AL344" s="92"/>
      <c r="AM344" s="93"/>
      <c r="AN344" s="100"/>
      <c r="AO344" s="84"/>
      <c r="AP344" s="90" t="str">
        <f>IFERROR(VLOOKUP(Data[[#This Row],['#org +lead +name]],Tbl_Orgs[], 2), "")</f>
        <v/>
      </c>
      <c r="AQ344" s="90" t="str">
        <f>IFERROR(VLOOKUP(Data[[#This Row],['#org +lead +name]],Tbl_Orgs[], 3), "")</f>
        <v/>
      </c>
      <c r="AR344" s="90" t="str">
        <f>IFERROR(VLOOKUP(Data[[#This Row],['#org +impl +name]],Tbl_Orgs[], 2), "")</f>
        <v/>
      </c>
      <c r="AS344" s="90" t="str">
        <f>IFERROR(VLOOKUP(Data[[#This Row],['#org +impl +name]],Tbl_Orgs[], 3), "")</f>
        <v/>
      </c>
      <c r="AT344" s="91" t="str">
        <f t="shared" ca="1" si="20"/>
        <v/>
      </c>
      <c r="AU344" s="91" t="str">
        <f t="shared" ca="1" si="21"/>
        <v/>
      </c>
      <c r="AV344" s="91" t="str">
        <f t="shared" ca="1" si="22"/>
        <v/>
      </c>
      <c r="AW344" s="155"/>
      <c r="AX344" s="155"/>
      <c r="AY344" s="155"/>
      <c r="AZ344" s="155"/>
    </row>
    <row r="345" spans="1:52" ht="30" customHeight="1">
      <c r="A345" s="153" t="str">
        <f t="shared" ca="1" si="23"/>
        <v>202302-337</v>
      </c>
      <c r="B345" s="92"/>
      <c r="C345" s="93"/>
      <c r="D345" s="93"/>
      <c r="E345" s="81"/>
      <c r="F345" s="94"/>
      <c r="G345" s="81"/>
      <c r="H345" s="93"/>
      <c r="I345" s="143" t="s">
        <v>373</v>
      </c>
      <c r="J345" s="92"/>
      <c r="K345" s="96"/>
      <c r="L345" s="93"/>
      <c r="M345" s="93"/>
      <c r="N345" s="84"/>
      <c r="O345" s="84"/>
      <c r="P345" s="92"/>
      <c r="Q345" s="97"/>
      <c r="R345" s="97"/>
      <c r="S345" s="97"/>
      <c r="T345" s="93"/>
      <c r="U345" s="93"/>
      <c r="V345" s="95"/>
      <c r="W345" s="93"/>
      <c r="X345" s="93"/>
      <c r="Y345" s="93"/>
      <c r="Z345" s="98"/>
      <c r="AA345" s="98"/>
      <c r="AB345" s="98"/>
      <c r="AC345" s="98"/>
      <c r="AD345" s="98"/>
      <c r="AE345" s="98"/>
      <c r="AF345" s="84"/>
      <c r="AG345" s="98"/>
      <c r="AH345" s="98"/>
      <c r="AI345" s="93"/>
      <c r="AJ345" s="100"/>
      <c r="AK345" s="99"/>
      <c r="AL345" s="92"/>
      <c r="AM345" s="93"/>
      <c r="AN345" s="100"/>
      <c r="AO345" s="84"/>
      <c r="AP345" s="90" t="str">
        <f>IFERROR(VLOOKUP(Data[[#This Row],['#org +lead +name]],Tbl_Orgs[], 2), "")</f>
        <v/>
      </c>
      <c r="AQ345" s="90" t="str">
        <f>IFERROR(VLOOKUP(Data[[#This Row],['#org +lead +name]],Tbl_Orgs[], 3), "")</f>
        <v/>
      </c>
      <c r="AR345" s="90" t="str">
        <f>IFERROR(VLOOKUP(Data[[#This Row],['#org +impl +name]],Tbl_Orgs[], 2), "")</f>
        <v/>
      </c>
      <c r="AS345" s="90" t="str">
        <f>IFERROR(VLOOKUP(Data[[#This Row],['#org +impl +name]],Tbl_Orgs[], 3), "")</f>
        <v/>
      </c>
      <c r="AT345" s="91" t="str">
        <f t="shared" ca="1" si="20"/>
        <v/>
      </c>
      <c r="AU345" s="91" t="str">
        <f t="shared" ca="1" si="21"/>
        <v/>
      </c>
      <c r="AV345" s="91" t="str">
        <f t="shared" ca="1" si="22"/>
        <v/>
      </c>
      <c r="AW345" s="155"/>
      <c r="AX345" s="155"/>
      <c r="AY345" s="155"/>
      <c r="AZ345" s="155"/>
    </row>
    <row r="346" spans="1:52" ht="30" customHeight="1">
      <c r="A346" s="153" t="str">
        <f t="shared" ca="1" si="23"/>
        <v>202302-338</v>
      </c>
      <c r="B346" s="92"/>
      <c r="C346" s="93"/>
      <c r="D346" s="93"/>
      <c r="E346" s="81"/>
      <c r="F346" s="94"/>
      <c r="G346" s="81"/>
      <c r="H346" s="93"/>
      <c r="I346" s="143" t="s">
        <v>373</v>
      </c>
      <c r="J346" s="92"/>
      <c r="K346" s="96"/>
      <c r="L346" s="93"/>
      <c r="M346" s="93"/>
      <c r="N346" s="84"/>
      <c r="O346" s="84"/>
      <c r="P346" s="92"/>
      <c r="Q346" s="97"/>
      <c r="R346" s="97"/>
      <c r="S346" s="97"/>
      <c r="T346" s="93"/>
      <c r="U346" s="93"/>
      <c r="V346" s="95"/>
      <c r="W346" s="93"/>
      <c r="X346" s="93"/>
      <c r="Y346" s="93"/>
      <c r="Z346" s="98"/>
      <c r="AA346" s="98"/>
      <c r="AB346" s="98"/>
      <c r="AC346" s="98"/>
      <c r="AD346" s="98"/>
      <c r="AE346" s="98"/>
      <c r="AF346" s="84"/>
      <c r="AG346" s="98"/>
      <c r="AH346" s="98"/>
      <c r="AI346" s="93"/>
      <c r="AJ346" s="100"/>
      <c r="AK346" s="99"/>
      <c r="AL346" s="92"/>
      <c r="AM346" s="93"/>
      <c r="AN346" s="100"/>
      <c r="AO346" s="84"/>
      <c r="AP346" s="90" t="str">
        <f>IFERROR(VLOOKUP(Data[[#This Row],['#org +lead +name]],Tbl_Orgs[], 2), "")</f>
        <v/>
      </c>
      <c r="AQ346" s="90" t="str">
        <f>IFERROR(VLOOKUP(Data[[#This Row],['#org +lead +name]],Tbl_Orgs[], 3), "")</f>
        <v/>
      </c>
      <c r="AR346" s="90" t="str">
        <f>IFERROR(VLOOKUP(Data[[#This Row],['#org +impl +name]],Tbl_Orgs[], 2), "")</f>
        <v/>
      </c>
      <c r="AS346" s="90" t="str">
        <f>IFERROR(VLOOKUP(Data[[#This Row],['#org +impl +name]],Tbl_Orgs[], 3), "")</f>
        <v/>
      </c>
      <c r="AT346" s="91" t="str">
        <f t="shared" ca="1" si="20"/>
        <v/>
      </c>
      <c r="AU346" s="91" t="str">
        <f t="shared" ca="1" si="21"/>
        <v/>
      </c>
      <c r="AV346" s="91" t="str">
        <f t="shared" ca="1" si="22"/>
        <v/>
      </c>
      <c r="AW346" s="155"/>
      <c r="AX346" s="155"/>
      <c r="AY346" s="155"/>
      <c r="AZ346" s="155"/>
    </row>
    <row r="347" spans="1:52" ht="30" customHeight="1">
      <c r="A347" s="153" t="str">
        <f t="shared" ca="1" si="23"/>
        <v>202302-339</v>
      </c>
      <c r="B347" s="92"/>
      <c r="C347" s="93"/>
      <c r="D347" s="93"/>
      <c r="E347" s="81"/>
      <c r="F347" s="94"/>
      <c r="G347" s="81"/>
      <c r="H347" s="93"/>
      <c r="I347" s="143" t="s">
        <v>373</v>
      </c>
      <c r="J347" s="92"/>
      <c r="K347" s="96"/>
      <c r="L347" s="93"/>
      <c r="M347" s="93"/>
      <c r="N347" s="84"/>
      <c r="O347" s="84"/>
      <c r="P347" s="92"/>
      <c r="Q347" s="97"/>
      <c r="R347" s="97"/>
      <c r="S347" s="97"/>
      <c r="T347" s="93"/>
      <c r="U347" s="93"/>
      <c r="V347" s="95"/>
      <c r="W347" s="93"/>
      <c r="X347" s="93"/>
      <c r="Y347" s="93"/>
      <c r="Z347" s="98"/>
      <c r="AA347" s="98"/>
      <c r="AB347" s="98"/>
      <c r="AC347" s="98"/>
      <c r="AD347" s="98"/>
      <c r="AE347" s="98"/>
      <c r="AF347" s="84"/>
      <c r="AG347" s="98"/>
      <c r="AH347" s="98"/>
      <c r="AI347" s="93"/>
      <c r="AJ347" s="100"/>
      <c r="AK347" s="99"/>
      <c r="AL347" s="92"/>
      <c r="AM347" s="93"/>
      <c r="AN347" s="100"/>
      <c r="AO347" s="84"/>
      <c r="AP347" s="90" t="str">
        <f>IFERROR(VLOOKUP(Data[[#This Row],['#org +lead +name]],Tbl_Orgs[], 2), "")</f>
        <v/>
      </c>
      <c r="AQ347" s="90" t="str">
        <f>IFERROR(VLOOKUP(Data[[#This Row],['#org +lead +name]],Tbl_Orgs[], 3), "")</f>
        <v/>
      </c>
      <c r="AR347" s="90" t="str">
        <f>IFERROR(VLOOKUP(Data[[#This Row],['#org +impl +name]],Tbl_Orgs[], 2), "")</f>
        <v/>
      </c>
      <c r="AS347" s="90" t="str">
        <f>IFERROR(VLOOKUP(Data[[#This Row],['#org +impl +name]],Tbl_Orgs[], 3), "")</f>
        <v/>
      </c>
      <c r="AT347" s="91" t="str">
        <f t="shared" ca="1" si="20"/>
        <v/>
      </c>
      <c r="AU347" s="91" t="str">
        <f t="shared" ca="1" si="21"/>
        <v/>
      </c>
      <c r="AV347" s="91" t="str">
        <f t="shared" ca="1" si="22"/>
        <v/>
      </c>
      <c r="AW347" s="155"/>
      <c r="AX347" s="155"/>
      <c r="AY347" s="155"/>
      <c r="AZ347" s="155"/>
    </row>
    <row r="348" spans="1:52" ht="30" customHeight="1">
      <c r="A348" s="153" t="str">
        <f t="shared" ca="1" si="23"/>
        <v>202302-340</v>
      </c>
      <c r="B348" s="92"/>
      <c r="C348" s="93"/>
      <c r="D348" s="93"/>
      <c r="E348" s="81"/>
      <c r="F348" s="94"/>
      <c r="G348" s="81"/>
      <c r="H348" s="93"/>
      <c r="I348" s="143" t="s">
        <v>373</v>
      </c>
      <c r="J348" s="92"/>
      <c r="K348" s="96"/>
      <c r="L348" s="93"/>
      <c r="M348" s="93"/>
      <c r="N348" s="84"/>
      <c r="O348" s="84"/>
      <c r="P348" s="92"/>
      <c r="Q348" s="97"/>
      <c r="R348" s="97"/>
      <c r="S348" s="97"/>
      <c r="T348" s="93"/>
      <c r="U348" s="93"/>
      <c r="V348" s="95"/>
      <c r="W348" s="93"/>
      <c r="X348" s="93"/>
      <c r="Y348" s="93"/>
      <c r="Z348" s="98"/>
      <c r="AA348" s="98"/>
      <c r="AB348" s="98"/>
      <c r="AC348" s="98"/>
      <c r="AD348" s="98"/>
      <c r="AE348" s="98"/>
      <c r="AF348" s="84"/>
      <c r="AG348" s="98"/>
      <c r="AH348" s="98"/>
      <c r="AI348" s="93"/>
      <c r="AJ348" s="100"/>
      <c r="AK348" s="99"/>
      <c r="AL348" s="92"/>
      <c r="AM348" s="93"/>
      <c r="AN348" s="100"/>
      <c r="AO348" s="84"/>
      <c r="AP348" s="90" t="str">
        <f>IFERROR(VLOOKUP(Data[[#This Row],['#org +lead +name]],Tbl_Orgs[], 2), "")</f>
        <v/>
      </c>
      <c r="AQ348" s="90" t="str">
        <f>IFERROR(VLOOKUP(Data[[#This Row],['#org +lead +name]],Tbl_Orgs[], 3), "")</f>
        <v/>
      </c>
      <c r="AR348" s="90" t="str">
        <f>IFERROR(VLOOKUP(Data[[#This Row],['#org +impl +name]],Tbl_Orgs[], 2), "")</f>
        <v/>
      </c>
      <c r="AS348" s="90" t="str">
        <f>IFERROR(VLOOKUP(Data[[#This Row],['#org +impl +name]],Tbl_Orgs[], 3), "")</f>
        <v/>
      </c>
      <c r="AT348" s="91" t="str">
        <f t="shared" ca="1" si="20"/>
        <v/>
      </c>
      <c r="AU348" s="91" t="str">
        <f t="shared" ca="1" si="21"/>
        <v/>
      </c>
      <c r="AV348" s="91" t="str">
        <f t="shared" ca="1" si="22"/>
        <v/>
      </c>
      <c r="AW348" s="155"/>
      <c r="AX348" s="155"/>
      <c r="AY348" s="155"/>
      <c r="AZ348" s="155"/>
    </row>
    <row r="349" spans="1:52" ht="30" customHeight="1">
      <c r="A349" s="153" t="str">
        <f t="shared" ca="1" si="23"/>
        <v>202302-341</v>
      </c>
      <c r="B349" s="92"/>
      <c r="C349" s="93"/>
      <c r="D349" s="93"/>
      <c r="E349" s="81"/>
      <c r="F349" s="94"/>
      <c r="G349" s="81"/>
      <c r="H349" s="93"/>
      <c r="I349" s="143" t="s">
        <v>373</v>
      </c>
      <c r="J349" s="92"/>
      <c r="K349" s="96"/>
      <c r="L349" s="93"/>
      <c r="M349" s="93"/>
      <c r="N349" s="84"/>
      <c r="O349" s="84"/>
      <c r="P349" s="92"/>
      <c r="Q349" s="97"/>
      <c r="R349" s="97"/>
      <c r="S349" s="97"/>
      <c r="T349" s="93"/>
      <c r="U349" s="93"/>
      <c r="V349" s="95"/>
      <c r="W349" s="93"/>
      <c r="X349" s="93"/>
      <c r="Y349" s="93"/>
      <c r="Z349" s="98"/>
      <c r="AA349" s="98"/>
      <c r="AB349" s="98"/>
      <c r="AC349" s="98"/>
      <c r="AD349" s="98"/>
      <c r="AE349" s="98"/>
      <c r="AF349" s="84"/>
      <c r="AG349" s="98"/>
      <c r="AH349" s="98"/>
      <c r="AI349" s="93"/>
      <c r="AJ349" s="100"/>
      <c r="AK349" s="99"/>
      <c r="AL349" s="92"/>
      <c r="AM349" s="93"/>
      <c r="AN349" s="100"/>
      <c r="AO349" s="84"/>
      <c r="AP349" s="90" t="str">
        <f>IFERROR(VLOOKUP(Data[[#This Row],['#org +lead +name]],Tbl_Orgs[], 2), "")</f>
        <v/>
      </c>
      <c r="AQ349" s="90" t="str">
        <f>IFERROR(VLOOKUP(Data[[#This Row],['#org +lead +name]],Tbl_Orgs[], 3), "")</f>
        <v/>
      </c>
      <c r="AR349" s="90" t="str">
        <f>IFERROR(VLOOKUP(Data[[#This Row],['#org +impl +name]],Tbl_Orgs[], 2), "")</f>
        <v/>
      </c>
      <c r="AS349" s="90" t="str">
        <f>IFERROR(VLOOKUP(Data[[#This Row],['#org +impl +name]],Tbl_Orgs[], 3), "")</f>
        <v/>
      </c>
      <c r="AT349" s="91" t="str">
        <f t="shared" ca="1" si="20"/>
        <v/>
      </c>
      <c r="AU349" s="91" t="str">
        <f t="shared" ca="1" si="21"/>
        <v/>
      </c>
      <c r="AV349" s="91" t="str">
        <f t="shared" ca="1" si="22"/>
        <v/>
      </c>
      <c r="AW349" s="155"/>
      <c r="AX349" s="155"/>
      <c r="AY349" s="155"/>
      <c r="AZ349" s="155"/>
    </row>
    <row r="350" spans="1:52" ht="30" customHeight="1">
      <c r="A350" s="153" t="str">
        <f t="shared" ca="1" si="23"/>
        <v>202302-342</v>
      </c>
      <c r="B350" s="92"/>
      <c r="C350" s="93"/>
      <c r="D350" s="93"/>
      <c r="E350" s="81"/>
      <c r="F350" s="94"/>
      <c r="G350" s="81"/>
      <c r="H350" s="93"/>
      <c r="I350" s="143" t="s">
        <v>373</v>
      </c>
      <c r="J350" s="92"/>
      <c r="K350" s="96"/>
      <c r="L350" s="93"/>
      <c r="M350" s="93"/>
      <c r="N350" s="84"/>
      <c r="O350" s="84"/>
      <c r="P350" s="92"/>
      <c r="Q350" s="97"/>
      <c r="R350" s="97"/>
      <c r="S350" s="97"/>
      <c r="T350" s="93"/>
      <c r="U350" s="93"/>
      <c r="V350" s="95"/>
      <c r="W350" s="93"/>
      <c r="X350" s="93"/>
      <c r="Y350" s="93"/>
      <c r="Z350" s="98"/>
      <c r="AA350" s="98"/>
      <c r="AB350" s="98"/>
      <c r="AC350" s="98"/>
      <c r="AD350" s="98"/>
      <c r="AE350" s="98"/>
      <c r="AF350" s="84"/>
      <c r="AG350" s="98"/>
      <c r="AH350" s="98"/>
      <c r="AI350" s="93"/>
      <c r="AJ350" s="100"/>
      <c r="AK350" s="99"/>
      <c r="AL350" s="92"/>
      <c r="AM350" s="93"/>
      <c r="AN350" s="100"/>
      <c r="AO350" s="84"/>
      <c r="AP350" s="90" t="str">
        <f>IFERROR(VLOOKUP(Data[[#This Row],['#org +lead +name]],Tbl_Orgs[], 2), "")</f>
        <v/>
      </c>
      <c r="AQ350" s="90" t="str">
        <f>IFERROR(VLOOKUP(Data[[#This Row],['#org +lead +name]],Tbl_Orgs[], 3), "")</f>
        <v/>
      </c>
      <c r="AR350" s="90" t="str">
        <f>IFERROR(VLOOKUP(Data[[#This Row],['#org +impl +name]],Tbl_Orgs[], 2), "")</f>
        <v/>
      </c>
      <c r="AS350" s="90" t="str">
        <f>IFERROR(VLOOKUP(Data[[#This Row],['#org +impl +name]],Tbl_Orgs[], 3), "")</f>
        <v/>
      </c>
      <c r="AT350" s="91" t="str">
        <f t="shared" ca="1" si="20"/>
        <v/>
      </c>
      <c r="AU350" s="91" t="str">
        <f t="shared" ca="1" si="21"/>
        <v/>
      </c>
      <c r="AV350" s="91" t="str">
        <f t="shared" ca="1" si="22"/>
        <v/>
      </c>
      <c r="AW350" s="155"/>
      <c r="AX350" s="155"/>
      <c r="AY350" s="155"/>
      <c r="AZ350" s="155"/>
    </row>
    <row r="351" spans="1:52" ht="30" customHeight="1">
      <c r="A351" s="153" t="str">
        <f t="shared" ca="1" si="23"/>
        <v>202302-343</v>
      </c>
      <c r="B351" s="92"/>
      <c r="C351" s="93"/>
      <c r="D351" s="93"/>
      <c r="E351" s="81"/>
      <c r="F351" s="94"/>
      <c r="G351" s="81"/>
      <c r="H351" s="93"/>
      <c r="I351" s="143" t="s">
        <v>373</v>
      </c>
      <c r="J351" s="92"/>
      <c r="K351" s="96"/>
      <c r="L351" s="93"/>
      <c r="M351" s="93"/>
      <c r="N351" s="84"/>
      <c r="O351" s="84"/>
      <c r="P351" s="92"/>
      <c r="Q351" s="97"/>
      <c r="R351" s="97"/>
      <c r="S351" s="97"/>
      <c r="T351" s="93"/>
      <c r="U351" s="93"/>
      <c r="V351" s="95"/>
      <c r="W351" s="93"/>
      <c r="X351" s="93"/>
      <c r="Y351" s="93"/>
      <c r="Z351" s="98"/>
      <c r="AA351" s="98"/>
      <c r="AB351" s="98"/>
      <c r="AC351" s="98"/>
      <c r="AD351" s="98"/>
      <c r="AE351" s="98"/>
      <c r="AF351" s="84"/>
      <c r="AG351" s="98"/>
      <c r="AH351" s="98"/>
      <c r="AI351" s="93"/>
      <c r="AJ351" s="100"/>
      <c r="AK351" s="99"/>
      <c r="AL351" s="92"/>
      <c r="AM351" s="93"/>
      <c r="AN351" s="100"/>
      <c r="AO351" s="84"/>
      <c r="AP351" s="90" t="str">
        <f>IFERROR(VLOOKUP(Data[[#This Row],['#org +lead +name]],Tbl_Orgs[], 2), "")</f>
        <v/>
      </c>
      <c r="AQ351" s="90" t="str">
        <f>IFERROR(VLOOKUP(Data[[#This Row],['#org +lead +name]],Tbl_Orgs[], 3), "")</f>
        <v/>
      </c>
      <c r="AR351" s="90" t="str">
        <f>IFERROR(VLOOKUP(Data[[#This Row],['#org +impl +name]],Tbl_Orgs[], 2), "")</f>
        <v/>
      </c>
      <c r="AS351" s="90" t="str">
        <f>IFERROR(VLOOKUP(Data[[#This Row],['#org +impl +name]],Tbl_Orgs[], 3), "")</f>
        <v/>
      </c>
      <c r="AT351" s="91" t="str">
        <f t="shared" ca="1" si="20"/>
        <v/>
      </c>
      <c r="AU351" s="91" t="str">
        <f t="shared" ca="1" si="21"/>
        <v/>
      </c>
      <c r="AV351" s="91" t="str">
        <f t="shared" ca="1" si="22"/>
        <v/>
      </c>
      <c r="AW351" s="155"/>
      <c r="AX351" s="155"/>
      <c r="AY351" s="155"/>
      <c r="AZ351" s="155"/>
    </row>
    <row r="352" spans="1:52" ht="30" customHeight="1">
      <c r="A352" s="153" t="str">
        <f t="shared" ca="1" si="23"/>
        <v>202302-344</v>
      </c>
      <c r="B352" s="92"/>
      <c r="C352" s="93"/>
      <c r="D352" s="93"/>
      <c r="E352" s="81"/>
      <c r="F352" s="94"/>
      <c r="G352" s="81"/>
      <c r="H352" s="93"/>
      <c r="I352" s="143" t="s">
        <v>373</v>
      </c>
      <c r="J352" s="92"/>
      <c r="K352" s="96"/>
      <c r="L352" s="93"/>
      <c r="M352" s="93"/>
      <c r="N352" s="84"/>
      <c r="O352" s="84"/>
      <c r="P352" s="92"/>
      <c r="Q352" s="97"/>
      <c r="R352" s="97"/>
      <c r="S352" s="97"/>
      <c r="T352" s="93"/>
      <c r="U352" s="93"/>
      <c r="V352" s="95"/>
      <c r="W352" s="93"/>
      <c r="X352" s="93"/>
      <c r="Y352" s="93"/>
      <c r="Z352" s="98"/>
      <c r="AA352" s="98"/>
      <c r="AB352" s="98"/>
      <c r="AC352" s="98"/>
      <c r="AD352" s="98"/>
      <c r="AE352" s="98"/>
      <c r="AF352" s="84"/>
      <c r="AG352" s="98"/>
      <c r="AH352" s="98"/>
      <c r="AI352" s="93"/>
      <c r="AJ352" s="100"/>
      <c r="AK352" s="99"/>
      <c r="AL352" s="92"/>
      <c r="AM352" s="93"/>
      <c r="AN352" s="100"/>
      <c r="AO352" s="84"/>
      <c r="AP352" s="90" t="str">
        <f>IFERROR(VLOOKUP(Data[[#This Row],['#org +lead +name]],Tbl_Orgs[], 2), "")</f>
        <v/>
      </c>
      <c r="AQ352" s="90" t="str">
        <f>IFERROR(VLOOKUP(Data[[#This Row],['#org +lead +name]],Tbl_Orgs[], 3), "")</f>
        <v/>
      </c>
      <c r="AR352" s="90" t="str">
        <f>IFERROR(VLOOKUP(Data[[#This Row],['#org +impl +name]],Tbl_Orgs[], 2), "")</f>
        <v/>
      </c>
      <c r="AS352" s="90" t="str">
        <f>IFERROR(VLOOKUP(Data[[#This Row],['#org +impl +name]],Tbl_Orgs[], 3), "")</f>
        <v/>
      </c>
      <c r="AT352" s="91" t="str">
        <f t="shared" ca="1" si="20"/>
        <v/>
      </c>
      <c r="AU352" s="91" t="str">
        <f t="shared" ca="1" si="21"/>
        <v/>
      </c>
      <c r="AV352" s="91" t="str">
        <f t="shared" ca="1" si="22"/>
        <v/>
      </c>
      <c r="AW352" s="155"/>
      <c r="AX352" s="155"/>
      <c r="AY352" s="155"/>
      <c r="AZ352" s="155"/>
    </row>
    <row r="353" spans="1:52" ht="30" customHeight="1">
      <c r="A353" s="153" t="str">
        <f t="shared" ca="1" si="23"/>
        <v>202302-345</v>
      </c>
      <c r="B353" s="92"/>
      <c r="C353" s="93"/>
      <c r="D353" s="93"/>
      <c r="E353" s="81"/>
      <c r="F353" s="94"/>
      <c r="G353" s="81"/>
      <c r="H353" s="93"/>
      <c r="I353" s="143" t="s">
        <v>373</v>
      </c>
      <c r="J353" s="92"/>
      <c r="K353" s="96"/>
      <c r="L353" s="93"/>
      <c r="M353" s="93"/>
      <c r="N353" s="84"/>
      <c r="O353" s="84"/>
      <c r="P353" s="92"/>
      <c r="Q353" s="97"/>
      <c r="R353" s="97"/>
      <c r="S353" s="97"/>
      <c r="T353" s="93"/>
      <c r="U353" s="93"/>
      <c r="V353" s="95"/>
      <c r="W353" s="93"/>
      <c r="X353" s="93"/>
      <c r="Y353" s="93"/>
      <c r="Z353" s="98"/>
      <c r="AA353" s="98"/>
      <c r="AB353" s="98"/>
      <c r="AC353" s="98"/>
      <c r="AD353" s="98"/>
      <c r="AE353" s="98"/>
      <c r="AF353" s="84"/>
      <c r="AG353" s="98"/>
      <c r="AH353" s="98"/>
      <c r="AI353" s="93"/>
      <c r="AJ353" s="100"/>
      <c r="AK353" s="99"/>
      <c r="AL353" s="92"/>
      <c r="AM353" s="93"/>
      <c r="AN353" s="100"/>
      <c r="AO353" s="84"/>
      <c r="AP353" s="90" t="str">
        <f>IFERROR(VLOOKUP(Data[[#This Row],['#org +lead +name]],Tbl_Orgs[], 2), "")</f>
        <v/>
      </c>
      <c r="AQ353" s="90" t="str">
        <f>IFERROR(VLOOKUP(Data[[#This Row],['#org +lead +name]],Tbl_Orgs[], 3), "")</f>
        <v/>
      </c>
      <c r="AR353" s="90" t="str">
        <f>IFERROR(VLOOKUP(Data[[#This Row],['#org +impl +name]],Tbl_Orgs[], 2), "")</f>
        <v/>
      </c>
      <c r="AS353" s="90" t="str">
        <f>IFERROR(VLOOKUP(Data[[#This Row],['#org +impl +name]],Tbl_Orgs[], 3), "")</f>
        <v/>
      </c>
      <c r="AT353" s="91" t="str">
        <f t="shared" ca="1" si="20"/>
        <v/>
      </c>
      <c r="AU353" s="91" t="str">
        <f t="shared" ca="1" si="21"/>
        <v/>
      </c>
      <c r="AV353" s="91" t="str">
        <f t="shared" ca="1" si="22"/>
        <v/>
      </c>
      <c r="AW353" s="155"/>
      <c r="AX353" s="155"/>
      <c r="AY353" s="155"/>
      <c r="AZ353" s="155"/>
    </row>
    <row r="354" spans="1:52" ht="30" customHeight="1">
      <c r="A354" s="153" t="str">
        <f t="shared" ca="1" si="23"/>
        <v>202302-346</v>
      </c>
      <c r="B354" s="92"/>
      <c r="C354" s="93"/>
      <c r="D354" s="93"/>
      <c r="E354" s="81"/>
      <c r="F354" s="94"/>
      <c r="G354" s="81"/>
      <c r="H354" s="93"/>
      <c r="I354" s="143" t="s">
        <v>373</v>
      </c>
      <c r="J354" s="92"/>
      <c r="K354" s="96"/>
      <c r="L354" s="93"/>
      <c r="M354" s="93"/>
      <c r="N354" s="84"/>
      <c r="O354" s="84"/>
      <c r="P354" s="92"/>
      <c r="Q354" s="97"/>
      <c r="R354" s="97"/>
      <c r="S354" s="97"/>
      <c r="T354" s="93"/>
      <c r="U354" s="93"/>
      <c r="V354" s="95"/>
      <c r="W354" s="93"/>
      <c r="X354" s="93"/>
      <c r="Y354" s="93"/>
      <c r="Z354" s="98"/>
      <c r="AA354" s="98"/>
      <c r="AB354" s="98"/>
      <c r="AC354" s="98"/>
      <c r="AD354" s="98"/>
      <c r="AE354" s="98"/>
      <c r="AF354" s="84"/>
      <c r="AG354" s="98"/>
      <c r="AH354" s="98"/>
      <c r="AI354" s="93"/>
      <c r="AJ354" s="100"/>
      <c r="AK354" s="99"/>
      <c r="AL354" s="92"/>
      <c r="AM354" s="93"/>
      <c r="AN354" s="100"/>
      <c r="AO354" s="84"/>
      <c r="AP354" s="90" t="str">
        <f>IFERROR(VLOOKUP(Data[[#This Row],['#org +lead +name]],Tbl_Orgs[], 2), "")</f>
        <v/>
      </c>
      <c r="AQ354" s="90" t="str">
        <f>IFERROR(VLOOKUP(Data[[#This Row],['#org +lead +name]],Tbl_Orgs[], 3), "")</f>
        <v/>
      </c>
      <c r="AR354" s="90" t="str">
        <f>IFERROR(VLOOKUP(Data[[#This Row],['#org +impl +name]],Tbl_Orgs[], 2), "")</f>
        <v/>
      </c>
      <c r="AS354" s="90" t="str">
        <f>IFERROR(VLOOKUP(Data[[#This Row],['#org +impl +name]],Tbl_Orgs[], 3), "")</f>
        <v/>
      </c>
      <c r="AT354" s="91" t="str">
        <f t="shared" ca="1" si="20"/>
        <v/>
      </c>
      <c r="AU354" s="91" t="str">
        <f t="shared" ca="1" si="21"/>
        <v/>
      </c>
      <c r="AV354" s="91" t="str">
        <f t="shared" ca="1" si="22"/>
        <v/>
      </c>
      <c r="AW354" s="155"/>
      <c r="AX354" s="155"/>
      <c r="AY354" s="155"/>
      <c r="AZ354" s="155"/>
    </row>
    <row r="355" spans="1:52" ht="30" customHeight="1">
      <c r="A355" s="153" t="str">
        <f t="shared" ca="1" si="23"/>
        <v>202302-347</v>
      </c>
      <c r="B355" s="92"/>
      <c r="C355" s="93"/>
      <c r="D355" s="93"/>
      <c r="E355" s="81"/>
      <c r="F355" s="94"/>
      <c r="G355" s="81"/>
      <c r="H355" s="93"/>
      <c r="I355" s="143" t="s">
        <v>373</v>
      </c>
      <c r="J355" s="92"/>
      <c r="K355" s="96"/>
      <c r="L355" s="93"/>
      <c r="M355" s="93"/>
      <c r="N355" s="84"/>
      <c r="O355" s="84"/>
      <c r="P355" s="92"/>
      <c r="Q355" s="97"/>
      <c r="R355" s="97"/>
      <c r="S355" s="97"/>
      <c r="T355" s="93"/>
      <c r="U355" s="93"/>
      <c r="V355" s="95"/>
      <c r="W355" s="93"/>
      <c r="X355" s="93"/>
      <c r="Y355" s="93"/>
      <c r="Z355" s="98"/>
      <c r="AA355" s="98"/>
      <c r="AB355" s="98"/>
      <c r="AC355" s="98"/>
      <c r="AD355" s="98"/>
      <c r="AE355" s="98"/>
      <c r="AF355" s="84"/>
      <c r="AG355" s="98"/>
      <c r="AH355" s="98"/>
      <c r="AI355" s="93"/>
      <c r="AJ355" s="100"/>
      <c r="AK355" s="99"/>
      <c r="AL355" s="92"/>
      <c r="AM355" s="93"/>
      <c r="AN355" s="100"/>
      <c r="AO355" s="84"/>
      <c r="AP355" s="90" t="str">
        <f>IFERROR(VLOOKUP(Data[[#This Row],['#org +lead +name]],Tbl_Orgs[], 2), "")</f>
        <v/>
      </c>
      <c r="AQ355" s="90" t="str">
        <f>IFERROR(VLOOKUP(Data[[#This Row],['#org +lead +name]],Tbl_Orgs[], 3), "")</f>
        <v/>
      </c>
      <c r="AR355" s="90" t="str">
        <f>IFERROR(VLOOKUP(Data[[#This Row],['#org +impl +name]],Tbl_Orgs[], 2), "")</f>
        <v/>
      </c>
      <c r="AS355" s="90" t="str">
        <f>IFERROR(VLOOKUP(Data[[#This Row],['#org +impl +name]],Tbl_Orgs[], 3), "")</f>
        <v/>
      </c>
      <c r="AT355" s="91" t="str">
        <f t="shared" ref="AT355:AT418" ca="1" si="24">IF(Q355="","",OFFSET(Admin1_Start,MATCH(Q355,Admin1,0),1))</f>
        <v/>
      </c>
      <c r="AU355" s="91" t="str">
        <f t="shared" ref="AU355:AU418" ca="1" si="25">IF(R355="","",INDEX(Admin2_Pcode,MATCH(R355,OFFSET(Admin2_Start,MATCH(AT355,Admin1_Linked_Pcode,0),0,COUNTIF(Admin1_Linked_Pcode,AT355)),0)+MATCH(AT355,Admin1_Linked_Pcode,0)-1))</f>
        <v/>
      </c>
      <c r="AV355" s="91" t="str">
        <f t="shared" ref="AV355:AV418" ca="1" si="26">IF(S355="","",INDEX(Admin3_Pcode,MATCH(S355,OFFSET(Admin3_Start,MATCH(AU355,Admin2_Linked_Pcode,0),0,COUNTIF(Admin2_Linked_Pcode,AU355)),0)+MATCH(AU355,Admin2_Linked_Pcode,0)-1))</f>
        <v/>
      </c>
      <c r="AW355" s="155"/>
      <c r="AX355" s="155"/>
      <c r="AY355" s="155"/>
      <c r="AZ355" s="155"/>
    </row>
    <row r="356" spans="1:52" ht="30" customHeight="1">
      <c r="A356" s="153" t="str">
        <f t="shared" ca="1" si="23"/>
        <v>202302-348</v>
      </c>
      <c r="B356" s="92"/>
      <c r="C356" s="93"/>
      <c r="D356" s="93"/>
      <c r="E356" s="81"/>
      <c r="F356" s="94"/>
      <c r="G356" s="81"/>
      <c r="H356" s="93"/>
      <c r="I356" s="143" t="s">
        <v>373</v>
      </c>
      <c r="J356" s="92"/>
      <c r="K356" s="96"/>
      <c r="L356" s="93"/>
      <c r="M356" s="93"/>
      <c r="N356" s="84"/>
      <c r="O356" s="84"/>
      <c r="P356" s="92"/>
      <c r="Q356" s="97"/>
      <c r="R356" s="97"/>
      <c r="S356" s="97"/>
      <c r="T356" s="93"/>
      <c r="U356" s="93"/>
      <c r="V356" s="95"/>
      <c r="W356" s="93"/>
      <c r="X356" s="93"/>
      <c r="Y356" s="93"/>
      <c r="Z356" s="98"/>
      <c r="AA356" s="98"/>
      <c r="AB356" s="98"/>
      <c r="AC356" s="98"/>
      <c r="AD356" s="98"/>
      <c r="AE356" s="98"/>
      <c r="AF356" s="84"/>
      <c r="AG356" s="98"/>
      <c r="AH356" s="98"/>
      <c r="AI356" s="93"/>
      <c r="AJ356" s="100"/>
      <c r="AK356" s="99"/>
      <c r="AL356" s="92"/>
      <c r="AM356" s="93"/>
      <c r="AN356" s="100"/>
      <c r="AO356" s="84"/>
      <c r="AP356" s="90" t="str">
        <f>IFERROR(VLOOKUP(Data[[#This Row],['#org +lead +name]],Tbl_Orgs[], 2), "")</f>
        <v/>
      </c>
      <c r="AQ356" s="90" t="str">
        <f>IFERROR(VLOOKUP(Data[[#This Row],['#org +lead +name]],Tbl_Orgs[], 3), "")</f>
        <v/>
      </c>
      <c r="AR356" s="90" t="str">
        <f>IFERROR(VLOOKUP(Data[[#This Row],['#org +impl +name]],Tbl_Orgs[], 2), "")</f>
        <v/>
      </c>
      <c r="AS356" s="90" t="str">
        <f>IFERROR(VLOOKUP(Data[[#This Row],['#org +impl +name]],Tbl_Orgs[], 3), "")</f>
        <v/>
      </c>
      <c r="AT356" s="91" t="str">
        <f t="shared" ca="1" si="24"/>
        <v/>
      </c>
      <c r="AU356" s="91" t="str">
        <f t="shared" ca="1" si="25"/>
        <v/>
      </c>
      <c r="AV356" s="91" t="str">
        <f t="shared" ca="1" si="26"/>
        <v/>
      </c>
      <c r="AW356" s="155"/>
      <c r="AX356" s="155"/>
      <c r="AY356" s="155"/>
      <c r="AZ356" s="155"/>
    </row>
    <row r="357" spans="1:52" ht="30" customHeight="1">
      <c r="A357" s="153" t="str">
        <f t="shared" ca="1" si="23"/>
        <v>202302-349</v>
      </c>
      <c r="B357" s="92"/>
      <c r="C357" s="93"/>
      <c r="D357" s="93"/>
      <c r="E357" s="81"/>
      <c r="F357" s="94"/>
      <c r="G357" s="81"/>
      <c r="H357" s="93"/>
      <c r="I357" s="143" t="s">
        <v>373</v>
      </c>
      <c r="J357" s="92"/>
      <c r="K357" s="96"/>
      <c r="L357" s="93"/>
      <c r="M357" s="93"/>
      <c r="N357" s="84"/>
      <c r="O357" s="84"/>
      <c r="P357" s="92"/>
      <c r="Q357" s="97"/>
      <c r="R357" s="97"/>
      <c r="S357" s="97"/>
      <c r="T357" s="93"/>
      <c r="U357" s="93"/>
      <c r="V357" s="95"/>
      <c r="W357" s="93"/>
      <c r="X357" s="93"/>
      <c r="Y357" s="93"/>
      <c r="Z357" s="98"/>
      <c r="AA357" s="98"/>
      <c r="AB357" s="98"/>
      <c r="AC357" s="98"/>
      <c r="AD357" s="98"/>
      <c r="AE357" s="98"/>
      <c r="AF357" s="84"/>
      <c r="AG357" s="98"/>
      <c r="AH357" s="98"/>
      <c r="AI357" s="93"/>
      <c r="AJ357" s="100"/>
      <c r="AK357" s="99"/>
      <c r="AL357" s="92"/>
      <c r="AM357" s="93"/>
      <c r="AN357" s="100"/>
      <c r="AO357" s="84"/>
      <c r="AP357" s="90" t="str">
        <f>IFERROR(VLOOKUP(Data[[#This Row],['#org +lead +name]],Tbl_Orgs[], 2), "")</f>
        <v/>
      </c>
      <c r="AQ357" s="90" t="str">
        <f>IFERROR(VLOOKUP(Data[[#This Row],['#org +lead +name]],Tbl_Orgs[], 3), "")</f>
        <v/>
      </c>
      <c r="AR357" s="90" t="str">
        <f>IFERROR(VLOOKUP(Data[[#This Row],['#org +impl +name]],Tbl_Orgs[], 2), "")</f>
        <v/>
      </c>
      <c r="AS357" s="90" t="str">
        <f>IFERROR(VLOOKUP(Data[[#This Row],['#org +impl +name]],Tbl_Orgs[], 3), "")</f>
        <v/>
      </c>
      <c r="AT357" s="91" t="str">
        <f t="shared" ca="1" si="24"/>
        <v/>
      </c>
      <c r="AU357" s="91" t="str">
        <f t="shared" ca="1" si="25"/>
        <v/>
      </c>
      <c r="AV357" s="91" t="str">
        <f t="shared" ca="1" si="26"/>
        <v/>
      </c>
      <c r="AW357" s="155"/>
      <c r="AX357" s="155"/>
      <c r="AY357" s="155"/>
      <c r="AZ357" s="155"/>
    </row>
    <row r="358" spans="1:52" ht="30" customHeight="1">
      <c r="A358" s="153" t="str">
        <f t="shared" ca="1" si="23"/>
        <v>202302-350</v>
      </c>
      <c r="B358" s="92"/>
      <c r="C358" s="93"/>
      <c r="D358" s="93"/>
      <c r="E358" s="81"/>
      <c r="F358" s="94"/>
      <c r="G358" s="81"/>
      <c r="H358" s="93"/>
      <c r="I358" s="143" t="s">
        <v>373</v>
      </c>
      <c r="J358" s="92"/>
      <c r="K358" s="96"/>
      <c r="L358" s="93"/>
      <c r="M358" s="93"/>
      <c r="N358" s="84"/>
      <c r="O358" s="84"/>
      <c r="P358" s="92"/>
      <c r="Q358" s="97"/>
      <c r="R358" s="97"/>
      <c r="S358" s="97"/>
      <c r="T358" s="93"/>
      <c r="U358" s="93"/>
      <c r="V358" s="95"/>
      <c r="W358" s="93"/>
      <c r="X358" s="93"/>
      <c r="Y358" s="93"/>
      <c r="Z358" s="98"/>
      <c r="AA358" s="98"/>
      <c r="AB358" s="98"/>
      <c r="AC358" s="98"/>
      <c r="AD358" s="98"/>
      <c r="AE358" s="98"/>
      <c r="AF358" s="84"/>
      <c r="AG358" s="98"/>
      <c r="AH358" s="98"/>
      <c r="AI358" s="93"/>
      <c r="AJ358" s="100"/>
      <c r="AK358" s="99"/>
      <c r="AL358" s="92"/>
      <c r="AM358" s="93"/>
      <c r="AN358" s="100"/>
      <c r="AO358" s="84"/>
      <c r="AP358" s="90" t="str">
        <f>IFERROR(VLOOKUP(Data[[#This Row],['#org +lead +name]],Tbl_Orgs[], 2), "")</f>
        <v/>
      </c>
      <c r="AQ358" s="90" t="str">
        <f>IFERROR(VLOOKUP(Data[[#This Row],['#org +lead +name]],Tbl_Orgs[], 3), "")</f>
        <v/>
      </c>
      <c r="AR358" s="90" t="str">
        <f>IFERROR(VLOOKUP(Data[[#This Row],['#org +impl +name]],Tbl_Orgs[], 2), "")</f>
        <v/>
      </c>
      <c r="AS358" s="90" t="str">
        <f>IFERROR(VLOOKUP(Data[[#This Row],['#org +impl +name]],Tbl_Orgs[], 3), "")</f>
        <v/>
      </c>
      <c r="AT358" s="91" t="str">
        <f t="shared" ca="1" si="24"/>
        <v/>
      </c>
      <c r="AU358" s="91" t="str">
        <f t="shared" ca="1" si="25"/>
        <v/>
      </c>
      <c r="AV358" s="91" t="str">
        <f t="shared" ca="1" si="26"/>
        <v/>
      </c>
      <c r="AW358" s="155"/>
      <c r="AX358" s="155"/>
      <c r="AY358" s="155"/>
      <c r="AZ358" s="155"/>
    </row>
    <row r="359" spans="1:52" ht="30" customHeight="1">
      <c r="A359" s="153" t="str">
        <f t="shared" ca="1" si="23"/>
        <v>202302-351</v>
      </c>
      <c r="B359" s="92"/>
      <c r="C359" s="93"/>
      <c r="D359" s="93"/>
      <c r="E359" s="81"/>
      <c r="F359" s="94"/>
      <c r="G359" s="81"/>
      <c r="H359" s="93"/>
      <c r="I359" s="143" t="s">
        <v>373</v>
      </c>
      <c r="J359" s="92"/>
      <c r="K359" s="96"/>
      <c r="L359" s="93"/>
      <c r="M359" s="93"/>
      <c r="N359" s="84"/>
      <c r="O359" s="84"/>
      <c r="P359" s="92"/>
      <c r="Q359" s="97"/>
      <c r="R359" s="97"/>
      <c r="S359" s="97"/>
      <c r="T359" s="93"/>
      <c r="U359" s="93"/>
      <c r="V359" s="95"/>
      <c r="W359" s="93"/>
      <c r="X359" s="93"/>
      <c r="Y359" s="93"/>
      <c r="Z359" s="98"/>
      <c r="AA359" s="98"/>
      <c r="AB359" s="98"/>
      <c r="AC359" s="98"/>
      <c r="AD359" s="98"/>
      <c r="AE359" s="98"/>
      <c r="AF359" s="84"/>
      <c r="AG359" s="98"/>
      <c r="AH359" s="98"/>
      <c r="AI359" s="93"/>
      <c r="AJ359" s="100"/>
      <c r="AK359" s="99"/>
      <c r="AL359" s="92"/>
      <c r="AM359" s="93"/>
      <c r="AN359" s="100"/>
      <c r="AO359" s="84"/>
      <c r="AP359" s="90" t="str">
        <f>IFERROR(VLOOKUP(Data[[#This Row],['#org +lead +name]],Tbl_Orgs[], 2), "")</f>
        <v/>
      </c>
      <c r="AQ359" s="90" t="str">
        <f>IFERROR(VLOOKUP(Data[[#This Row],['#org +lead +name]],Tbl_Orgs[], 3), "")</f>
        <v/>
      </c>
      <c r="AR359" s="90" t="str">
        <f>IFERROR(VLOOKUP(Data[[#This Row],['#org +impl +name]],Tbl_Orgs[], 2), "")</f>
        <v/>
      </c>
      <c r="AS359" s="90" t="str">
        <f>IFERROR(VLOOKUP(Data[[#This Row],['#org +impl +name]],Tbl_Orgs[], 3), "")</f>
        <v/>
      </c>
      <c r="AT359" s="91" t="str">
        <f t="shared" ca="1" si="24"/>
        <v/>
      </c>
      <c r="AU359" s="91" t="str">
        <f t="shared" ca="1" si="25"/>
        <v/>
      </c>
      <c r="AV359" s="91" t="str">
        <f t="shared" ca="1" si="26"/>
        <v/>
      </c>
      <c r="AW359" s="155"/>
      <c r="AX359" s="155"/>
      <c r="AY359" s="155"/>
      <c r="AZ359" s="155"/>
    </row>
    <row r="360" spans="1:52" ht="30" customHeight="1">
      <c r="A360" s="153" t="str">
        <f t="shared" ca="1" si="23"/>
        <v>202302-352</v>
      </c>
      <c r="B360" s="92"/>
      <c r="C360" s="93"/>
      <c r="D360" s="93"/>
      <c r="E360" s="81"/>
      <c r="F360" s="94"/>
      <c r="G360" s="81"/>
      <c r="H360" s="93"/>
      <c r="I360" s="143" t="s">
        <v>373</v>
      </c>
      <c r="J360" s="92"/>
      <c r="K360" s="96"/>
      <c r="L360" s="93"/>
      <c r="M360" s="93"/>
      <c r="N360" s="84"/>
      <c r="O360" s="84"/>
      <c r="P360" s="92"/>
      <c r="Q360" s="97"/>
      <c r="R360" s="97"/>
      <c r="S360" s="97"/>
      <c r="T360" s="93"/>
      <c r="U360" s="93"/>
      <c r="V360" s="95"/>
      <c r="W360" s="93"/>
      <c r="X360" s="93"/>
      <c r="Y360" s="93"/>
      <c r="Z360" s="98"/>
      <c r="AA360" s="98"/>
      <c r="AB360" s="98"/>
      <c r="AC360" s="98"/>
      <c r="AD360" s="98"/>
      <c r="AE360" s="98"/>
      <c r="AF360" s="84"/>
      <c r="AG360" s="98"/>
      <c r="AH360" s="98"/>
      <c r="AI360" s="93"/>
      <c r="AJ360" s="100"/>
      <c r="AK360" s="99"/>
      <c r="AL360" s="92"/>
      <c r="AM360" s="93"/>
      <c r="AN360" s="100"/>
      <c r="AO360" s="84"/>
      <c r="AP360" s="90" t="str">
        <f>IFERROR(VLOOKUP(Data[[#This Row],['#org +lead +name]],Tbl_Orgs[], 2), "")</f>
        <v/>
      </c>
      <c r="AQ360" s="90" t="str">
        <f>IFERROR(VLOOKUP(Data[[#This Row],['#org +lead +name]],Tbl_Orgs[], 3), "")</f>
        <v/>
      </c>
      <c r="AR360" s="90" t="str">
        <f>IFERROR(VLOOKUP(Data[[#This Row],['#org +impl +name]],Tbl_Orgs[], 2), "")</f>
        <v/>
      </c>
      <c r="AS360" s="90" t="str">
        <f>IFERROR(VLOOKUP(Data[[#This Row],['#org +impl +name]],Tbl_Orgs[], 3), "")</f>
        <v/>
      </c>
      <c r="AT360" s="91" t="str">
        <f t="shared" ca="1" si="24"/>
        <v/>
      </c>
      <c r="AU360" s="91" t="str">
        <f t="shared" ca="1" si="25"/>
        <v/>
      </c>
      <c r="AV360" s="91" t="str">
        <f t="shared" ca="1" si="26"/>
        <v/>
      </c>
      <c r="AW360" s="155"/>
      <c r="AX360" s="155"/>
      <c r="AY360" s="155"/>
      <c r="AZ360" s="155"/>
    </row>
    <row r="361" spans="1:52" ht="30" customHeight="1">
      <c r="A361" s="153" t="str">
        <f t="shared" ca="1" si="23"/>
        <v>202302-353</v>
      </c>
      <c r="B361" s="92"/>
      <c r="C361" s="93"/>
      <c r="D361" s="93"/>
      <c r="E361" s="81"/>
      <c r="F361" s="94"/>
      <c r="G361" s="81"/>
      <c r="H361" s="93"/>
      <c r="I361" s="143" t="s">
        <v>373</v>
      </c>
      <c r="J361" s="92"/>
      <c r="K361" s="96"/>
      <c r="L361" s="93"/>
      <c r="M361" s="93"/>
      <c r="N361" s="84"/>
      <c r="O361" s="84"/>
      <c r="P361" s="92"/>
      <c r="Q361" s="97"/>
      <c r="R361" s="97"/>
      <c r="S361" s="97"/>
      <c r="T361" s="93"/>
      <c r="U361" s="93"/>
      <c r="V361" s="95"/>
      <c r="W361" s="93"/>
      <c r="X361" s="93"/>
      <c r="Y361" s="93"/>
      <c r="Z361" s="98"/>
      <c r="AA361" s="98"/>
      <c r="AB361" s="98"/>
      <c r="AC361" s="98"/>
      <c r="AD361" s="98"/>
      <c r="AE361" s="98"/>
      <c r="AF361" s="84"/>
      <c r="AG361" s="98"/>
      <c r="AH361" s="98"/>
      <c r="AI361" s="93"/>
      <c r="AJ361" s="100"/>
      <c r="AK361" s="99"/>
      <c r="AL361" s="92"/>
      <c r="AM361" s="93"/>
      <c r="AN361" s="100"/>
      <c r="AO361" s="84"/>
      <c r="AP361" s="90" t="str">
        <f>IFERROR(VLOOKUP(Data[[#This Row],['#org +lead +name]],Tbl_Orgs[], 2), "")</f>
        <v/>
      </c>
      <c r="AQ361" s="90" t="str">
        <f>IFERROR(VLOOKUP(Data[[#This Row],['#org +lead +name]],Tbl_Orgs[], 3), "")</f>
        <v/>
      </c>
      <c r="AR361" s="90" t="str">
        <f>IFERROR(VLOOKUP(Data[[#This Row],['#org +impl +name]],Tbl_Orgs[], 2), "")</f>
        <v/>
      </c>
      <c r="AS361" s="90" t="str">
        <f>IFERROR(VLOOKUP(Data[[#This Row],['#org +impl +name]],Tbl_Orgs[], 3), "")</f>
        <v/>
      </c>
      <c r="AT361" s="91" t="str">
        <f t="shared" ca="1" si="24"/>
        <v/>
      </c>
      <c r="AU361" s="91" t="str">
        <f t="shared" ca="1" si="25"/>
        <v/>
      </c>
      <c r="AV361" s="91" t="str">
        <f t="shared" ca="1" si="26"/>
        <v/>
      </c>
      <c r="AW361" s="155"/>
      <c r="AX361" s="155"/>
      <c r="AY361" s="155"/>
      <c r="AZ361" s="155"/>
    </row>
    <row r="362" spans="1:52" ht="30" customHeight="1">
      <c r="A362" s="153" t="str">
        <f t="shared" ca="1" si="23"/>
        <v>202302-354</v>
      </c>
      <c r="B362" s="92"/>
      <c r="C362" s="93"/>
      <c r="D362" s="93"/>
      <c r="E362" s="81"/>
      <c r="F362" s="94"/>
      <c r="G362" s="81"/>
      <c r="H362" s="93"/>
      <c r="I362" s="143" t="s">
        <v>373</v>
      </c>
      <c r="J362" s="92"/>
      <c r="K362" s="96"/>
      <c r="L362" s="93"/>
      <c r="M362" s="93"/>
      <c r="N362" s="84"/>
      <c r="O362" s="84"/>
      <c r="P362" s="92"/>
      <c r="Q362" s="97"/>
      <c r="R362" s="97"/>
      <c r="S362" s="97"/>
      <c r="T362" s="93"/>
      <c r="U362" s="93"/>
      <c r="V362" s="95"/>
      <c r="W362" s="93"/>
      <c r="X362" s="93"/>
      <c r="Y362" s="93"/>
      <c r="Z362" s="98"/>
      <c r="AA362" s="98"/>
      <c r="AB362" s="98"/>
      <c r="AC362" s="98"/>
      <c r="AD362" s="98"/>
      <c r="AE362" s="98"/>
      <c r="AF362" s="84"/>
      <c r="AG362" s="98"/>
      <c r="AH362" s="98"/>
      <c r="AI362" s="93"/>
      <c r="AJ362" s="100"/>
      <c r="AK362" s="99"/>
      <c r="AL362" s="92"/>
      <c r="AM362" s="93"/>
      <c r="AN362" s="100"/>
      <c r="AO362" s="84"/>
      <c r="AP362" s="90" t="str">
        <f>IFERROR(VLOOKUP(Data[[#This Row],['#org +lead +name]],Tbl_Orgs[], 2), "")</f>
        <v/>
      </c>
      <c r="AQ362" s="90" t="str">
        <f>IFERROR(VLOOKUP(Data[[#This Row],['#org +lead +name]],Tbl_Orgs[], 3), "")</f>
        <v/>
      </c>
      <c r="AR362" s="90" t="str">
        <f>IFERROR(VLOOKUP(Data[[#This Row],['#org +impl +name]],Tbl_Orgs[], 2), "")</f>
        <v/>
      </c>
      <c r="AS362" s="90" t="str">
        <f>IFERROR(VLOOKUP(Data[[#This Row],['#org +impl +name]],Tbl_Orgs[], 3), "")</f>
        <v/>
      </c>
      <c r="AT362" s="91" t="str">
        <f t="shared" ca="1" si="24"/>
        <v/>
      </c>
      <c r="AU362" s="91" t="str">
        <f t="shared" ca="1" si="25"/>
        <v/>
      </c>
      <c r="AV362" s="91" t="str">
        <f t="shared" ca="1" si="26"/>
        <v/>
      </c>
      <c r="AW362" s="155"/>
      <c r="AX362" s="155"/>
      <c r="AY362" s="155"/>
      <c r="AZ362" s="155"/>
    </row>
    <row r="363" spans="1:52" ht="30" customHeight="1">
      <c r="A363" s="153" t="str">
        <f t="shared" ca="1" si="23"/>
        <v>202302-355</v>
      </c>
      <c r="B363" s="92"/>
      <c r="C363" s="93"/>
      <c r="D363" s="93"/>
      <c r="E363" s="81"/>
      <c r="F363" s="94"/>
      <c r="G363" s="81"/>
      <c r="H363" s="93"/>
      <c r="I363" s="143" t="s">
        <v>373</v>
      </c>
      <c r="J363" s="92"/>
      <c r="K363" s="96"/>
      <c r="L363" s="93"/>
      <c r="M363" s="93"/>
      <c r="N363" s="84"/>
      <c r="O363" s="84"/>
      <c r="P363" s="92"/>
      <c r="Q363" s="97"/>
      <c r="R363" s="97"/>
      <c r="S363" s="97"/>
      <c r="T363" s="93"/>
      <c r="U363" s="93"/>
      <c r="V363" s="95"/>
      <c r="W363" s="93"/>
      <c r="X363" s="93"/>
      <c r="Y363" s="93"/>
      <c r="Z363" s="98"/>
      <c r="AA363" s="98"/>
      <c r="AB363" s="98"/>
      <c r="AC363" s="98"/>
      <c r="AD363" s="98"/>
      <c r="AE363" s="98"/>
      <c r="AF363" s="84"/>
      <c r="AG363" s="98"/>
      <c r="AH363" s="98"/>
      <c r="AI363" s="93"/>
      <c r="AJ363" s="100"/>
      <c r="AK363" s="99"/>
      <c r="AL363" s="92"/>
      <c r="AM363" s="93"/>
      <c r="AN363" s="100"/>
      <c r="AO363" s="84"/>
      <c r="AP363" s="90" t="str">
        <f>IFERROR(VLOOKUP(Data[[#This Row],['#org +lead +name]],Tbl_Orgs[], 2), "")</f>
        <v/>
      </c>
      <c r="AQ363" s="90" t="str">
        <f>IFERROR(VLOOKUP(Data[[#This Row],['#org +lead +name]],Tbl_Orgs[], 3), "")</f>
        <v/>
      </c>
      <c r="AR363" s="90" t="str">
        <f>IFERROR(VLOOKUP(Data[[#This Row],['#org +impl +name]],Tbl_Orgs[], 2), "")</f>
        <v/>
      </c>
      <c r="AS363" s="90" t="str">
        <f>IFERROR(VLOOKUP(Data[[#This Row],['#org +impl +name]],Tbl_Orgs[], 3), "")</f>
        <v/>
      </c>
      <c r="AT363" s="91" t="str">
        <f t="shared" ca="1" si="24"/>
        <v/>
      </c>
      <c r="AU363" s="91" t="str">
        <f t="shared" ca="1" si="25"/>
        <v/>
      </c>
      <c r="AV363" s="91" t="str">
        <f t="shared" ca="1" si="26"/>
        <v/>
      </c>
      <c r="AW363" s="155"/>
      <c r="AX363" s="155"/>
      <c r="AY363" s="155"/>
      <c r="AZ363" s="155"/>
    </row>
    <row r="364" spans="1:52" ht="30" customHeight="1">
      <c r="A364" s="153" t="str">
        <f t="shared" ca="1" si="23"/>
        <v>202302-356</v>
      </c>
      <c r="B364" s="92"/>
      <c r="C364" s="93"/>
      <c r="D364" s="93"/>
      <c r="E364" s="81"/>
      <c r="F364" s="94"/>
      <c r="G364" s="81"/>
      <c r="H364" s="93"/>
      <c r="I364" s="143" t="s">
        <v>373</v>
      </c>
      <c r="J364" s="92"/>
      <c r="K364" s="96"/>
      <c r="L364" s="93"/>
      <c r="M364" s="93"/>
      <c r="N364" s="84"/>
      <c r="O364" s="84"/>
      <c r="P364" s="92"/>
      <c r="Q364" s="97"/>
      <c r="R364" s="97"/>
      <c r="S364" s="97"/>
      <c r="T364" s="93"/>
      <c r="U364" s="93"/>
      <c r="V364" s="95"/>
      <c r="W364" s="93"/>
      <c r="X364" s="93"/>
      <c r="Y364" s="93"/>
      <c r="Z364" s="98"/>
      <c r="AA364" s="98"/>
      <c r="AB364" s="98"/>
      <c r="AC364" s="98"/>
      <c r="AD364" s="98"/>
      <c r="AE364" s="98"/>
      <c r="AF364" s="84"/>
      <c r="AG364" s="98"/>
      <c r="AH364" s="98"/>
      <c r="AI364" s="93"/>
      <c r="AJ364" s="100"/>
      <c r="AK364" s="99"/>
      <c r="AL364" s="92"/>
      <c r="AM364" s="93"/>
      <c r="AN364" s="100"/>
      <c r="AO364" s="84"/>
      <c r="AP364" s="90" t="str">
        <f>IFERROR(VLOOKUP(Data[[#This Row],['#org +lead +name]],Tbl_Orgs[], 2), "")</f>
        <v/>
      </c>
      <c r="AQ364" s="90" t="str">
        <f>IFERROR(VLOOKUP(Data[[#This Row],['#org +lead +name]],Tbl_Orgs[], 3), "")</f>
        <v/>
      </c>
      <c r="AR364" s="90" t="str">
        <f>IFERROR(VLOOKUP(Data[[#This Row],['#org +impl +name]],Tbl_Orgs[], 2), "")</f>
        <v/>
      </c>
      <c r="AS364" s="90" t="str">
        <f>IFERROR(VLOOKUP(Data[[#This Row],['#org +impl +name]],Tbl_Orgs[], 3), "")</f>
        <v/>
      </c>
      <c r="AT364" s="91" t="str">
        <f t="shared" ca="1" si="24"/>
        <v/>
      </c>
      <c r="AU364" s="91" t="str">
        <f t="shared" ca="1" si="25"/>
        <v/>
      </c>
      <c r="AV364" s="91" t="str">
        <f t="shared" ca="1" si="26"/>
        <v/>
      </c>
      <c r="AW364" s="155"/>
      <c r="AX364" s="155"/>
      <c r="AY364" s="155"/>
      <c r="AZ364" s="155"/>
    </row>
    <row r="365" spans="1:52" ht="30" customHeight="1">
      <c r="A365" s="153" t="str">
        <f t="shared" ca="1" si="23"/>
        <v>202302-357</v>
      </c>
      <c r="B365" s="92"/>
      <c r="C365" s="93"/>
      <c r="D365" s="93"/>
      <c r="E365" s="81"/>
      <c r="F365" s="94"/>
      <c r="G365" s="81"/>
      <c r="H365" s="93"/>
      <c r="I365" s="143" t="s">
        <v>373</v>
      </c>
      <c r="J365" s="92"/>
      <c r="K365" s="96"/>
      <c r="L365" s="93"/>
      <c r="M365" s="93"/>
      <c r="N365" s="84"/>
      <c r="O365" s="84"/>
      <c r="P365" s="92"/>
      <c r="Q365" s="97"/>
      <c r="R365" s="97"/>
      <c r="S365" s="97"/>
      <c r="T365" s="93"/>
      <c r="U365" s="93"/>
      <c r="V365" s="95"/>
      <c r="W365" s="93"/>
      <c r="X365" s="93"/>
      <c r="Y365" s="93"/>
      <c r="Z365" s="98"/>
      <c r="AA365" s="98"/>
      <c r="AB365" s="98"/>
      <c r="AC365" s="98"/>
      <c r="AD365" s="98"/>
      <c r="AE365" s="98"/>
      <c r="AF365" s="84"/>
      <c r="AG365" s="98"/>
      <c r="AH365" s="98"/>
      <c r="AI365" s="93"/>
      <c r="AJ365" s="100"/>
      <c r="AK365" s="99"/>
      <c r="AL365" s="92"/>
      <c r="AM365" s="93"/>
      <c r="AN365" s="100"/>
      <c r="AO365" s="84"/>
      <c r="AP365" s="90" t="str">
        <f>IFERROR(VLOOKUP(Data[[#This Row],['#org +lead +name]],Tbl_Orgs[], 2), "")</f>
        <v/>
      </c>
      <c r="AQ365" s="90" t="str">
        <f>IFERROR(VLOOKUP(Data[[#This Row],['#org +lead +name]],Tbl_Orgs[], 3), "")</f>
        <v/>
      </c>
      <c r="AR365" s="90" t="str">
        <f>IFERROR(VLOOKUP(Data[[#This Row],['#org +impl +name]],Tbl_Orgs[], 2), "")</f>
        <v/>
      </c>
      <c r="AS365" s="90" t="str">
        <f>IFERROR(VLOOKUP(Data[[#This Row],['#org +impl +name]],Tbl_Orgs[], 3), "")</f>
        <v/>
      </c>
      <c r="AT365" s="91" t="str">
        <f t="shared" ca="1" si="24"/>
        <v/>
      </c>
      <c r="AU365" s="91" t="str">
        <f t="shared" ca="1" si="25"/>
        <v/>
      </c>
      <c r="AV365" s="91" t="str">
        <f t="shared" ca="1" si="26"/>
        <v/>
      </c>
      <c r="AW365" s="155"/>
      <c r="AX365" s="155"/>
      <c r="AY365" s="155"/>
      <c r="AZ365" s="155"/>
    </row>
    <row r="366" spans="1:52" ht="30" customHeight="1">
      <c r="A366" s="153" t="str">
        <f t="shared" ca="1" si="23"/>
        <v>202302-358</v>
      </c>
      <c r="B366" s="92"/>
      <c r="C366" s="93"/>
      <c r="D366" s="93"/>
      <c r="E366" s="81"/>
      <c r="F366" s="94"/>
      <c r="G366" s="81"/>
      <c r="H366" s="93"/>
      <c r="I366" s="143" t="s">
        <v>373</v>
      </c>
      <c r="J366" s="92"/>
      <c r="K366" s="96"/>
      <c r="L366" s="93"/>
      <c r="M366" s="93"/>
      <c r="N366" s="84"/>
      <c r="O366" s="84"/>
      <c r="P366" s="92"/>
      <c r="Q366" s="97"/>
      <c r="R366" s="97"/>
      <c r="S366" s="97"/>
      <c r="T366" s="93"/>
      <c r="U366" s="93"/>
      <c r="V366" s="95"/>
      <c r="W366" s="93"/>
      <c r="X366" s="93"/>
      <c r="Y366" s="93"/>
      <c r="Z366" s="98"/>
      <c r="AA366" s="98"/>
      <c r="AB366" s="98"/>
      <c r="AC366" s="98"/>
      <c r="AD366" s="98"/>
      <c r="AE366" s="98"/>
      <c r="AF366" s="84"/>
      <c r="AG366" s="98"/>
      <c r="AH366" s="98"/>
      <c r="AI366" s="93"/>
      <c r="AJ366" s="100"/>
      <c r="AK366" s="99"/>
      <c r="AL366" s="92"/>
      <c r="AM366" s="93"/>
      <c r="AN366" s="100"/>
      <c r="AO366" s="84"/>
      <c r="AP366" s="90" t="str">
        <f>IFERROR(VLOOKUP(Data[[#This Row],['#org +lead +name]],Tbl_Orgs[], 2), "")</f>
        <v/>
      </c>
      <c r="AQ366" s="90" t="str">
        <f>IFERROR(VLOOKUP(Data[[#This Row],['#org +lead +name]],Tbl_Orgs[], 3), "")</f>
        <v/>
      </c>
      <c r="AR366" s="90" t="str">
        <f>IFERROR(VLOOKUP(Data[[#This Row],['#org +impl +name]],Tbl_Orgs[], 2), "")</f>
        <v/>
      </c>
      <c r="AS366" s="90" t="str">
        <f>IFERROR(VLOOKUP(Data[[#This Row],['#org +impl +name]],Tbl_Orgs[], 3), "")</f>
        <v/>
      </c>
      <c r="AT366" s="91" t="str">
        <f t="shared" ca="1" si="24"/>
        <v/>
      </c>
      <c r="AU366" s="91" t="str">
        <f t="shared" ca="1" si="25"/>
        <v/>
      </c>
      <c r="AV366" s="91" t="str">
        <f t="shared" ca="1" si="26"/>
        <v/>
      </c>
      <c r="AW366" s="155"/>
      <c r="AX366" s="155"/>
      <c r="AY366" s="155"/>
      <c r="AZ366" s="155"/>
    </row>
    <row r="367" spans="1:52" ht="30" customHeight="1">
      <c r="A367" s="153" t="str">
        <f t="shared" ca="1" si="23"/>
        <v>202302-359</v>
      </c>
      <c r="B367" s="92"/>
      <c r="C367" s="93"/>
      <c r="D367" s="93"/>
      <c r="E367" s="81"/>
      <c r="F367" s="94"/>
      <c r="G367" s="81"/>
      <c r="H367" s="93"/>
      <c r="I367" s="143" t="s">
        <v>373</v>
      </c>
      <c r="J367" s="92"/>
      <c r="K367" s="96"/>
      <c r="L367" s="93"/>
      <c r="M367" s="93"/>
      <c r="N367" s="84"/>
      <c r="O367" s="84"/>
      <c r="P367" s="92"/>
      <c r="Q367" s="97"/>
      <c r="R367" s="97"/>
      <c r="S367" s="97"/>
      <c r="T367" s="93"/>
      <c r="U367" s="93"/>
      <c r="V367" s="95"/>
      <c r="W367" s="93"/>
      <c r="X367" s="93"/>
      <c r="Y367" s="93"/>
      <c r="Z367" s="98"/>
      <c r="AA367" s="98"/>
      <c r="AB367" s="98"/>
      <c r="AC367" s="98"/>
      <c r="AD367" s="98"/>
      <c r="AE367" s="98"/>
      <c r="AF367" s="84"/>
      <c r="AG367" s="98"/>
      <c r="AH367" s="98"/>
      <c r="AI367" s="93"/>
      <c r="AJ367" s="100"/>
      <c r="AK367" s="99"/>
      <c r="AL367" s="92"/>
      <c r="AM367" s="93"/>
      <c r="AN367" s="100"/>
      <c r="AO367" s="84"/>
      <c r="AP367" s="90" t="str">
        <f>IFERROR(VLOOKUP(Data[[#This Row],['#org +lead +name]],Tbl_Orgs[], 2), "")</f>
        <v/>
      </c>
      <c r="AQ367" s="90" t="str">
        <f>IFERROR(VLOOKUP(Data[[#This Row],['#org +lead +name]],Tbl_Orgs[], 3), "")</f>
        <v/>
      </c>
      <c r="AR367" s="90" t="str">
        <f>IFERROR(VLOOKUP(Data[[#This Row],['#org +impl +name]],Tbl_Orgs[], 2), "")</f>
        <v/>
      </c>
      <c r="AS367" s="90" t="str">
        <f>IFERROR(VLOOKUP(Data[[#This Row],['#org +impl +name]],Tbl_Orgs[], 3), "")</f>
        <v/>
      </c>
      <c r="AT367" s="91" t="str">
        <f t="shared" ca="1" si="24"/>
        <v/>
      </c>
      <c r="AU367" s="91" t="str">
        <f t="shared" ca="1" si="25"/>
        <v/>
      </c>
      <c r="AV367" s="91" t="str">
        <f t="shared" ca="1" si="26"/>
        <v/>
      </c>
      <c r="AW367" s="155"/>
      <c r="AX367" s="155"/>
      <c r="AY367" s="155"/>
      <c r="AZ367" s="155"/>
    </row>
    <row r="368" spans="1:52" ht="30" customHeight="1">
      <c r="A368" s="153" t="str">
        <f t="shared" ca="1" si="23"/>
        <v>202302-360</v>
      </c>
      <c r="B368" s="92"/>
      <c r="C368" s="93"/>
      <c r="D368" s="93"/>
      <c r="E368" s="81"/>
      <c r="F368" s="94"/>
      <c r="G368" s="81"/>
      <c r="H368" s="93"/>
      <c r="I368" s="143" t="s">
        <v>373</v>
      </c>
      <c r="J368" s="92"/>
      <c r="K368" s="96"/>
      <c r="L368" s="93"/>
      <c r="M368" s="93"/>
      <c r="N368" s="84"/>
      <c r="O368" s="84"/>
      <c r="P368" s="92"/>
      <c r="Q368" s="97"/>
      <c r="R368" s="97"/>
      <c r="S368" s="97"/>
      <c r="T368" s="93"/>
      <c r="U368" s="93"/>
      <c r="V368" s="95"/>
      <c r="W368" s="93"/>
      <c r="X368" s="93"/>
      <c r="Y368" s="93"/>
      <c r="Z368" s="98"/>
      <c r="AA368" s="98"/>
      <c r="AB368" s="98"/>
      <c r="AC368" s="98"/>
      <c r="AD368" s="98"/>
      <c r="AE368" s="98"/>
      <c r="AF368" s="84"/>
      <c r="AG368" s="98"/>
      <c r="AH368" s="98"/>
      <c r="AI368" s="93"/>
      <c r="AJ368" s="100"/>
      <c r="AK368" s="99"/>
      <c r="AL368" s="92"/>
      <c r="AM368" s="93"/>
      <c r="AN368" s="100"/>
      <c r="AO368" s="84"/>
      <c r="AP368" s="90" t="str">
        <f>IFERROR(VLOOKUP(Data[[#This Row],['#org +lead +name]],Tbl_Orgs[], 2), "")</f>
        <v/>
      </c>
      <c r="AQ368" s="90" t="str">
        <f>IFERROR(VLOOKUP(Data[[#This Row],['#org +lead +name]],Tbl_Orgs[], 3), "")</f>
        <v/>
      </c>
      <c r="AR368" s="90" t="str">
        <f>IFERROR(VLOOKUP(Data[[#This Row],['#org +impl +name]],Tbl_Orgs[], 2), "")</f>
        <v/>
      </c>
      <c r="AS368" s="90" t="str">
        <f>IFERROR(VLOOKUP(Data[[#This Row],['#org +impl +name]],Tbl_Orgs[], 3), "")</f>
        <v/>
      </c>
      <c r="AT368" s="91" t="str">
        <f t="shared" ca="1" si="24"/>
        <v/>
      </c>
      <c r="AU368" s="91" t="str">
        <f t="shared" ca="1" si="25"/>
        <v/>
      </c>
      <c r="AV368" s="91" t="str">
        <f t="shared" ca="1" si="26"/>
        <v/>
      </c>
      <c r="AW368" s="155"/>
      <c r="AX368" s="155"/>
      <c r="AY368" s="155"/>
      <c r="AZ368" s="155"/>
    </row>
    <row r="369" spans="1:52" ht="30" customHeight="1">
      <c r="A369" s="153" t="str">
        <f t="shared" ca="1" si="23"/>
        <v>202302-361</v>
      </c>
      <c r="B369" s="92"/>
      <c r="C369" s="93"/>
      <c r="D369" s="93"/>
      <c r="E369" s="81"/>
      <c r="F369" s="94"/>
      <c r="G369" s="81"/>
      <c r="H369" s="93"/>
      <c r="I369" s="143" t="s">
        <v>373</v>
      </c>
      <c r="J369" s="92"/>
      <c r="K369" s="96"/>
      <c r="L369" s="93"/>
      <c r="M369" s="93"/>
      <c r="N369" s="84"/>
      <c r="O369" s="84"/>
      <c r="P369" s="92"/>
      <c r="Q369" s="97"/>
      <c r="R369" s="97"/>
      <c r="S369" s="97"/>
      <c r="T369" s="93"/>
      <c r="U369" s="93"/>
      <c r="V369" s="95"/>
      <c r="W369" s="93"/>
      <c r="X369" s="93"/>
      <c r="Y369" s="93"/>
      <c r="Z369" s="98"/>
      <c r="AA369" s="98"/>
      <c r="AB369" s="98"/>
      <c r="AC369" s="98"/>
      <c r="AD369" s="98"/>
      <c r="AE369" s="98"/>
      <c r="AF369" s="84"/>
      <c r="AG369" s="98"/>
      <c r="AH369" s="98"/>
      <c r="AI369" s="93"/>
      <c r="AJ369" s="100"/>
      <c r="AK369" s="99"/>
      <c r="AL369" s="92"/>
      <c r="AM369" s="93"/>
      <c r="AN369" s="100"/>
      <c r="AO369" s="84"/>
      <c r="AP369" s="90" t="str">
        <f>IFERROR(VLOOKUP(Data[[#This Row],['#org +lead +name]],Tbl_Orgs[], 2), "")</f>
        <v/>
      </c>
      <c r="AQ369" s="90" t="str">
        <f>IFERROR(VLOOKUP(Data[[#This Row],['#org +lead +name]],Tbl_Orgs[], 3), "")</f>
        <v/>
      </c>
      <c r="AR369" s="90" t="str">
        <f>IFERROR(VLOOKUP(Data[[#This Row],['#org +impl +name]],Tbl_Orgs[], 2), "")</f>
        <v/>
      </c>
      <c r="AS369" s="90" t="str">
        <f>IFERROR(VLOOKUP(Data[[#This Row],['#org +impl +name]],Tbl_Orgs[], 3), "")</f>
        <v/>
      </c>
      <c r="AT369" s="91" t="str">
        <f t="shared" ca="1" si="24"/>
        <v/>
      </c>
      <c r="AU369" s="91" t="str">
        <f t="shared" ca="1" si="25"/>
        <v/>
      </c>
      <c r="AV369" s="91" t="str">
        <f t="shared" ca="1" si="26"/>
        <v/>
      </c>
      <c r="AW369" s="155"/>
      <c r="AX369" s="155"/>
      <c r="AY369" s="155"/>
      <c r="AZ369" s="155"/>
    </row>
    <row r="370" spans="1:52" ht="30" customHeight="1">
      <c r="A370" s="153" t="str">
        <f t="shared" ca="1" si="23"/>
        <v>202302-362</v>
      </c>
      <c r="B370" s="92"/>
      <c r="C370" s="93"/>
      <c r="D370" s="93"/>
      <c r="E370" s="81"/>
      <c r="F370" s="94"/>
      <c r="G370" s="81"/>
      <c r="H370" s="93"/>
      <c r="I370" s="143" t="s">
        <v>373</v>
      </c>
      <c r="J370" s="92"/>
      <c r="K370" s="96"/>
      <c r="L370" s="93"/>
      <c r="M370" s="93"/>
      <c r="N370" s="84"/>
      <c r="O370" s="84"/>
      <c r="P370" s="92"/>
      <c r="Q370" s="97"/>
      <c r="R370" s="97"/>
      <c r="S370" s="97"/>
      <c r="T370" s="93"/>
      <c r="U370" s="93"/>
      <c r="V370" s="95"/>
      <c r="W370" s="93"/>
      <c r="X370" s="93"/>
      <c r="Y370" s="93"/>
      <c r="Z370" s="98"/>
      <c r="AA370" s="98"/>
      <c r="AB370" s="98"/>
      <c r="AC370" s="98"/>
      <c r="AD370" s="98"/>
      <c r="AE370" s="98"/>
      <c r="AF370" s="84"/>
      <c r="AG370" s="98"/>
      <c r="AH370" s="98"/>
      <c r="AI370" s="93"/>
      <c r="AJ370" s="100"/>
      <c r="AK370" s="99"/>
      <c r="AL370" s="92"/>
      <c r="AM370" s="93"/>
      <c r="AN370" s="100"/>
      <c r="AO370" s="84"/>
      <c r="AP370" s="90" t="str">
        <f>IFERROR(VLOOKUP(Data[[#This Row],['#org +lead +name]],Tbl_Orgs[], 2), "")</f>
        <v/>
      </c>
      <c r="AQ370" s="90" t="str">
        <f>IFERROR(VLOOKUP(Data[[#This Row],['#org +lead +name]],Tbl_Orgs[], 3), "")</f>
        <v/>
      </c>
      <c r="AR370" s="90" t="str">
        <f>IFERROR(VLOOKUP(Data[[#This Row],['#org +impl +name]],Tbl_Orgs[], 2), "")</f>
        <v/>
      </c>
      <c r="AS370" s="90" t="str">
        <f>IFERROR(VLOOKUP(Data[[#This Row],['#org +impl +name]],Tbl_Orgs[], 3), "")</f>
        <v/>
      </c>
      <c r="AT370" s="91" t="str">
        <f t="shared" ca="1" si="24"/>
        <v/>
      </c>
      <c r="AU370" s="91" t="str">
        <f t="shared" ca="1" si="25"/>
        <v/>
      </c>
      <c r="AV370" s="91" t="str">
        <f t="shared" ca="1" si="26"/>
        <v/>
      </c>
      <c r="AW370" s="155"/>
      <c r="AX370" s="155"/>
      <c r="AY370" s="155"/>
      <c r="AZ370" s="155"/>
    </row>
    <row r="371" spans="1:52" ht="30" customHeight="1">
      <c r="A371" s="153" t="str">
        <f t="shared" ca="1" si="23"/>
        <v>202302-363</v>
      </c>
      <c r="B371" s="92"/>
      <c r="C371" s="93"/>
      <c r="D371" s="93"/>
      <c r="E371" s="81"/>
      <c r="F371" s="94"/>
      <c r="G371" s="81"/>
      <c r="H371" s="93"/>
      <c r="I371" s="143" t="s">
        <v>373</v>
      </c>
      <c r="J371" s="92"/>
      <c r="K371" s="96"/>
      <c r="L371" s="93"/>
      <c r="M371" s="93"/>
      <c r="N371" s="84"/>
      <c r="O371" s="84"/>
      <c r="P371" s="92"/>
      <c r="Q371" s="97"/>
      <c r="R371" s="97"/>
      <c r="S371" s="97"/>
      <c r="T371" s="93"/>
      <c r="U371" s="93"/>
      <c r="V371" s="95"/>
      <c r="W371" s="93"/>
      <c r="X371" s="93"/>
      <c r="Y371" s="93"/>
      <c r="Z371" s="98"/>
      <c r="AA371" s="98"/>
      <c r="AB371" s="98"/>
      <c r="AC371" s="98"/>
      <c r="AD371" s="98"/>
      <c r="AE371" s="98"/>
      <c r="AF371" s="84"/>
      <c r="AG371" s="98"/>
      <c r="AH371" s="98"/>
      <c r="AI371" s="93"/>
      <c r="AJ371" s="100"/>
      <c r="AK371" s="99"/>
      <c r="AL371" s="92"/>
      <c r="AM371" s="93"/>
      <c r="AN371" s="100"/>
      <c r="AO371" s="84"/>
      <c r="AP371" s="90" t="str">
        <f>IFERROR(VLOOKUP(Data[[#This Row],['#org +lead +name]],Tbl_Orgs[], 2), "")</f>
        <v/>
      </c>
      <c r="AQ371" s="90" t="str">
        <f>IFERROR(VLOOKUP(Data[[#This Row],['#org +lead +name]],Tbl_Orgs[], 3), "")</f>
        <v/>
      </c>
      <c r="AR371" s="90" t="str">
        <f>IFERROR(VLOOKUP(Data[[#This Row],['#org +impl +name]],Tbl_Orgs[], 2), "")</f>
        <v/>
      </c>
      <c r="AS371" s="90" t="str">
        <f>IFERROR(VLOOKUP(Data[[#This Row],['#org +impl +name]],Tbl_Orgs[], 3), "")</f>
        <v/>
      </c>
      <c r="AT371" s="91" t="str">
        <f t="shared" ca="1" si="24"/>
        <v/>
      </c>
      <c r="AU371" s="91" t="str">
        <f t="shared" ca="1" si="25"/>
        <v/>
      </c>
      <c r="AV371" s="91" t="str">
        <f t="shared" ca="1" si="26"/>
        <v/>
      </c>
      <c r="AW371" s="155"/>
      <c r="AX371" s="155"/>
      <c r="AY371" s="155"/>
      <c r="AZ371" s="155"/>
    </row>
    <row r="372" spans="1:52" ht="30" customHeight="1">
      <c r="A372" s="153" t="str">
        <f t="shared" ca="1" si="23"/>
        <v>202302-364</v>
      </c>
      <c r="B372" s="92"/>
      <c r="C372" s="93"/>
      <c r="D372" s="93"/>
      <c r="E372" s="81"/>
      <c r="F372" s="94"/>
      <c r="G372" s="81"/>
      <c r="H372" s="93"/>
      <c r="I372" s="143" t="s">
        <v>373</v>
      </c>
      <c r="J372" s="92"/>
      <c r="K372" s="96"/>
      <c r="L372" s="93"/>
      <c r="M372" s="93"/>
      <c r="N372" s="84"/>
      <c r="O372" s="84"/>
      <c r="P372" s="92"/>
      <c r="Q372" s="97"/>
      <c r="R372" s="97"/>
      <c r="S372" s="97"/>
      <c r="T372" s="93"/>
      <c r="U372" s="93"/>
      <c r="V372" s="95"/>
      <c r="W372" s="93"/>
      <c r="X372" s="93"/>
      <c r="Y372" s="93"/>
      <c r="Z372" s="98"/>
      <c r="AA372" s="98"/>
      <c r="AB372" s="98"/>
      <c r="AC372" s="98"/>
      <c r="AD372" s="98"/>
      <c r="AE372" s="98"/>
      <c r="AF372" s="84"/>
      <c r="AG372" s="98"/>
      <c r="AH372" s="98"/>
      <c r="AI372" s="93"/>
      <c r="AJ372" s="100"/>
      <c r="AK372" s="99"/>
      <c r="AL372" s="92"/>
      <c r="AM372" s="93"/>
      <c r="AN372" s="100"/>
      <c r="AO372" s="84"/>
      <c r="AP372" s="90" t="str">
        <f>IFERROR(VLOOKUP(Data[[#This Row],['#org +lead +name]],Tbl_Orgs[], 2), "")</f>
        <v/>
      </c>
      <c r="AQ372" s="90" t="str">
        <f>IFERROR(VLOOKUP(Data[[#This Row],['#org +lead +name]],Tbl_Orgs[], 3), "")</f>
        <v/>
      </c>
      <c r="AR372" s="90" t="str">
        <f>IFERROR(VLOOKUP(Data[[#This Row],['#org +impl +name]],Tbl_Orgs[], 2), "")</f>
        <v/>
      </c>
      <c r="AS372" s="90" t="str">
        <f>IFERROR(VLOOKUP(Data[[#This Row],['#org +impl +name]],Tbl_Orgs[], 3), "")</f>
        <v/>
      </c>
      <c r="AT372" s="91" t="str">
        <f t="shared" ca="1" si="24"/>
        <v/>
      </c>
      <c r="AU372" s="91" t="str">
        <f t="shared" ca="1" si="25"/>
        <v/>
      </c>
      <c r="AV372" s="91" t="str">
        <f t="shared" ca="1" si="26"/>
        <v/>
      </c>
      <c r="AW372" s="155"/>
      <c r="AX372" s="155"/>
      <c r="AY372" s="155"/>
      <c r="AZ372" s="155"/>
    </row>
    <row r="373" spans="1:52" ht="30" customHeight="1">
      <c r="A373" s="153" t="str">
        <f t="shared" ca="1" si="23"/>
        <v>202302-365</v>
      </c>
      <c r="B373" s="92"/>
      <c r="C373" s="93"/>
      <c r="D373" s="93"/>
      <c r="E373" s="81"/>
      <c r="F373" s="94"/>
      <c r="G373" s="81"/>
      <c r="H373" s="93"/>
      <c r="I373" s="143" t="s">
        <v>373</v>
      </c>
      <c r="J373" s="92"/>
      <c r="K373" s="96"/>
      <c r="L373" s="93"/>
      <c r="M373" s="93"/>
      <c r="N373" s="84"/>
      <c r="O373" s="84"/>
      <c r="P373" s="92"/>
      <c r="Q373" s="97"/>
      <c r="R373" s="97"/>
      <c r="S373" s="97"/>
      <c r="T373" s="93"/>
      <c r="U373" s="93"/>
      <c r="V373" s="95"/>
      <c r="W373" s="93"/>
      <c r="X373" s="93"/>
      <c r="Y373" s="93"/>
      <c r="Z373" s="98"/>
      <c r="AA373" s="98"/>
      <c r="AB373" s="98"/>
      <c r="AC373" s="98"/>
      <c r="AD373" s="98"/>
      <c r="AE373" s="98"/>
      <c r="AF373" s="84"/>
      <c r="AG373" s="98"/>
      <c r="AH373" s="98"/>
      <c r="AI373" s="93"/>
      <c r="AJ373" s="100"/>
      <c r="AK373" s="99"/>
      <c r="AL373" s="92"/>
      <c r="AM373" s="93"/>
      <c r="AN373" s="100"/>
      <c r="AO373" s="84"/>
      <c r="AP373" s="90" t="str">
        <f>IFERROR(VLOOKUP(Data[[#This Row],['#org +lead +name]],Tbl_Orgs[], 2), "")</f>
        <v/>
      </c>
      <c r="AQ373" s="90" t="str">
        <f>IFERROR(VLOOKUP(Data[[#This Row],['#org +lead +name]],Tbl_Orgs[], 3), "")</f>
        <v/>
      </c>
      <c r="AR373" s="90" t="str">
        <f>IFERROR(VLOOKUP(Data[[#This Row],['#org +impl +name]],Tbl_Orgs[], 2), "")</f>
        <v/>
      </c>
      <c r="AS373" s="90" t="str">
        <f>IFERROR(VLOOKUP(Data[[#This Row],['#org +impl +name]],Tbl_Orgs[], 3), "")</f>
        <v/>
      </c>
      <c r="AT373" s="91" t="str">
        <f t="shared" ca="1" si="24"/>
        <v/>
      </c>
      <c r="AU373" s="91" t="str">
        <f t="shared" ca="1" si="25"/>
        <v/>
      </c>
      <c r="AV373" s="91" t="str">
        <f t="shared" ca="1" si="26"/>
        <v/>
      </c>
      <c r="AW373" s="155"/>
      <c r="AX373" s="155"/>
      <c r="AY373" s="155"/>
      <c r="AZ373" s="155"/>
    </row>
    <row r="374" spans="1:52" ht="30" customHeight="1">
      <c r="A374" s="153" t="str">
        <f t="shared" ca="1" si="23"/>
        <v>202302-366</v>
      </c>
      <c r="B374" s="92"/>
      <c r="C374" s="93"/>
      <c r="D374" s="93"/>
      <c r="E374" s="81"/>
      <c r="F374" s="94"/>
      <c r="G374" s="81"/>
      <c r="H374" s="93"/>
      <c r="I374" s="143" t="s">
        <v>373</v>
      </c>
      <c r="J374" s="92"/>
      <c r="K374" s="96"/>
      <c r="L374" s="93"/>
      <c r="M374" s="93"/>
      <c r="N374" s="84"/>
      <c r="O374" s="84"/>
      <c r="P374" s="92"/>
      <c r="Q374" s="97"/>
      <c r="R374" s="97"/>
      <c r="S374" s="97"/>
      <c r="T374" s="93"/>
      <c r="U374" s="93"/>
      <c r="V374" s="95"/>
      <c r="W374" s="93"/>
      <c r="X374" s="93"/>
      <c r="Y374" s="93"/>
      <c r="Z374" s="98"/>
      <c r="AA374" s="98"/>
      <c r="AB374" s="98"/>
      <c r="AC374" s="98"/>
      <c r="AD374" s="98"/>
      <c r="AE374" s="98"/>
      <c r="AF374" s="84"/>
      <c r="AG374" s="98"/>
      <c r="AH374" s="98"/>
      <c r="AI374" s="93"/>
      <c r="AJ374" s="100"/>
      <c r="AK374" s="99"/>
      <c r="AL374" s="92"/>
      <c r="AM374" s="93"/>
      <c r="AN374" s="100"/>
      <c r="AO374" s="84"/>
      <c r="AP374" s="90" t="str">
        <f>IFERROR(VLOOKUP(Data[[#This Row],['#org +lead +name]],Tbl_Orgs[], 2), "")</f>
        <v/>
      </c>
      <c r="AQ374" s="90" t="str">
        <f>IFERROR(VLOOKUP(Data[[#This Row],['#org +lead +name]],Tbl_Orgs[], 3), "")</f>
        <v/>
      </c>
      <c r="AR374" s="90" t="str">
        <f>IFERROR(VLOOKUP(Data[[#This Row],['#org +impl +name]],Tbl_Orgs[], 2), "")</f>
        <v/>
      </c>
      <c r="AS374" s="90" t="str">
        <f>IFERROR(VLOOKUP(Data[[#This Row],['#org +impl +name]],Tbl_Orgs[], 3), "")</f>
        <v/>
      </c>
      <c r="AT374" s="91" t="str">
        <f t="shared" ca="1" si="24"/>
        <v/>
      </c>
      <c r="AU374" s="91" t="str">
        <f t="shared" ca="1" si="25"/>
        <v/>
      </c>
      <c r="AV374" s="91" t="str">
        <f t="shared" ca="1" si="26"/>
        <v/>
      </c>
      <c r="AW374" s="155"/>
      <c r="AX374" s="155"/>
      <c r="AY374" s="155"/>
      <c r="AZ374" s="155"/>
    </row>
    <row r="375" spans="1:52" ht="30" customHeight="1">
      <c r="A375" s="153" t="str">
        <f t="shared" ca="1" si="23"/>
        <v>202302-367</v>
      </c>
      <c r="B375" s="92"/>
      <c r="C375" s="93"/>
      <c r="D375" s="93"/>
      <c r="E375" s="81"/>
      <c r="F375" s="94"/>
      <c r="G375" s="81"/>
      <c r="H375" s="93"/>
      <c r="I375" s="143" t="s">
        <v>373</v>
      </c>
      <c r="J375" s="92"/>
      <c r="K375" s="96"/>
      <c r="L375" s="93"/>
      <c r="M375" s="93"/>
      <c r="N375" s="84"/>
      <c r="O375" s="84"/>
      <c r="P375" s="92"/>
      <c r="Q375" s="97"/>
      <c r="R375" s="97"/>
      <c r="S375" s="97"/>
      <c r="T375" s="93"/>
      <c r="U375" s="93"/>
      <c r="V375" s="95"/>
      <c r="W375" s="93"/>
      <c r="X375" s="93"/>
      <c r="Y375" s="93"/>
      <c r="Z375" s="98"/>
      <c r="AA375" s="98"/>
      <c r="AB375" s="98"/>
      <c r="AC375" s="98"/>
      <c r="AD375" s="98"/>
      <c r="AE375" s="98"/>
      <c r="AF375" s="84"/>
      <c r="AG375" s="98"/>
      <c r="AH375" s="98"/>
      <c r="AI375" s="93"/>
      <c r="AJ375" s="100"/>
      <c r="AK375" s="99"/>
      <c r="AL375" s="92"/>
      <c r="AM375" s="93"/>
      <c r="AN375" s="100"/>
      <c r="AO375" s="84"/>
      <c r="AP375" s="90" t="str">
        <f>IFERROR(VLOOKUP(Data[[#This Row],['#org +lead +name]],Tbl_Orgs[], 2), "")</f>
        <v/>
      </c>
      <c r="AQ375" s="90" t="str">
        <f>IFERROR(VLOOKUP(Data[[#This Row],['#org +lead +name]],Tbl_Orgs[], 3), "")</f>
        <v/>
      </c>
      <c r="AR375" s="90" t="str">
        <f>IFERROR(VLOOKUP(Data[[#This Row],['#org +impl +name]],Tbl_Orgs[], 2), "")</f>
        <v/>
      </c>
      <c r="AS375" s="90" t="str">
        <f>IFERROR(VLOOKUP(Data[[#This Row],['#org +impl +name]],Tbl_Orgs[], 3), "")</f>
        <v/>
      </c>
      <c r="AT375" s="91" t="str">
        <f t="shared" ca="1" si="24"/>
        <v/>
      </c>
      <c r="AU375" s="91" t="str">
        <f t="shared" ca="1" si="25"/>
        <v/>
      </c>
      <c r="AV375" s="91" t="str">
        <f t="shared" ca="1" si="26"/>
        <v/>
      </c>
      <c r="AW375" s="155"/>
      <c r="AX375" s="155"/>
      <c r="AY375" s="155"/>
      <c r="AZ375" s="155"/>
    </row>
    <row r="376" spans="1:52" ht="30" customHeight="1">
      <c r="A376" s="153" t="str">
        <f t="shared" ca="1" si="23"/>
        <v>202302-368</v>
      </c>
      <c r="B376" s="92"/>
      <c r="C376" s="93"/>
      <c r="D376" s="93"/>
      <c r="E376" s="81"/>
      <c r="F376" s="94"/>
      <c r="G376" s="81"/>
      <c r="H376" s="93"/>
      <c r="I376" s="143" t="s">
        <v>373</v>
      </c>
      <c r="J376" s="92"/>
      <c r="K376" s="96"/>
      <c r="L376" s="93"/>
      <c r="M376" s="93"/>
      <c r="N376" s="84"/>
      <c r="O376" s="84"/>
      <c r="P376" s="92"/>
      <c r="Q376" s="97"/>
      <c r="R376" s="97"/>
      <c r="S376" s="97"/>
      <c r="T376" s="93"/>
      <c r="U376" s="93"/>
      <c r="V376" s="95"/>
      <c r="W376" s="93"/>
      <c r="X376" s="93"/>
      <c r="Y376" s="93"/>
      <c r="Z376" s="98"/>
      <c r="AA376" s="98"/>
      <c r="AB376" s="98"/>
      <c r="AC376" s="98"/>
      <c r="AD376" s="98"/>
      <c r="AE376" s="98"/>
      <c r="AF376" s="84"/>
      <c r="AG376" s="98"/>
      <c r="AH376" s="98"/>
      <c r="AI376" s="93"/>
      <c r="AJ376" s="100"/>
      <c r="AK376" s="99"/>
      <c r="AL376" s="92"/>
      <c r="AM376" s="93"/>
      <c r="AN376" s="100"/>
      <c r="AO376" s="84"/>
      <c r="AP376" s="90" t="str">
        <f>IFERROR(VLOOKUP(Data[[#This Row],['#org +lead +name]],Tbl_Orgs[], 2), "")</f>
        <v/>
      </c>
      <c r="AQ376" s="90" t="str">
        <f>IFERROR(VLOOKUP(Data[[#This Row],['#org +lead +name]],Tbl_Orgs[], 3), "")</f>
        <v/>
      </c>
      <c r="AR376" s="90" t="str">
        <f>IFERROR(VLOOKUP(Data[[#This Row],['#org +impl +name]],Tbl_Orgs[], 2), "")</f>
        <v/>
      </c>
      <c r="AS376" s="90" t="str">
        <f>IFERROR(VLOOKUP(Data[[#This Row],['#org +impl +name]],Tbl_Orgs[], 3), "")</f>
        <v/>
      </c>
      <c r="AT376" s="91" t="str">
        <f t="shared" ca="1" si="24"/>
        <v/>
      </c>
      <c r="AU376" s="91" t="str">
        <f t="shared" ca="1" si="25"/>
        <v/>
      </c>
      <c r="AV376" s="91" t="str">
        <f t="shared" ca="1" si="26"/>
        <v/>
      </c>
      <c r="AW376" s="155"/>
      <c r="AX376" s="155"/>
      <c r="AY376" s="155"/>
      <c r="AZ376" s="155"/>
    </row>
    <row r="377" spans="1:52" ht="30" customHeight="1">
      <c r="A377" s="153" t="str">
        <f t="shared" ca="1" si="23"/>
        <v>202302-369</v>
      </c>
      <c r="B377" s="92"/>
      <c r="C377" s="93"/>
      <c r="D377" s="93"/>
      <c r="E377" s="81"/>
      <c r="F377" s="94"/>
      <c r="G377" s="81"/>
      <c r="H377" s="93"/>
      <c r="I377" s="143" t="s">
        <v>373</v>
      </c>
      <c r="J377" s="92"/>
      <c r="K377" s="96"/>
      <c r="L377" s="93"/>
      <c r="M377" s="93"/>
      <c r="N377" s="84"/>
      <c r="O377" s="84"/>
      <c r="P377" s="92"/>
      <c r="Q377" s="97"/>
      <c r="R377" s="97"/>
      <c r="S377" s="97"/>
      <c r="T377" s="93"/>
      <c r="U377" s="93"/>
      <c r="V377" s="95"/>
      <c r="W377" s="93"/>
      <c r="X377" s="93"/>
      <c r="Y377" s="93"/>
      <c r="Z377" s="98"/>
      <c r="AA377" s="98"/>
      <c r="AB377" s="98"/>
      <c r="AC377" s="98"/>
      <c r="AD377" s="98"/>
      <c r="AE377" s="98"/>
      <c r="AF377" s="84"/>
      <c r="AG377" s="98"/>
      <c r="AH377" s="98"/>
      <c r="AI377" s="93"/>
      <c r="AJ377" s="100"/>
      <c r="AK377" s="99"/>
      <c r="AL377" s="92"/>
      <c r="AM377" s="93"/>
      <c r="AN377" s="100"/>
      <c r="AO377" s="84"/>
      <c r="AP377" s="90" t="str">
        <f>IFERROR(VLOOKUP(Data[[#This Row],['#org +lead +name]],Tbl_Orgs[], 2), "")</f>
        <v/>
      </c>
      <c r="AQ377" s="90" t="str">
        <f>IFERROR(VLOOKUP(Data[[#This Row],['#org +lead +name]],Tbl_Orgs[], 3), "")</f>
        <v/>
      </c>
      <c r="AR377" s="90" t="str">
        <f>IFERROR(VLOOKUP(Data[[#This Row],['#org +impl +name]],Tbl_Orgs[], 2), "")</f>
        <v/>
      </c>
      <c r="AS377" s="90" t="str">
        <f>IFERROR(VLOOKUP(Data[[#This Row],['#org +impl +name]],Tbl_Orgs[], 3), "")</f>
        <v/>
      </c>
      <c r="AT377" s="91" t="str">
        <f t="shared" ca="1" si="24"/>
        <v/>
      </c>
      <c r="AU377" s="91" t="str">
        <f t="shared" ca="1" si="25"/>
        <v/>
      </c>
      <c r="AV377" s="91" t="str">
        <f t="shared" ca="1" si="26"/>
        <v/>
      </c>
      <c r="AW377" s="155"/>
      <c r="AX377" s="155"/>
      <c r="AY377" s="155"/>
      <c r="AZ377" s="155"/>
    </row>
    <row r="378" spans="1:52" ht="30" customHeight="1">
      <c r="A378" s="153" t="str">
        <f t="shared" ca="1" si="23"/>
        <v>202302-370</v>
      </c>
      <c r="B378" s="92"/>
      <c r="C378" s="93"/>
      <c r="D378" s="93"/>
      <c r="E378" s="81"/>
      <c r="F378" s="94"/>
      <c r="G378" s="81"/>
      <c r="H378" s="93"/>
      <c r="I378" s="143" t="s">
        <v>373</v>
      </c>
      <c r="J378" s="92"/>
      <c r="K378" s="96"/>
      <c r="L378" s="93"/>
      <c r="M378" s="93"/>
      <c r="N378" s="84"/>
      <c r="O378" s="84"/>
      <c r="P378" s="92"/>
      <c r="Q378" s="97"/>
      <c r="R378" s="97"/>
      <c r="S378" s="97"/>
      <c r="T378" s="93"/>
      <c r="U378" s="93"/>
      <c r="V378" s="95"/>
      <c r="W378" s="93"/>
      <c r="X378" s="93"/>
      <c r="Y378" s="93"/>
      <c r="Z378" s="98"/>
      <c r="AA378" s="98"/>
      <c r="AB378" s="98"/>
      <c r="AC378" s="98"/>
      <c r="AD378" s="98"/>
      <c r="AE378" s="98"/>
      <c r="AF378" s="84"/>
      <c r="AG378" s="98"/>
      <c r="AH378" s="98"/>
      <c r="AI378" s="93"/>
      <c r="AJ378" s="100"/>
      <c r="AK378" s="99"/>
      <c r="AL378" s="92"/>
      <c r="AM378" s="93"/>
      <c r="AN378" s="100"/>
      <c r="AO378" s="84"/>
      <c r="AP378" s="90" t="str">
        <f>IFERROR(VLOOKUP(Data[[#This Row],['#org +lead +name]],Tbl_Orgs[], 2), "")</f>
        <v/>
      </c>
      <c r="AQ378" s="90" t="str">
        <f>IFERROR(VLOOKUP(Data[[#This Row],['#org +lead +name]],Tbl_Orgs[], 3), "")</f>
        <v/>
      </c>
      <c r="AR378" s="90" t="str">
        <f>IFERROR(VLOOKUP(Data[[#This Row],['#org +impl +name]],Tbl_Orgs[], 2), "")</f>
        <v/>
      </c>
      <c r="AS378" s="90" t="str">
        <f>IFERROR(VLOOKUP(Data[[#This Row],['#org +impl +name]],Tbl_Orgs[], 3), "")</f>
        <v/>
      </c>
      <c r="AT378" s="91" t="str">
        <f t="shared" ca="1" si="24"/>
        <v/>
      </c>
      <c r="AU378" s="91" t="str">
        <f t="shared" ca="1" si="25"/>
        <v/>
      </c>
      <c r="AV378" s="91" t="str">
        <f t="shared" ca="1" si="26"/>
        <v/>
      </c>
      <c r="AW378" s="155"/>
      <c r="AX378" s="155"/>
      <c r="AY378" s="155"/>
      <c r="AZ378" s="155"/>
    </row>
    <row r="379" spans="1:52" ht="30" customHeight="1">
      <c r="A379" s="153" t="str">
        <f t="shared" ca="1" si="23"/>
        <v>202302-371</v>
      </c>
      <c r="B379" s="92"/>
      <c r="C379" s="93"/>
      <c r="D379" s="93"/>
      <c r="E379" s="81"/>
      <c r="F379" s="94"/>
      <c r="G379" s="81"/>
      <c r="H379" s="93"/>
      <c r="I379" s="143" t="s">
        <v>373</v>
      </c>
      <c r="J379" s="92"/>
      <c r="K379" s="96"/>
      <c r="L379" s="93"/>
      <c r="M379" s="93"/>
      <c r="N379" s="84"/>
      <c r="O379" s="84"/>
      <c r="P379" s="92"/>
      <c r="Q379" s="97"/>
      <c r="R379" s="97"/>
      <c r="S379" s="97"/>
      <c r="T379" s="93"/>
      <c r="U379" s="93"/>
      <c r="V379" s="95"/>
      <c r="W379" s="93"/>
      <c r="X379" s="93"/>
      <c r="Y379" s="93"/>
      <c r="Z379" s="98"/>
      <c r="AA379" s="98"/>
      <c r="AB379" s="98"/>
      <c r="AC379" s="98"/>
      <c r="AD379" s="98"/>
      <c r="AE379" s="98"/>
      <c r="AF379" s="84"/>
      <c r="AG379" s="98"/>
      <c r="AH379" s="98"/>
      <c r="AI379" s="93"/>
      <c r="AJ379" s="100"/>
      <c r="AK379" s="99"/>
      <c r="AL379" s="92"/>
      <c r="AM379" s="93"/>
      <c r="AN379" s="100"/>
      <c r="AO379" s="84"/>
      <c r="AP379" s="90" t="str">
        <f>IFERROR(VLOOKUP(Data[[#This Row],['#org +lead +name]],Tbl_Orgs[], 2), "")</f>
        <v/>
      </c>
      <c r="AQ379" s="90" t="str">
        <f>IFERROR(VLOOKUP(Data[[#This Row],['#org +lead +name]],Tbl_Orgs[], 3), "")</f>
        <v/>
      </c>
      <c r="AR379" s="90" t="str">
        <f>IFERROR(VLOOKUP(Data[[#This Row],['#org +impl +name]],Tbl_Orgs[], 2), "")</f>
        <v/>
      </c>
      <c r="AS379" s="90" t="str">
        <f>IFERROR(VLOOKUP(Data[[#This Row],['#org +impl +name]],Tbl_Orgs[], 3), "")</f>
        <v/>
      </c>
      <c r="AT379" s="91" t="str">
        <f t="shared" ca="1" si="24"/>
        <v/>
      </c>
      <c r="AU379" s="91" t="str">
        <f t="shared" ca="1" si="25"/>
        <v/>
      </c>
      <c r="AV379" s="91" t="str">
        <f t="shared" ca="1" si="26"/>
        <v/>
      </c>
      <c r="AW379" s="155"/>
      <c r="AX379" s="155"/>
      <c r="AY379" s="155"/>
      <c r="AZ379" s="155"/>
    </row>
    <row r="380" spans="1:52" ht="30" customHeight="1">
      <c r="A380" s="153" t="str">
        <f t="shared" ca="1" si="23"/>
        <v>202302-372</v>
      </c>
      <c r="B380" s="92"/>
      <c r="C380" s="93"/>
      <c r="D380" s="93"/>
      <c r="E380" s="81"/>
      <c r="F380" s="94"/>
      <c r="G380" s="81"/>
      <c r="H380" s="93"/>
      <c r="I380" s="143" t="s">
        <v>373</v>
      </c>
      <c r="J380" s="92"/>
      <c r="K380" s="96"/>
      <c r="L380" s="93"/>
      <c r="M380" s="93"/>
      <c r="N380" s="84"/>
      <c r="O380" s="84"/>
      <c r="P380" s="92"/>
      <c r="Q380" s="97"/>
      <c r="R380" s="97"/>
      <c r="S380" s="97"/>
      <c r="T380" s="93"/>
      <c r="U380" s="93"/>
      <c r="V380" s="95"/>
      <c r="W380" s="93"/>
      <c r="X380" s="93"/>
      <c r="Y380" s="93"/>
      <c r="Z380" s="98"/>
      <c r="AA380" s="98"/>
      <c r="AB380" s="98"/>
      <c r="AC380" s="98"/>
      <c r="AD380" s="98"/>
      <c r="AE380" s="98"/>
      <c r="AF380" s="84"/>
      <c r="AG380" s="98"/>
      <c r="AH380" s="98"/>
      <c r="AI380" s="93"/>
      <c r="AJ380" s="100"/>
      <c r="AK380" s="99"/>
      <c r="AL380" s="92"/>
      <c r="AM380" s="93"/>
      <c r="AN380" s="100"/>
      <c r="AO380" s="84"/>
      <c r="AP380" s="90" t="str">
        <f>IFERROR(VLOOKUP(Data[[#This Row],['#org +lead +name]],Tbl_Orgs[], 2), "")</f>
        <v/>
      </c>
      <c r="AQ380" s="90" t="str">
        <f>IFERROR(VLOOKUP(Data[[#This Row],['#org +lead +name]],Tbl_Orgs[], 3), "")</f>
        <v/>
      </c>
      <c r="AR380" s="90" t="str">
        <f>IFERROR(VLOOKUP(Data[[#This Row],['#org +impl +name]],Tbl_Orgs[], 2), "")</f>
        <v/>
      </c>
      <c r="AS380" s="90" t="str">
        <f>IFERROR(VLOOKUP(Data[[#This Row],['#org +impl +name]],Tbl_Orgs[], 3), "")</f>
        <v/>
      </c>
      <c r="AT380" s="91" t="str">
        <f t="shared" ca="1" si="24"/>
        <v/>
      </c>
      <c r="AU380" s="91" t="str">
        <f t="shared" ca="1" si="25"/>
        <v/>
      </c>
      <c r="AV380" s="91" t="str">
        <f t="shared" ca="1" si="26"/>
        <v/>
      </c>
      <c r="AW380" s="155"/>
      <c r="AX380" s="155"/>
      <c r="AY380" s="155"/>
      <c r="AZ380" s="155"/>
    </row>
    <row r="381" spans="1:52" ht="30" customHeight="1">
      <c r="A381" s="153" t="str">
        <f t="shared" ca="1" si="23"/>
        <v>202302-373</v>
      </c>
      <c r="B381" s="92"/>
      <c r="C381" s="93"/>
      <c r="D381" s="93"/>
      <c r="E381" s="81"/>
      <c r="F381" s="94"/>
      <c r="G381" s="81"/>
      <c r="H381" s="93"/>
      <c r="I381" s="143" t="s">
        <v>373</v>
      </c>
      <c r="J381" s="92"/>
      <c r="K381" s="96"/>
      <c r="L381" s="93"/>
      <c r="M381" s="93"/>
      <c r="N381" s="84"/>
      <c r="O381" s="84"/>
      <c r="P381" s="92"/>
      <c r="Q381" s="97"/>
      <c r="R381" s="97"/>
      <c r="S381" s="97"/>
      <c r="T381" s="93"/>
      <c r="U381" s="93"/>
      <c r="V381" s="95"/>
      <c r="W381" s="93"/>
      <c r="X381" s="93"/>
      <c r="Y381" s="93"/>
      <c r="Z381" s="98"/>
      <c r="AA381" s="98"/>
      <c r="AB381" s="98"/>
      <c r="AC381" s="98"/>
      <c r="AD381" s="98"/>
      <c r="AE381" s="98"/>
      <c r="AF381" s="84"/>
      <c r="AG381" s="98"/>
      <c r="AH381" s="98"/>
      <c r="AI381" s="93"/>
      <c r="AJ381" s="100"/>
      <c r="AK381" s="99"/>
      <c r="AL381" s="92"/>
      <c r="AM381" s="93"/>
      <c r="AN381" s="100"/>
      <c r="AO381" s="84"/>
      <c r="AP381" s="90" t="str">
        <f>IFERROR(VLOOKUP(Data[[#This Row],['#org +lead +name]],Tbl_Orgs[], 2), "")</f>
        <v/>
      </c>
      <c r="AQ381" s="90" t="str">
        <f>IFERROR(VLOOKUP(Data[[#This Row],['#org +lead +name]],Tbl_Orgs[], 3), "")</f>
        <v/>
      </c>
      <c r="AR381" s="90" t="str">
        <f>IFERROR(VLOOKUP(Data[[#This Row],['#org +impl +name]],Tbl_Orgs[], 2), "")</f>
        <v/>
      </c>
      <c r="AS381" s="90" t="str">
        <f>IFERROR(VLOOKUP(Data[[#This Row],['#org +impl +name]],Tbl_Orgs[], 3), "")</f>
        <v/>
      </c>
      <c r="AT381" s="91" t="str">
        <f t="shared" ca="1" si="24"/>
        <v/>
      </c>
      <c r="AU381" s="91" t="str">
        <f t="shared" ca="1" si="25"/>
        <v/>
      </c>
      <c r="AV381" s="91" t="str">
        <f t="shared" ca="1" si="26"/>
        <v/>
      </c>
      <c r="AW381" s="155"/>
      <c r="AX381" s="155"/>
      <c r="AY381" s="155"/>
      <c r="AZ381" s="155"/>
    </row>
    <row r="382" spans="1:52" ht="30" customHeight="1">
      <c r="A382" s="153" t="str">
        <f t="shared" ca="1" si="23"/>
        <v>202302-374</v>
      </c>
      <c r="B382" s="92"/>
      <c r="C382" s="93"/>
      <c r="D382" s="93"/>
      <c r="E382" s="81"/>
      <c r="F382" s="94"/>
      <c r="G382" s="81"/>
      <c r="H382" s="93"/>
      <c r="I382" s="143" t="s">
        <v>373</v>
      </c>
      <c r="J382" s="92"/>
      <c r="K382" s="96"/>
      <c r="L382" s="93"/>
      <c r="M382" s="93"/>
      <c r="N382" s="84"/>
      <c r="O382" s="84"/>
      <c r="P382" s="92"/>
      <c r="Q382" s="97"/>
      <c r="R382" s="97"/>
      <c r="S382" s="97"/>
      <c r="T382" s="93"/>
      <c r="U382" s="93"/>
      <c r="V382" s="95"/>
      <c r="W382" s="93"/>
      <c r="X382" s="93"/>
      <c r="Y382" s="93"/>
      <c r="Z382" s="98"/>
      <c r="AA382" s="98"/>
      <c r="AB382" s="98"/>
      <c r="AC382" s="98"/>
      <c r="AD382" s="98"/>
      <c r="AE382" s="98"/>
      <c r="AF382" s="84"/>
      <c r="AG382" s="98"/>
      <c r="AH382" s="98"/>
      <c r="AI382" s="93"/>
      <c r="AJ382" s="100"/>
      <c r="AK382" s="99"/>
      <c r="AL382" s="92"/>
      <c r="AM382" s="93"/>
      <c r="AN382" s="100"/>
      <c r="AO382" s="84"/>
      <c r="AP382" s="90" t="str">
        <f>IFERROR(VLOOKUP(Data[[#This Row],['#org +lead +name]],Tbl_Orgs[], 2), "")</f>
        <v/>
      </c>
      <c r="AQ382" s="90" t="str">
        <f>IFERROR(VLOOKUP(Data[[#This Row],['#org +lead +name]],Tbl_Orgs[], 3), "")</f>
        <v/>
      </c>
      <c r="AR382" s="90" t="str">
        <f>IFERROR(VLOOKUP(Data[[#This Row],['#org +impl +name]],Tbl_Orgs[], 2), "")</f>
        <v/>
      </c>
      <c r="AS382" s="90" t="str">
        <f>IFERROR(VLOOKUP(Data[[#This Row],['#org +impl +name]],Tbl_Orgs[], 3), "")</f>
        <v/>
      </c>
      <c r="AT382" s="91" t="str">
        <f t="shared" ca="1" si="24"/>
        <v/>
      </c>
      <c r="AU382" s="91" t="str">
        <f t="shared" ca="1" si="25"/>
        <v/>
      </c>
      <c r="AV382" s="91" t="str">
        <f t="shared" ca="1" si="26"/>
        <v/>
      </c>
      <c r="AW382" s="155"/>
      <c r="AX382" s="155"/>
      <c r="AY382" s="155"/>
      <c r="AZ382" s="155"/>
    </row>
    <row r="383" spans="1:52" ht="30" customHeight="1">
      <c r="A383" s="153" t="str">
        <f t="shared" ca="1" si="23"/>
        <v>202302-375</v>
      </c>
      <c r="B383" s="92"/>
      <c r="C383" s="93"/>
      <c r="D383" s="93"/>
      <c r="E383" s="81"/>
      <c r="F383" s="94"/>
      <c r="G383" s="81"/>
      <c r="H383" s="93"/>
      <c r="I383" s="143" t="s">
        <v>373</v>
      </c>
      <c r="J383" s="92"/>
      <c r="K383" s="96"/>
      <c r="L383" s="93"/>
      <c r="M383" s="93"/>
      <c r="N383" s="84"/>
      <c r="O383" s="84"/>
      <c r="P383" s="92"/>
      <c r="Q383" s="97"/>
      <c r="R383" s="97"/>
      <c r="S383" s="97"/>
      <c r="T383" s="93"/>
      <c r="U383" s="93"/>
      <c r="V383" s="95"/>
      <c r="W383" s="93"/>
      <c r="X383" s="93"/>
      <c r="Y383" s="93"/>
      <c r="Z383" s="98"/>
      <c r="AA383" s="98"/>
      <c r="AB383" s="98"/>
      <c r="AC383" s="98"/>
      <c r="AD383" s="98"/>
      <c r="AE383" s="98"/>
      <c r="AF383" s="84"/>
      <c r="AG383" s="98"/>
      <c r="AH383" s="98"/>
      <c r="AI383" s="93"/>
      <c r="AJ383" s="100"/>
      <c r="AK383" s="99"/>
      <c r="AL383" s="92"/>
      <c r="AM383" s="93"/>
      <c r="AN383" s="100"/>
      <c r="AO383" s="84"/>
      <c r="AP383" s="90" t="str">
        <f>IFERROR(VLOOKUP(Data[[#This Row],['#org +lead +name]],Tbl_Orgs[], 2), "")</f>
        <v/>
      </c>
      <c r="AQ383" s="90" t="str">
        <f>IFERROR(VLOOKUP(Data[[#This Row],['#org +lead +name]],Tbl_Orgs[], 3), "")</f>
        <v/>
      </c>
      <c r="AR383" s="90" t="str">
        <f>IFERROR(VLOOKUP(Data[[#This Row],['#org +impl +name]],Tbl_Orgs[], 2), "")</f>
        <v/>
      </c>
      <c r="AS383" s="90" t="str">
        <f>IFERROR(VLOOKUP(Data[[#This Row],['#org +impl +name]],Tbl_Orgs[], 3), "")</f>
        <v/>
      </c>
      <c r="AT383" s="91" t="str">
        <f t="shared" ca="1" si="24"/>
        <v/>
      </c>
      <c r="AU383" s="91" t="str">
        <f t="shared" ca="1" si="25"/>
        <v/>
      </c>
      <c r="AV383" s="91" t="str">
        <f t="shared" ca="1" si="26"/>
        <v/>
      </c>
      <c r="AW383" s="155"/>
      <c r="AX383" s="155"/>
      <c r="AY383" s="155"/>
      <c r="AZ383" s="155"/>
    </row>
    <row r="384" spans="1:52" ht="30" customHeight="1">
      <c r="A384" s="153" t="str">
        <f t="shared" ca="1" si="23"/>
        <v>202302-376</v>
      </c>
      <c r="B384" s="92"/>
      <c r="C384" s="93"/>
      <c r="D384" s="93"/>
      <c r="E384" s="81"/>
      <c r="F384" s="94"/>
      <c r="G384" s="81"/>
      <c r="H384" s="93"/>
      <c r="I384" s="143" t="s">
        <v>373</v>
      </c>
      <c r="J384" s="92"/>
      <c r="K384" s="96"/>
      <c r="L384" s="93"/>
      <c r="M384" s="93"/>
      <c r="N384" s="84"/>
      <c r="O384" s="84"/>
      <c r="P384" s="92"/>
      <c r="Q384" s="97"/>
      <c r="R384" s="97"/>
      <c r="S384" s="97"/>
      <c r="T384" s="93"/>
      <c r="U384" s="93"/>
      <c r="V384" s="95"/>
      <c r="W384" s="93"/>
      <c r="X384" s="93"/>
      <c r="Y384" s="93"/>
      <c r="Z384" s="98"/>
      <c r="AA384" s="98"/>
      <c r="AB384" s="98"/>
      <c r="AC384" s="98"/>
      <c r="AD384" s="98"/>
      <c r="AE384" s="98"/>
      <c r="AF384" s="84"/>
      <c r="AG384" s="98"/>
      <c r="AH384" s="98"/>
      <c r="AI384" s="93"/>
      <c r="AJ384" s="100"/>
      <c r="AK384" s="99"/>
      <c r="AL384" s="92"/>
      <c r="AM384" s="93"/>
      <c r="AN384" s="100"/>
      <c r="AO384" s="84"/>
      <c r="AP384" s="90" t="str">
        <f>IFERROR(VLOOKUP(Data[[#This Row],['#org +lead +name]],Tbl_Orgs[], 2), "")</f>
        <v/>
      </c>
      <c r="AQ384" s="90" t="str">
        <f>IFERROR(VLOOKUP(Data[[#This Row],['#org +lead +name]],Tbl_Orgs[], 3), "")</f>
        <v/>
      </c>
      <c r="AR384" s="90" t="str">
        <f>IFERROR(VLOOKUP(Data[[#This Row],['#org +impl +name]],Tbl_Orgs[], 2), "")</f>
        <v/>
      </c>
      <c r="AS384" s="90" t="str">
        <f>IFERROR(VLOOKUP(Data[[#This Row],['#org +impl +name]],Tbl_Orgs[], 3), "")</f>
        <v/>
      </c>
      <c r="AT384" s="91" t="str">
        <f t="shared" ca="1" si="24"/>
        <v/>
      </c>
      <c r="AU384" s="91" t="str">
        <f t="shared" ca="1" si="25"/>
        <v/>
      </c>
      <c r="AV384" s="91" t="str">
        <f t="shared" ca="1" si="26"/>
        <v/>
      </c>
      <c r="AW384" s="155"/>
      <c r="AX384" s="155"/>
      <c r="AY384" s="155"/>
      <c r="AZ384" s="155"/>
    </row>
    <row r="385" spans="1:52" ht="30" customHeight="1">
      <c r="A385" s="153" t="str">
        <f t="shared" ca="1" si="23"/>
        <v>202302-377</v>
      </c>
      <c r="B385" s="92"/>
      <c r="C385" s="93"/>
      <c r="D385" s="93"/>
      <c r="E385" s="81"/>
      <c r="F385" s="94"/>
      <c r="G385" s="81"/>
      <c r="H385" s="93"/>
      <c r="I385" s="143" t="s">
        <v>373</v>
      </c>
      <c r="J385" s="92"/>
      <c r="K385" s="96"/>
      <c r="L385" s="93"/>
      <c r="M385" s="93"/>
      <c r="N385" s="84"/>
      <c r="O385" s="84"/>
      <c r="P385" s="92"/>
      <c r="Q385" s="97"/>
      <c r="R385" s="97"/>
      <c r="S385" s="97"/>
      <c r="T385" s="93"/>
      <c r="U385" s="93"/>
      <c r="V385" s="95"/>
      <c r="W385" s="93"/>
      <c r="X385" s="93"/>
      <c r="Y385" s="93"/>
      <c r="Z385" s="98"/>
      <c r="AA385" s="98"/>
      <c r="AB385" s="98"/>
      <c r="AC385" s="98"/>
      <c r="AD385" s="98"/>
      <c r="AE385" s="98"/>
      <c r="AF385" s="84"/>
      <c r="AG385" s="98"/>
      <c r="AH385" s="98"/>
      <c r="AI385" s="93"/>
      <c r="AJ385" s="100"/>
      <c r="AK385" s="99"/>
      <c r="AL385" s="92"/>
      <c r="AM385" s="93"/>
      <c r="AN385" s="100"/>
      <c r="AO385" s="84"/>
      <c r="AP385" s="90" t="str">
        <f>IFERROR(VLOOKUP(Data[[#This Row],['#org +lead +name]],Tbl_Orgs[], 2), "")</f>
        <v/>
      </c>
      <c r="AQ385" s="90" t="str">
        <f>IFERROR(VLOOKUP(Data[[#This Row],['#org +lead +name]],Tbl_Orgs[], 3), "")</f>
        <v/>
      </c>
      <c r="AR385" s="90" t="str">
        <f>IFERROR(VLOOKUP(Data[[#This Row],['#org +impl +name]],Tbl_Orgs[], 2), "")</f>
        <v/>
      </c>
      <c r="AS385" s="90" t="str">
        <f>IFERROR(VLOOKUP(Data[[#This Row],['#org +impl +name]],Tbl_Orgs[], 3), "")</f>
        <v/>
      </c>
      <c r="AT385" s="91" t="str">
        <f t="shared" ca="1" si="24"/>
        <v/>
      </c>
      <c r="AU385" s="91" t="str">
        <f t="shared" ca="1" si="25"/>
        <v/>
      </c>
      <c r="AV385" s="91" t="str">
        <f t="shared" ca="1" si="26"/>
        <v/>
      </c>
      <c r="AW385" s="155"/>
      <c r="AX385" s="155"/>
      <c r="AY385" s="155"/>
      <c r="AZ385" s="155"/>
    </row>
    <row r="386" spans="1:52" ht="30" customHeight="1">
      <c r="A386" s="153" t="str">
        <f t="shared" ca="1" si="23"/>
        <v>202302-378</v>
      </c>
      <c r="B386" s="92"/>
      <c r="C386" s="93"/>
      <c r="D386" s="93"/>
      <c r="E386" s="81"/>
      <c r="F386" s="94"/>
      <c r="G386" s="81"/>
      <c r="H386" s="93"/>
      <c r="I386" s="143" t="s">
        <v>373</v>
      </c>
      <c r="J386" s="92"/>
      <c r="K386" s="96"/>
      <c r="L386" s="93"/>
      <c r="M386" s="93"/>
      <c r="N386" s="84"/>
      <c r="O386" s="84"/>
      <c r="P386" s="92"/>
      <c r="Q386" s="97"/>
      <c r="R386" s="81"/>
      <c r="S386" s="97"/>
      <c r="T386" s="93"/>
      <c r="U386" s="93"/>
      <c r="V386" s="95"/>
      <c r="W386" s="93"/>
      <c r="X386" s="93"/>
      <c r="Y386" s="93"/>
      <c r="Z386" s="98"/>
      <c r="AA386" s="98"/>
      <c r="AB386" s="98"/>
      <c r="AC386" s="98"/>
      <c r="AD386" s="98"/>
      <c r="AE386" s="98"/>
      <c r="AF386" s="84"/>
      <c r="AG386" s="98"/>
      <c r="AH386" s="98"/>
      <c r="AI386" s="93"/>
      <c r="AJ386" s="100"/>
      <c r="AK386" s="99"/>
      <c r="AL386" s="92"/>
      <c r="AM386" s="93"/>
      <c r="AN386" s="100"/>
      <c r="AO386" s="84"/>
      <c r="AP386" s="90" t="str">
        <f>IFERROR(VLOOKUP(Data[[#This Row],['#org +lead +name]],Tbl_Orgs[], 2), "")</f>
        <v/>
      </c>
      <c r="AQ386" s="90" t="str">
        <f>IFERROR(VLOOKUP(Data[[#This Row],['#org +lead +name]],Tbl_Orgs[], 3), "")</f>
        <v/>
      </c>
      <c r="AR386" s="90" t="str">
        <f>IFERROR(VLOOKUP(Data[[#This Row],['#org +impl +name]],Tbl_Orgs[], 2), "")</f>
        <v/>
      </c>
      <c r="AS386" s="90" t="str">
        <f>IFERROR(VLOOKUP(Data[[#This Row],['#org +impl +name]],Tbl_Orgs[], 3), "")</f>
        <v/>
      </c>
      <c r="AT386" s="91" t="str">
        <f t="shared" ca="1" si="24"/>
        <v/>
      </c>
      <c r="AU386" s="91" t="str">
        <f t="shared" ca="1" si="25"/>
        <v/>
      </c>
      <c r="AV386" s="91" t="str">
        <f t="shared" ca="1" si="26"/>
        <v/>
      </c>
      <c r="AW386" s="155"/>
      <c r="AX386" s="155"/>
      <c r="AY386" s="155"/>
      <c r="AZ386" s="155"/>
    </row>
    <row r="387" spans="1:52" ht="30" customHeight="1">
      <c r="A387" s="153" t="str">
        <f t="shared" ca="1" si="23"/>
        <v>202302-379</v>
      </c>
      <c r="B387" s="92"/>
      <c r="C387" s="93"/>
      <c r="D387" s="93"/>
      <c r="E387" s="81"/>
      <c r="F387" s="94"/>
      <c r="G387" s="81"/>
      <c r="H387" s="93"/>
      <c r="I387" s="143" t="s">
        <v>373</v>
      </c>
      <c r="J387" s="92"/>
      <c r="K387" s="96"/>
      <c r="L387" s="93"/>
      <c r="M387" s="93"/>
      <c r="N387" s="84"/>
      <c r="O387" s="84"/>
      <c r="P387" s="92"/>
      <c r="Q387" s="97"/>
      <c r="R387" s="81"/>
      <c r="S387" s="97"/>
      <c r="T387" s="93"/>
      <c r="U387" s="93"/>
      <c r="V387" s="95"/>
      <c r="W387" s="93"/>
      <c r="X387" s="93"/>
      <c r="Y387" s="93"/>
      <c r="Z387" s="98"/>
      <c r="AA387" s="98"/>
      <c r="AB387" s="98"/>
      <c r="AC387" s="98"/>
      <c r="AD387" s="98"/>
      <c r="AE387" s="98"/>
      <c r="AF387" s="84"/>
      <c r="AG387" s="98"/>
      <c r="AH387" s="98"/>
      <c r="AI387" s="93"/>
      <c r="AJ387" s="100"/>
      <c r="AK387" s="99"/>
      <c r="AL387" s="92"/>
      <c r="AM387" s="93"/>
      <c r="AN387" s="100"/>
      <c r="AO387" s="84"/>
      <c r="AP387" s="90" t="str">
        <f>IFERROR(VLOOKUP(Data[[#This Row],['#org +lead +name]],Tbl_Orgs[], 2), "")</f>
        <v/>
      </c>
      <c r="AQ387" s="90" t="str">
        <f>IFERROR(VLOOKUP(Data[[#This Row],['#org +lead +name]],Tbl_Orgs[], 3), "")</f>
        <v/>
      </c>
      <c r="AR387" s="90" t="str">
        <f>IFERROR(VLOOKUP(Data[[#This Row],['#org +impl +name]],Tbl_Orgs[], 2), "")</f>
        <v/>
      </c>
      <c r="AS387" s="90" t="str">
        <f>IFERROR(VLOOKUP(Data[[#This Row],['#org +impl +name]],Tbl_Orgs[], 3), "")</f>
        <v/>
      </c>
      <c r="AT387" s="91" t="str">
        <f t="shared" ca="1" si="24"/>
        <v/>
      </c>
      <c r="AU387" s="91" t="str">
        <f t="shared" ca="1" si="25"/>
        <v/>
      </c>
      <c r="AV387" s="91" t="str">
        <f t="shared" ca="1" si="26"/>
        <v/>
      </c>
      <c r="AW387" s="155"/>
      <c r="AX387" s="155"/>
      <c r="AY387" s="155"/>
      <c r="AZ387" s="155"/>
    </row>
    <row r="388" spans="1:52" ht="30" customHeight="1">
      <c r="A388" s="153" t="str">
        <f t="shared" ca="1" si="23"/>
        <v>202302-380</v>
      </c>
      <c r="B388" s="92"/>
      <c r="C388" s="93"/>
      <c r="D388" s="93"/>
      <c r="E388" s="81"/>
      <c r="F388" s="94"/>
      <c r="G388" s="81"/>
      <c r="H388" s="93"/>
      <c r="I388" s="143" t="s">
        <v>373</v>
      </c>
      <c r="J388" s="92"/>
      <c r="K388" s="96"/>
      <c r="L388" s="93"/>
      <c r="M388" s="93"/>
      <c r="N388" s="84"/>
      <c r="O388" s="84"/>
      <c r="P388" s="92"/>
      <c r="Q388" s="97"/>
      <c r="R388" s="81"/>
      <c r="S388" s="97"/>
      <c r="T388" s="93"/>
      <c r="U388" s="93"/>
      <c r="V388" s="95"/>
      <c r="W388" s="93"/>
      <c r="X388" s="93"/>
      <c r="Y388" s="93"/>
      <c r="Z388" s="98"/>
      <c r="AA388" s="98"/>
      <c r="AB388" s="98"/>
      <c r="AC388" s="98"/>
      <c r="AD388" s="98"/>
      <c r="AE388" s="98"/>
      <c r="AF388" s="84"/>
      <c r="AG388" s="98"/>
      <c r="AH388" s="98"/>
      <c r="AI388" s="93"/>
      <c r="AJ388" s="100"/>
      <c r="AK388" s="99"/>
      <c r="AL388" s="92"/>
      <c r="AM388" s="93"/>
      <c r="AN388" s="100"/>
      <c r="AO388" s="84"/>
      <c r="AP388" s="90" t="str">
        <f>IFERROR(VLOOKUP(Data[[#This Row],['#org +lead +name]],Tbl_Orgs[], 2), "")</f>
        <v/>
      </c>
      <c r="AQ388" s="90" t="str">
        <f>IFERROR(VLOOKUP(Data[[#This Row],['#org +lead +name]],Tbl_Orgs[], 3), "")</f>
        <v/>
      </c>
      <c r="AR388" s="90" t="str">
        <f>IFERROR(VLOOKUP(Data[[#This Row],['#org +impl +name]],Tbl_Orgs[], 2), "")</f>
        <v/>
      </c>
      <c r="AS388" s="90" t="str">
        <f>IFERROR(VLOOKUP(Data[[#This Row],['#org +impl +name]],Tbl_Orgs[], 3), "")</f>
        <v/>
      </c>
      <c r="AT388" s="91" t="str">
        <f t="shared" ca="1" si="24"/>
        <v/>
      </c>
      <c r="AU388" s="91" t="str">
        <f t="shared" ca="1" si="25"/>
        <v/>
      </c>
      <c r="AV388" s="91" t="str">
        <f t="shared" ca="1" si="26"/>
        <v/>
      </c>
      <c r="AW388" s="155"/>
      <c r="AX388" s="155"/>
      <c r="AY388" s="155"/>
      <c r="AZ388" s="155"/>
    </row>
    <row r="389" spans="1:52" ht="30" customHeight="1">
      <c r="A389" s="153" t="str">
        <f t="shared" ca="1" si="23"/>
        <v>202302-381</v>
      </c>
      <c r="B389" s="92"/>
      <c r="C389" s="93"/>
      <c r="D389" s="93"/>
      <c r="E389" s="81"/>
      <c r="F389" s="94"/>
      <c r="G389" s="81"/>
      <c r="H389" s="93"/>
      <c r="I389" s="143" t="s">
        <v>373</v>
      </c>
      <c r="J389" s="92"/>
      <c r="K389" s="96"/>
      <c r="L389" s="93"/>
      <c r="M389" s="93"/>
      <c r="N389" s="84"/>
      <c r="O389" s="84"/>
      <c r="P389" s="92"/>
      <c r="Q389" s="97"/>
      <c r="R389" s="81"/>
      <c r="S389" s="97"/>
      <c r="T389" s="93"/>
      <c r="U389" s="93"/>
      <c r="V389" s="95"/>
      <c r="W389" s="93"/>
      <c r="X389" s="93"/>
      <c r="Y389" s="93"/>
      <c r="Z389" s="98"/>
      <c r="AA389" s="98"/>
      <c r="AB389" s="98"/>
      <c r="AC389" s="98"/>
      <c r="AD389" s="98"/>
      <c r="AE389" s="98"/>
      <c r="AF389" s="84"/>
      <c r="AG389" s="98"/>
      <c r="AH389" s="98"/>
      <c r="AI389" s="93"/>
      <c r="AJ389" s="100"/>
      <c r="AK389" s="99"/>
      <c r="AL389" s="92"/>
      <c r="AM389" s="93"/>
      <c r="AN389" s="100"/>
      <c r="AO389" s="84"/>
      <c r="AP389" s="90" t="str">
        <f>IFERROR(VLOOKUP(Data[[#This Row],['#org +lead +name]],Tbl_Orgs[], 2), "")</f>
        <v/>
      </c>
      <c r="AQ389" s="90" t="str">
        <f>IFERROR(VLOOKUP(Data[[#This Row],['#org +lead +name]],Tbl_Orgs[], 3), "")</f>
        <v/>
      </c>
      <c r="AR389" s="90" t="str">
        <f>IFERROR(VLOOKUP(Data[[#This Row],['#org +impl +name]],Tbl_Orgs[], 2), "")</f>
        <v/>
      </c>
      <c r="AS389" s="90" t="str">
        <f>IFERROR(VLOOKUP(Data[[#This Row],['#org +impl +name]],Tbl_Orgs[], 3), "")</f>
        <v/>
      </c>
      <c r="AT389" s="91" t="str">
        <f t="shared" ca="1" si="24"/>
        <v/>
      </c>
      <c r="AU389" s="91" t="str">
        <f t="shared" ca="1" si="25"/>
        <v/>
      </c>
      <c r="AV389" s="91" t="str">
        <f t="shared" ca="1" si="26"/>
        <v/>
      </c>
      <c r="AW389" s="155"/>
      <c r="AX389" s="155"/>
      <c r="AY389" s="155"/>
      <c r="AZ389" s="155"/>
    </row>
    <row r="390" spans="1:52" ht="30" customHeight="1">
      <c r="A390" s="153" t="str">
        <f t="shared" ca="1" si="23"/>
        <v>202302-382</v>
      </c>
      <c r="B390" s="92"/>
      <c r="C390" s="93"/>
      <c r="D390" s="93"/>
      <c r="E390" s="81"/>
      <c r="F390" s="94"/>
      <c r="G390" s="81"/>
      <c r="H390" s="93"/>
      <c r="I390" s="143" t="s">
        <v>373</v>
      </c>
      <c r="J390" s="92"/>
      <c r="K390" s="96"/>
      <c r="L390" s="93"/>
      <c r="M390" s="93"/>
      <c r="N390" s="84"/>
      <c r="O390" s="84"/>
      <c r="P390" s="92"/>
      <c r="Q390" s="97"/>
      <c r="R390" s="97"/>
      <c r="S390" s="97"/>
      <c r="T390" s="93"/>
      <c r="U390" s="93"/>
      <c r="V390" s="95"/>
      <c r="W390" s="93"/>
      <c r="X390" s="93"/>
      <c r="Y390" s="93"/>
      <c r="Z390" s="98"/>
      <c r="AA390" s="98"/>
      <c r="AB390" s="98"/>
      <c r="AC390" s="98"/>
      <c r="AD390" s="98"/>
      <c r="AE390" s="98"/>
      <c r="AF390" s="84"/>
      <c r="AG390" s="98"/>
      <c r="AH390" s="98"/>
      <c r="AI390" s="93"/>
      <c r="AJ390" s="100"/>
      <c r="AK390" s="99"/>
      <c r="AL390" s="92"/>
      <c r="AM390" s="93"/>
      <c r="AN390" s="100"/>
      <c r="AO390" s="84"/>
      <c r="AP390" s="90" t="str">
        <f>IFERROR(VLOOKUP(Data[[#This Row],['#org +lead +name]],Tbl_Orgs[], 2), "")</f>
        <v/>
      </c>
      <c r="AQ390" s="90" t="str">
        <f>IFERROR(VLOOKUP(Data[[#This Row],['#org +lead +name]],Tbl_Orgs[], 3), "")</f>
        <v/>
      </c>
      <c r="AR390" s="90" t="str">
        <f>IFERROR(VLOOKUP(Data[[#This Row],['#org +impl +name]],Tbl_Orgs[], 2), "")</f>
        <v/>
      </c>
      <c r="AS390" s="90" t="str">
        <f>IFERROR(VLOOKUP(Data[[#This Row],['#org +impl +name]],Tbl_Orgs[], 3), "")</f>
        <v/>
      </c>
      <c r="AT390" s="91" t="str">
        <f t="shared" ca="1" si="24"/>
        <v/>
      </c>
      <c r="AU390" s="91" t="str">
        <f t="shared" ca="1" si="25"/>
        <v/>
      </c>
      <c r="AV390" s="91" t="str">
        <f t="shared" ca="1" si="26"/>
        <v/>
      </c>
      <c r="AW390" s="155"/>
      <c r="AX390" s="155"/>
      <c r="AY390" s="155"/>
      <c r="AZ390" s="155"/>
    </row>
    <row r="391" spans="1:52" ht="30" customHeight="1">
      <c r="A391" s="153" t="str">
        <f t="shared" ca="1" si="23"/>
        <v>202302-383</v>
      </c>
      <c r="B391" s="92"/>
      <c r="C391" s="93"/>
      <c r="D391" s="93"/>
      <c r="E391" s="81"/>
      <c r="F391" s="94"/>
      <c r="G391" s="81"/>
      <c r="H391" s="93"/>
      <c r="I391" s="143" t="s">
        <v>373</v>
      </c>
      <c r="J391" s="92"/>
      <c r="K391" s="96"/>
      <c r="L391" s="93"/>
      <c r="M391" s="93"/>
      <c r="N391" s="84"/>
      <c r="O391" s="84"/>
      <c r="P391" s="92"/>
      <c r="Q391" s="97"/>
      <c r="R391" s="97"/>
      <c r="S391" s="97"/>
      <c r="T391" s="93"/>
      <c r="U391" s="93"/>
      <c r="V391" s="95"/>
      <c r="W391" s="93"/>
      <c r="X391" s="93"/>
      <c r="Y391" s="93"/>
      <c r="Z391" s="98"/>
      <c r="AA391" s="98"/>
      <c r="AB391" s="98"/>
      <c r="AC391" s="98"/>
      <c r="AD391" s="98"/>
      <c r="AE391" s="98"/>
      <c r="AF391" s="84"/>
      <c r="AG391" s="98"/>
      <c r="AH391" s="98"/>
      <c r="AI391" s="93"/>
      <c r="AJ391" s="100"/>
      <c r="AK391" s="99"/>
      <c r="AL391" s="92"/>
      <c r="AM391" s="93"/>
      <c r="AN391" s="100"/>
      <c r="AO391" s="84"/>
      <c r="AP391" s="90" t="str">
        <f>IFERROR(VLOOKUP(Data[[#This Row],['#org +lead +name]],Tbl_Orgs[], 2), "")</f>
        <v/>
      </c>
      <c r="AQ391" s="90" t="str">
        <f>IFERROR(VLOOKUP(Data[[#This Row],['#org +lead +name]],Tbl_Orgs[], 3), "")</f>
        <v/>
      </c>
      <c r="AR391" s="90" t="str">
        <f>IFERROR(VLOOKUP(Data[[#This Row],['#org +impl +name]],Tbl_Orgs[], 2), "")</f>
        <v/>
      </c>
      <c r="AS391" s="90" t="str">
        <f>IFERROR(VLOOKUP(Data[[#This Row],['#org +impl +name]],Tbl_Orgs[], 3), "")</f>
        <v/>
      </c>
      <c r="AT391" s="91" t="str">
        <f t="shared" ca="1" si="24"/>
        <v/>
      </c>
      <c r="AU391" s="91" t="str">
        <f t="shared" ca="1" si="25"/>
        <v/>
      </c>
      <c r="AV391" s="91" t="str">
        <f t="shared" ca="1" si="26"/>
        <v/>
      </c>
      <c r="AW391" s="155"/>
      <c r="AX391" s="155"/>
      <c r="AY391" s="155"/>
      <c r="AZ391" s="155"/>
    </row>
    <row r="392" spans="1:52" ht="30" customHeight="1">
      <c r="A392" s="153" t="str">
        <f t="shared" ca="1" si="23"/>
        <v>202302-384</v>
      </c>
      <c r="B392" s="92"/>
      <c r="C392" s="93"/>
      <c r="D392" s="93"/>
      <c r="E392" s="81"/>
      <c r="F392" s="94"/>
      <c r="G392" s="81"/>
      <c r="H392" s="93"/>
      <c r="I392" s="143" t="s">
        <v>373</v>
      </c>
      <c r="J392" s="92"/>
      <c r="K392" s="96"/>
      <c r="L392" s="93"/>
      <c r="M392" s="93"/>
      <c r="N392" s="84"/>
      <c r="O392" s="84"/>
      <c r="P392" s="92"/>
      <c r="Q392" s="97"/>
      <c r="R392" s="97"/>
      <c r="S392" s="97"/>
      <c r="T392" s="93"/>
      <c r="U392" s="93"/>
      <c r="V392" s="95"/>
      <c r="W392" s="93"/>
      <c r="X392" s="93"/>
      <c r="Y392" s="93"/>
      <c r="Z392" s="98"/>
      <c r="AA392" s="98"/>
      <c r="AB392" s="98"/>
      <c r="AC392" s="98"/>
      <c r="AD392" s="98"/>
      <c r="AE392" s="98"/>
      <c r="AF392" s="84"/>
      <c r="AG392" s="98"/>
      <c r="AH392" s="98"/>
      <c r="AI392" s="93"/>
      <c r="AJ392" s="100"/>
      <c r="AK392" s="99"/>
      <c r="AL392" s="92"/>
      <c r="AM392" s="93"/>
      <c r="AN392" s="100"/>
      <c r="AO392" s="84"/>
      <c r="AP392" s="90" t="str">
        <f>IFERROR(VLOOKUP(Data[[#This Row],['#org +lead +name]],Tbl_Orgs[], 2), "")</f>
        <v/>
      </c>
      <c r="AQ392" s="90" t="str">
        <f>IFERROR(VLOOKUP(Data[[#This Row],['#org +lead +name]],Tbl_Orgs[], 3), "")</f>
        <v/>
      </c>
      <c r="AR392" s="90" t="str">
        <f>IFERROR(VLOOKUP(Data[[#This Row],['#org +impl +name]],Tbl_Orgs[], 2), "")</f>
        <v/>
      </c>
      <c r="AS392" s="90" t="str">
        <f>IFERROR(VLOOKUP(Data[[#This Row],['#org +impl +name]],Tbl_Orgs[], 3), "")</f>
        <v/>
      </c>
      <c r="AT392" s="91" t="str">
        <f t="shared" ca="1" si="24"/>
        <v/>
      </c>
      <c r="AU392" s="91" t="str">
        <f t="shared" ca="1" si="25"/>
        <v/>
      </c>
      <c r="AV392" s="91" t="str">
        <f t="shared" ca="1" si="26"/>
        <v/>
      </c>
      <c r="AW392" s="155"/>
      <c r="AX392" s="155"/>
      <c r="AY392" s="155"/>
      <c r="AZ392" s="155"/>
    </row>
    <row r="393" spans="1:52" ht="30" customHeight="1">
      <c r="A393" s="153" t="str">
        <f t="shared" ref="A393:A456" ca="1" si="27">_xlfn.CONCAT(TEXT(TODAY(),"yyyymm"), "-", TEXT(ROW()-8, "000"))</f>
        <v>202302-385</v>
      </c>
      <c r="B393" s="92"/>
      <c r="C393" s="93"/>
      <c r="D393" s="93"/>
      <c r="E393" s="81"/>
      <c r="F393" s="94"/>
      <c r="G393" s="81"/>
      <c r="H393" s="93"/>
      <c r="I393" s="143" t="s">
        <v>373</v>
      </c>
      <c r="J393" s="92"/>
      <c r="K393" s="96"/>
      <c r="L393" s="93"/>
      <c r="M393" s="93"/>
      <c r="N393" s="84"/>
      <c r="O393" s="84"/>
      <c r="P393" s="92"/>
      <c r="Q393" s="97"/>
      <c r="R393" s="97"/>
      <c r="S393" s="97"/>
      <c r="T393" s="93"/>
      <c r="U393" s="93"/>
      <c r="V393" s="95"/>
      <c r="W393" s="93"/>
      <c r="X393" s="93"/>
      <c r="Y393" s="93"/>
      <c r="Z393" s="98"/>
      <c r="AA393" s="98"/>
      <c r="AB393" s="98"/>
      <c r="AC393" s="98"/>
      <c r="AD393" s="98"/>
      <c r="AE393" s="98"/>
      <c r="AF393" s="84"/>
      <c r="AG393" s="98"/>
      <c r="AH393" s="98"/>
      <c r="AI393" s="93"/>
      <c r="AJ393" s="100"/>
      <c r="AK393" s="99"/>
      <c r="AL393" s="92"/>
      <c r="AM393" s="93"/>
      <c r="AN393" s="100"/>
      <c r="AO393" s="84"/>
      <c r="AP393" s="90" t="str">
        <f>IFERROR(VLOOKUP(Data[[#This Row],['#org +lead +name]],Tbl_Orgs[], 2), "")</f>
        <v/>
      </c>
      <c r="AQ393" s="90" t="str">
        <f>IFERROR(VLOOKUP(Data[[#This Row],['#org +lead +name]],Tbl_Orgs[], 3), "")</f>
        <v/>
      </c>
      <c r="AR393" s="90" t="str">
        <f>IFERROR(VLOOKUP(Data[[#This Row],['#org +impl +name]],Tbl_Orgs[], 2), "")</f>
        <v/>
      </c>
      <c r="AS393" s="90" t="str">
        <f>IFERROR(VLOOKUP(Data[[#This Row],['#org +impl +name]],Tbl_Orgs[], 3), "")</f>
        <v/>
      </c>
      <c r="AT393" s="91" t="str">
        <f t="shared" ca="1" si="24"/>
        <v/>
      </c>
      <c r="AU393" s="91" t="str">
        <f t="shared" ca="1" si="25"/>
        <v/>
      </c>
      <c r="AV393" s="91" t="str">
        <f t="shared" ca="1" si="26"/>
        <v/>
      </c>
      <c r="AW393" s="155"/>
      <c r="AX393" s="155"/>
      <c r="AY393" s="155"/>
      <c r="AZ393" s="155"/>
    </row>
    <row r="394" spans="1:52" ht="30" customHeight="1">
      <c r="A394" s="153" t="str">
        <f t="shared" ca="1" si="27"/>
        <v>202302-386</v>
      </c>
      <c r="B394" s="92"/>
      <c r="C394" s="93"/>
      <c r="D394" s="93"/>
      <c r="E394" s="81"/>
      <c r="F394" s="94"/>
      <c r="G394" s="81"/>
      <c r="H394" s="93"/>
      <c r="I394" s="143" t="s">
        <v>373</v>
      </c>
      <c r="J394" s="92"/>
      <c r="K394" s="96"/>
      <c r="L394" s="93"/>
      <c r="M394" s="93"/>
      <c r="N394" s="84"/>
      <c r="O394" s="84"/>
      <c r="P394" s="92"/>
      <c r="Q394" s="97"/>
      <c r="R394" s="97"/>
      <c r="S394" s="97"/>
      <c r="T394" s="93"/>
      <c r="U394" s="93"/>
      <c r="V394" s="95"/>
      <c r="W394" s="93"/>
      <c r="X394" s="93"/>
      <c r="Y394" s="93"/>
      <c r="Z394" s="98"/>
      <c r="AA394" s="98"/>
      <c r="AB394" s="98"/>
      <c r="AC394" s="98"/>
      <c r="AD394" s="98"/>
      <c r="AE394" s="98"/>
      <c r="AF394" s="84"/>
      <c r="AG394" s="98"/>
      <c r="AH394" s="98"/>
      <c r="AI394" s="93"/>
      <c r="AJ394" s="100"/>
      <c r="AK394" s="99"/>
      <c r="AL394" s="92"/>
      <c r="AM394" s="93"/>
      <c r="AN394" s="100"/>
      <c r="AO394" s="84"/>
      <c r="AP394" s="90" t="str">
        <f>IFERROR(VLOOKUP(Data[[#This Row],['#org +lead +name]],Tbl_Orgs[], 2), "")</f>
        <v/>
      </c>
      <c r="AQ394" s="90" t="str">
        <f>IFERROR(VLOOKUP(Data[[#This Row],['#org +lead +name]],Tbl_Orgs[], 3), "")</f>
        <v/>
      </c>
      <c r="AR394" s="90" t="str">
        <f>IFERROR(VLOOKUP(Data[[#This Row],['#org +impl +name]],Tbl_Orgs[], 2), "")</f>
        <v/>
      </c>
      <c r="AS394" s="90" t="str">
        <f>IFERROR(VLOOKUP(Data[[#This Row],['#org +impl +name]],Tbl_Orgs[], 3), "")</f>
        <v/>
      </c>
      <c r="AT394" s="91" t="str">
        <f t="shared" ca="1" si="24"/>
        <v/>
      </c>
      <c r="AU394" s="91" t="str">
        <f t="shared" ca="1" si="25"/>
        <v/>
      </c>
      <c r="AV394" s="91" t="str">
        <f t="shared" ca="1" si="26"/>
        <v/>
      </c>
      <c r="AW394" s="155"/>
      <c r="AX394" s="155"/>
      <c r="AY394" s="155"/>
      <c r="AZ394" s="155"/>
    </row>
    <row r="395" spans="1:52" ht="30" customHeight="1">
      <c r="A395" s="153" t="str">
        <f t="shared" ca="1" si="27"/>
        <v>202302-387</v>
      </c>
      <c r="B395" s="92"/>
      <c r="C395" s="93"/>
      <c r="D395" s="93"/>
      <c r="E395" s="81"/>
      <c r="F395" s="94"/>
      <c r="G395" s="81"/>
      <c r="H395" s="93"/>
      <c r="I395" s="143" t="s">
        <v>373</v>
      </c>
      <c r="J395" s="92"/>
      <c r="K395" s="96"/>
      <c r="L395" s="93"/>
      <c r="M395" s="93"/>
      <c r="N395" s="84"/>
      <c r="O395" s="84"/>
      <c r="P395" s="92"/>
      <c r="Q395" s="97"/>
      <c r="R395" s="97"/>
      <c r="S395" s="97"/>
      <c r="T395" s="93"/>
      <c r="U395" s="93"/>
      <c r="V395" s="95"/>
      <c r="W395" s="93"/>
      <c r="X395" s="93"/>
      <c r="Y395" s="93"/>
      <c r="Z395" s="98"/>
      <c r="AA395" s="98"/>
      <c r="AB395" s="98"/>
      <c r="AC395" s="98"/>
      <c r="AD395" s="98"/>
      <c r="AE395" s="98"/>
      <c r="AF395" s="84"/>
      <c r="AG395" s="98"/>
      <c r="AH395" s="98"/>
      <c r="AI395" s="93"/>
      <c r="AJ395" s="100"/>
      <c r="AK395" s="99"/>
      <c r="AL395" s="92"/>
      <c r="AM395" s="93"/>
      <c r="AN395" s="100"/>
      <c r="AO395" s="84"/>
      <c r="AP395" s="90" t="str">
        <f>IFERROR(VLOOKUP(Data[[#This Row],['#org +lead +name]],Tbl_Orgs[], 2), "")</f>
        <v/>
      </c>
      <c r="AQ395" s="90" t="str">
        <f>IFERROR(VLOOKUP(Data[[#This Row],['#org +lead +name]],Tbl_Orgs[], 3), "")</f>
        <v/>
      </c>
      <c r="AR395" s="90" t="str">
        <f>IFERROR(VLOOKUP(Data[[#This Row],['#org +impl +name]],Tbl_Orgs[], 2), "")</f>
        <v/>
      </c>
      <c r="AS395" s="90" t="str">
        <f>IFERROR(VLOOKUP(Data[[#This Row],['#org +impl +name]],Tbl_Orgs[], 3), "")</f>
        <v/>
      </c>
      <c r="AT395" s="91" t="str">
        <f t="shared" ca="1" si="24"/>
        <v/>
      </c>
      <c r="AU395" s="91" t="str">
        <f t="shared" ca="1" si="25"/>
        <v/>
      </c>
      <c r="AV395" s="91" t="str">
        <f t="shared" ca="1" si="26"/>
        <v/>
      </c>
      <c r="AW395" s="155"/>
      <c r="AX395" s="155"/>
      <c r="AY395" s="155"/>
      <c r="AZ395" s="155"/>
    </row>
    <row r="396" spans="1:52" ht="30" customHeight="1">
      <c r="A396" s="153" t="str">
        <f t="shared" ca="1" si="27"/>
        <v>202302-388</v>
      </c>
      <c r="B396" s="92"/>
      <c r="C396" s="93"/>
      <c r="D396" s="93"/>
      <c r="E396" s="81"/>
      <c r="F396" s="94"/>
      <c r="G396" s="81"/>
      <c r="H396" s="93"/>
      <c r="I396" s="143" t="s">
        <v>373</v>
      </c>
      <c r="J396" s="92"/>
      <c r="K396" s="96"/>
      <c r="L396" s="93"/>
      <c r="M396" s="93"/>
      <c r="N396" s="84"/>
      <c r="O396" s="84"/>
      <c r="P396" s="92"/>
      <c r="Q396" s="97"/>
      <c r="R396" s="97"/>
      <c r="S396" s="97"/>
      <c r="T396" s="93"/>
      <c r="U396" s="93"/>
      <c r="V396" s="95"/>
      <c r="W396" s="93"/>
      <c r="X396" s="93"/>
      <c r="Y396" s="93"/>
      <c r="Z396" s="98"/>
      <c r="AA396" s="98"/>
      <c r="AB396" s="98"/>
      <c r="AC396" s="98"/>
      <c r="AD396" s="98"/>
      <c r="AE396" s="98"/>
      <c r="AF396" s="84"/>
      <c r="AG396" s="98"/>
      <c r="AH396" s="98"/>
      <c r="AI396" s="93"/>
      <c r="AJ396" s="100"/>
      <c r="AK396" s="99"/>
      <c r="AL396" s="92"/>
      <c r="AM396" s="93"/>
      <c r="AN396" s="100"/>
      <c r="AO396" s="84"/>
      <c r="AP396" s="90" t="str">
        <f>IFERROR(VLOOKUP(Data[[#This Row],['#org +lead +name]],Tbl_Orgs[], 2), "")</f>
        <v/>
      </c>
      <c r="AQ396" s="90" t="str">
        <f>IFERROR(VLOOKUP(Data[[#This Row],['#org +lead +name]],Tbl_Orgs[], 3), "")</f>
        <v/>
      </c>
      <c r="AR396" s="90" t="str">
        <f>IFERROR(VLOOKUP(Data[[#This Row],['#org +impl +name]],Tbl_Orgs[], 2), "")</f>
        <v/>
      </c>
      <c r="AS396" s="90" t="str">
        <f>IFERROR(VLOOKUP(Data[[#This Row],['#org +impl +name]],Tbl_Orgs[], 3), "")</f>
        <v/>
      </c>
      <c r="AT396" s="91" t="str">
        <f t="shared" ca="1" si="24"/>
        <v/>
      </c>
      <c r="AU396" s="91" t="str">
        <f t="shared" ca="1" si="25"/>
        <v/>
      </c>
      <c r="AV396" s="91" t="str">
        <f t="shared" ca="1" si="26"/>
        <v/>
      </c>
      <c r="AW396" s="155"/>
      <c r="AX396" s="155"/>
      <c r="AY396" s="155"/>
      <c r="AZ396" s="155"/>
    </row>
    <row r="397" spans="1:52" ht="30" customHeight="1">
      <c r="A397" s="153" t="str">
        <f t="shared" ca="1" si="27"/>
        <v>202302-389</v>
      </c>
      <c r="B397" s="92"/>
      <c r="C397" s="93"/>
      <c r="D397" s="93"/>
      <c r="E397" s="81"/>
      <c r="F397" s="94"/>
      <c r="G397" s="81"/>
      <c r="H397" s="93"/>
      <c r="I397" s="143" t="s">
        <v>373</v>
      </c>
      <c r="J397" s="92"/>
      <c r="K397" s="96"/>
      <c r="L397" s="93"/>
      <c r="M397" s="93"/>
      <c r="N397" s="84"/>
      <c r="O397" s="84"/>
      <c r="P397" s="92"/>
      <c r="Q397" s="97"/>
      <c r="R397" s="97"/>
      <c r="S397" s="97"/>
      <c r="T397" s="93"/>
      <c r="U397" s="93"/>
      <c r="V397" s="95"/>
      <c r="W397" s="93"/>
      <c r="X397" s="93"/>
      <c r="Y397" s="93"/>
      <c r="Z397" s="98"/>
      <c r="AA397" s="98"/>
      <c r="AB397" s="98"/>
      <c r="AC397" s="98"/>
      <c r="AD397" s="98"/>
      <c r="AE397" s="98"/>
      <c r="AF397" s="84"/>
      <c r="AG397" s="98"/>
      <c r="AH397" s="98"/>
      <c r="AI397" s="93"/>
      <c r="AJ397" s="100"/>
      <c r="AK397" s="99"/>
      <c r="AL397" s="92"/>
      <c r="AM397" s="93"/>
      <c r="AN397" s="100"/>
      <c r="AO397" s="84"/>
      <c r="AP397" s="90" t="str">
        <f>IFERROR(VLOOKUP(Data[[#This Row],['#org +lead +name]],Tbl_Orgs[], 2), "")</f>
        <v/>
      </c>
      <c r="AQ397" s="90" t="str">
        <f>IFERROR(VLOOKUP(Data[[#This Row],['#org +lead +name]],Tbl_Orgs[], 3), "")</f>
        <v/>
      </c>
      <c r="AR397" s="90" t="str">
        <f>IFERROR(VLOOKUP(Data[[#This Row],['#org +impl +name]],Tbl_Orgs[], 2), "")</f>
        <v/>
      </c>
      <c r="AS397" s="90" t="str">
        <f>IFERROR(VLOOKUP(Data[[#This Row],['#org +impl +name]],Tbl_Orgs[], 3), "")</f>
        <v/>
      </c>
      <c r="AT397" s="91" t="str">
        <f t="shared" ca="1" si="24"/>
        <v/>
      </c>
      <c r="AU397" s="91" t="str">
        <f t="shared" ca="1" si="25"/>
        <v/>
      </c>
      <c r="AV397" s="91" t="str">
        <f t="shared" ca="1" si="26"/>
        <v/>
      </c>
      <c r="AW397" s="155"/>
      <c r="AX397" s="155"/>
      <c r="AY397" s="155"/>
      <c r="AZ397" s="155"/>
    </row>
    <row r="398" spans="1:52" ht="30" customHeight="1">
      <c r="A398" s="153" t="str">
        <f t="shared" ca="1" si="27"/>
        <v>202302-390</v>
      </c>
      <c r="B398" s="92"/>
      <c r="C398" s="93"/>
      <c r="D398" s="93"/>
      <c r="E398" s="81"/>
      <c r="F398" s="94"/>
      <c r="G398" s="81"/>
      <c r="H398" s="93"/>
      <c r="I398" s="143" t="s">
        <v>373</v>
      </c>
      <c r="J398" s="92"/>
      <c r="K398" s="96"/>
      <c r="L398" s="93"/>
      <c r="M398" s="93"/>
      <c r="N398" s="84"/>
      <c r="O398" s="84"/>
      <c r="P398" s="92"/>
      <c r="Q398" s="97"/>
      <c r="R398" s="97"/>
      <c r="S398" s="97"/>
      <c r="T398" s="93"/>
      <c r="U398" s="93"/>
      <c r="V398" s="95"/>
      <c r="W398" s="93"/>
      <c r="X398" s="93"/>
      <c r="Y398" s="93"/>
      <c r="Z398" s="98"/>
      <c r="AA398" s="98"/>
      <c r="AB398" s="98"/>
      <c r="AC398" s="98"/>
      <c r="AD398" s="98"/>
      <c r="AE398" s="98"/>
      <c r="AF398" s="84"/>
      <c r="AG398" s="98"/>
      <c r="AH398" s="98"/>
      <c r="AI398" s="93"/>
      <c r="AJ398" s="100"/>
      <c r="AK398" s="99"/>
      <c r="AL398" s="92"/>
      <c r="AM398" s="93"/>
      <c r="AN398" s="100"/>
      <c r="AO398" s="84"/>
      <c r="AP398" s="90" t="str">
        <f>IFERROR(VLOOKUP(Data[[#This Row],['#org +lead +name]],Tbl_Orgs[], 2), "")</f>
        <v/>
      </c>
      <c r="AQ398" s="90" t="str">
        <f>IFERROR(VLOOKUP(Data[[#This Row],['#org +lead +name]],Tbl_Orgs[], 3), "")</f>
        <v/>
      </c>
      <c r="AR398" s="90" t="str">
        <f>IFERROR(VLOOKUP(Data[[#This Row],['#org +impl +name]],Tbl_Orgs[], 2), "")</f>
        <v/>
      </c>
      <c r="AS398" s="90" t="str">
        <f>IFERROR(VLOOKUP(Data[[#This Row],['#org +impl +name]],Tbl_Orgs[], 3), "")</f>
        <v/>
      </c>
      <c r="AT398" s="91" t="str">
        <f t="shared" ca="1" si="24"/>
        <v/>
      </c>
      <c r="AU398" s="91" t="str">
        <f t="shared" ca="1" si="25"/>
        <v/>
      </c>
      <c r="AV398" s="91" t="str">
        <f t="shared" ca="1" si="26"/>
        <v/>
      </c>
      <c r="AW398" s="155"/>
      <c r="AX398" s="155"/>
      <c r="AY398" s="155"/>
      <c r="AZ398" s="155"/>
    </row>
    <row r="399" spans="1:52" ht="30" customHeight="1">
      <c r="A399" s="153" t="str">
        <f t="shared" ca="1" si="27"/>
        <v>202302-391</v>
      </c>
      <c r="B399" s="92"/>
      <c r="C399" s="93"/>
      <c r="D399" s="93"/>
      <c r="E399" s="81"/>
      <c r="F399" s="94"/>
      <c r="G399" s="81"/>
      <c r="H399" s="93"/>
      <c r="I399" s="143" t="s">
        <v>373</v>
      </c>
      <c r="J399" s="92"/>
      <c r="K399" s="96"/>
      <c r="L399" s="93"/>
      <c r="M399" s="93"/>
      <c r="N399" s="84"/>
      <c r="O399" s="84"/>
      <c r="P399" s="92"/>
      <c r="Q399" s="97"/>
      <c r="R399" s="97"/>
      <c r="S399" s="97"/>
      <c r="T399" s="93"/>
      <c r="U399" s="93"/>
      <c r="V399" s="95"/>
      <c r="W399" s="93"/>
      <c r="X399" s="93"/>
      <c r="Y399" s="93"/>
      <c r="Z399" s="98"/>
      <c r="AA399" s="98"/>
      <c r="AB399" s="98"/>
      <c r="AC399" s="98"/>
      <c r="AD399" s="98"/>
      <c r="AE399" s="98"/>
      <c r="AF399" s="84"/>
      <c r="AG399" s="98"/>
      <c r="AH399" s="98"/>
      <c r="AI399" s="93"/>
      <c r="AJ399" s="100"/>
      <c r="AK399" s="99"/>
      <c r="AL399" s="92"/>
      <c r="AM399" s="93"/>
      <c r="AN399" s="100"/>
      <c r="AO399" s="84"/>
      <c r="AP399" s="90" t="str">
        <f>IFERROR(VLOOKUP(Data[[#This Row],['#org +lead +name]],Tbl_Orgs[], 2), "")</f>
        <v/>
      </c>
      <c r="AQ399" s="90" t="str">
        <f>IFERROR(VLOOKUP(Data[[#This Row],['#org +lead +name]],Tbl_Orgs[], 3), "")</f>
        <v/>
      </c>
      <c r="AR399" s="90" t="str">
        <f>IFERROR(VLOOKUP(Data[[#This Row],['#org +impl +name]],Tbl_Orgs[], 2), "")</f>
        <v/>
      </c>
      <c r="AS399" s="90" t="str">
        <f>IFERROR(VLOOKUP(Data[[#This Row],['#org +impl +name]],Tbl_Orgs[], 3), "")</f>
        <v/>
      </c>
      <c r="AT399" s="91" t="str">
        <f t="shared" ca="1" si="24"/>
        <v/>
      </c>
      <c r="AU399" s="91" t="str">
        <f t="shared" ca="1" si="25"/>
        <v/>
      </c>
      <c r="AV399" s="91" t="str">
        <f t="shared" ca="1" si="26"/>
        <v/>
      </c>
      <c r="AW399" s="155"/>
      <c r="AX399" s="155"/>
      <c r="AY399" s="155"/>
      <c r="AZ399" s="155"/>
    </row>
    <row r="400" spans="1:52" ht="30" customHeight="1">
      <c r="A400" s="153" t="str">
        <f t="shared" ca="1" si="27"/>
        <v>202302-392</v>
      </c>
      <c r="B400" s="92"/>
      <c r="C400" s="93"/>
      <c r="D400" s="93"/>
      <c r="E400" s="81"/>
      <c r="F400" s="94"/>
      <c r="G400" s="81"/>
      <c r="H400" s="93"/>
      <c r="I400" s="143" t="s">
        <v>373</v>
      </c>
      <c r="J400" s="92"/>
      <c r="K400" s="96"/>
      <c r="L400" s="93"/>
      <c r="M400" s="93"/>
      <c r="N400" s="84"/>
      <c r="O400" s="84"/>
      <c r="P400" s="92"/>
      <c r="Q400" s="97"/>
      <c r="R400" s="97"/>
      <c r="S400" s="97"/>
      <c r="T400" s="93"/>
      <c r="U400" s="93"/>
      <c r="V400" s="95"/>
      <c r="W400" s="93"/>
      <c r="X400" s="93"/>
      <c r="Y400" s="93"/>
      <c r="Z400" s="98"/>
      <c r="AA400" s="98"/>
      <c r="AB400" s="98"/>
      <c r="AC400" s="98"/>
      <c r="AD400" s="98"/>
      <c r="AE400" s="98"/>
      <c r="AF400" s="84"/>
      <c r="AG400" s="98"/>
      <c r="AH400" s="98"/>
      <c r="AI400" s="93"/>
      <c r="AJ400" s="100"/>
      <c r="AK400" s="99"/>
      <c r="AL400" s="92"/>
      <c r="AM400" s="93"/>
      <c r="AN400" s="100"/>
      <c r="AO400" s="84"/>
      <c r="AP400" s="90" t="str">
        <f>IFERROR(VLOOKUP(Data[[#This Row],['#org +lead +name]],Tbl_Orgs[], 2), "")</f>
        <v/>
      </c>
      <c r="AQ400" s="90" t="str">
        <f>IFERROR(VLOOKUP(Data[[#This Row],['#org +lead +name]],Tbl_Orgs[], 3), "")</f>
        <v/>
      </c>
      <c r="AR400" s="90" t="str">
        <f>IFERROR(VLOOKUP(Data[[#This Row],['#org +impl +name]],Tbl_Orgs[], 2), "")</f>
        <v/>
      </c>
      <c r="AS400" s="90" t="str">
        <f>IFERROR(VLOOKUP(Data[[#This Row],['#org +impl +name]],Tbl_Orgs[], 3), "")</f>
        <v/>
      </c>
      <c r="AT400" s="91" t="str">
        <f t="shared" ca="1" si="24"/>
        <v/>
      </c>
      <c r="AU400" s="91" t="str">
        <f t="shared" ca="1" si="25"/>
        <v/>
      </c>
      <c r="AV400" s="91" t="str">
        <f t="shared" ca="1" si="26"/>
        <v/>
      </c>
      <c r="AW400" s="155"/>
      <c r="AX400" s="155"/>
      <c r="AY400" s="155"/>
      <c r="AZ400" s="155"/>
    </row>
    <row r="401" spans="1:52" ht="30" customHeight="1">
      <c r="A401" s="153" t="str">
        <f t="shared" ca="1" si="27"/>
        <v>202302-393</v>
      </c>
      <c r="B401" s="92"/>
      <c r="C401" s="93"/>
      <c r="D401" s="93"/>
      <c r="E401" s="81"/>
      <c r="F401" s="94"/>
      <c r="G401" s="81"/>
      <c r="H401" s="93"/>
      <c r="I401" s="143" t="s">
        <v>373</v>
      </c>
      <c r="J401" s="92"/>
      <c r="K401" s="96"/>
      <c r="L401" s="93"/>
      <c r="M401" s="93"/>
      <c r="N401" s="84"/>
      <c r="O401" s="84"/>
      <c r="P401" s="92"/>
      <c r="Q401" s="97"/>
      <c r="R401" s="97"/>
      <c r="S401" s="97"/>
      <c r="T401" s="93"/>
      <c r="U401" s="93"/>
      <c r="V401" s="95"/>
      <c r="W401" s="93"/>
      <c r="X401" s="93"/>
      <c r="Y401" s="93"/>
      <c r="Z401" s="98"/>
      <c r="AA401" s="98"/>
      <c r="AB401" s="98"/>
      <c r="AC401" s="98"/>
      <c r="AD401" s="98"/>
      <c r="AE401" s="98"/>
      <c r="AF401" s="84"/>
      <c r="AG401" s="98"/>
      <c r="AH401" s="98"/>
      <c r="AI401" s="93"/>
      <c r="AJ401" s="100"/>
      <c r="AK401" s="99"/>
      <c r="AL401" s="92"/>
      <c r="AM401" s="93"/>
      <c r="AN401" s="100"/>
      <c r="AO401" s="84"/>
      <c r="AP401" s="90" t="str">
        <f>IFERROR(VLOOKUP(Data[[#This Row],['#org +lead +name]],Tbl_Orgs[], 2), "")</f>
        <v/>
      </c>
      <c r="AQ401" s="90" t="str">
        <f>IFERROR(VLOOKUP(Data[[#This Row],['#org +lead +name]],Tbl_Orgs[], 3), "")</f>
        <v/>
      </c>
      <c r="AR401" s="90" t="str">
        <f>IFERROR(VLOOKUP(Data[[#This Row],['#org +impl +name]],Tbl_Orgs[], 2), "")</f>
        <v/>
      </c>
      <c r="AS401" s="90" t="str">
        <f>IFERROR(VLOOKUP(Data[[#This Row],['#org +impl +name]],Tbl_Orgs[], 3), "")</f>
        <v/>
      </c>
      <c r="AT401" s="91" t="str">
        <f t="shared" ca="1" si="24"/>
        <v/>
      </c>
      <c r="AU401" s="91" t="str">
        <f t="shared" ca="1" si="25"/>
        <v/>
      </c>
      <c r="AV401" s="91" t="str">
        <f t="shared" ca="1" si="26"/>
        <v/>
      </c>
      <c r="AW401" s="155"/>
      <c r="AX401" s="155"/>
      <c r="AY401" s="155"/>
      <c r="AZ401" s="155"/>
    </row>
    <row r="402" spans="1:52" ht="30" customHeight="1">
      <c r="A402" s="153" t="str">
        <f t="shared" ca="1" si="27"/>
        <v>202302-394</v>
      </c>
      <c r="B402" s="92"/>
      <c r="C402" s="93"/>
      <c r="D402" s="93"/>
      <c r="E402" s="81"/>
      <c r="F402" s="94"/>
      <c r="G402" s="81"/>
      <c r="H402" s="93"/>
      <c r="I402" s="143" t="s">
        <v>373</v>
      </c>
      <c r="J402" s="92"/>
      <c r="K402" s="96"/>
      <c r="L402" s="93"/>
      <c r="M402" s="93"/>
      <c r="N402" s="84"/>
      <c r="O402" s="84"/>
      <c r="P402" s="92"/>
      <c r="Q402" s="97"/>
      <c r="R402" s="97"/>
      <c r="S402" s="97"/>
      <c r="T402" s="93"/>
      <c r="U402" s="93"/>
      <c r="V402" s="95"/>
      <c r="W402" s="93"/>
      <c r="X402" s="93"/>
      <c r="Y402" s="93"/>
      <c r="Z402" s="98"/>
      <c r="AA402" s="98"/>
      <c r="AB402" s="98"/>
      <c r="AC402" s="98"/>
      <c r="AD402" s="98"/>
      <c r="AE402" s="98"/>
      <c r="AF402" s="84"/>
      <c r="AG402" s="98"/>
      <c r="AH402" s="98"/>
      <c r="AI402" s="93"/>
      <c r="AJ402" s="100"/>
      <c r="AK402" s="99"/>
      <c r="AL402" s="92"/>
      <c r="AM402" s="93"/>
      <c r="AN402" s="100"/>
      <c r="AO402" s="84"/>
      <c r="AP402" s="90" t="str">
        <f>IFERROR(VLOOKUP(Data[[#This Row],['#org +lead +name]],Tbl_Orgs[], 2), "")</f>
        <v/>
      </c>
      <c r="AQ402" s="90" t="str">
        <f>IFERROR(VLOOKUP(Data[[#This Row],['#org +lead +name]],Tbl_Orgs[], 3), "")</f>
        <v/>
      </c>
      <c r="AR402" s="90" t="str">
        <f>IFERROR(VLOOKUP(Data[[#This Row],['#org +impl +name]],Tbl_Orgs[], 2), "")</f>
        <v/>
      </c>
      <c r="AS402" s="90" t="str">
        <f>IFERROR(VLOOKUP(Data[[#This Row],['#org +impl +name]],Tbl_Orgs[], 3), "")</f>
        <v/>
      </c>
      <c r="AT402" s="91" t="str">
        <f t="shared" ca="1" si="24"/>
        <v/>
      </c>
      <c r="AU402" s="91" t="str">
        <f t="shared" ca="1" si="25"/>
        <v/>
      </c>
      <c r="AV402" s="91" t="str">
        <f t="shared" ca="1" si="26"/>
        <v/>
      </c>
      <c r="AW402" s="155"/>
      <c r="AX402" s="155"/>
      <c r="AY402" s="155"/>
      <c r="AZ402" s="155"/>
    </row>
    <row r="403" spans="1:52" ht="30" customHeight="1">
      <c r="A403" s="153" t="str">
        <f t="shared" ca="1" si="27"/>
        <v>202302-395</v>
      </c>
      <c r="B403" s="92"/>
      <c r="C403" s="93"/>
      <c r="D403" s="93"/>
      <c r="E403" s="81"/>
      <c r="F403" s="94"/>
      <c r="G403" s="81"/>
      <c r="H403" s="93"/>
      <c r="I403" s="143" t="s">
        <v>373</v>
      </c>
      <c r="J403" s="92"/>
      <c r="K403" s="96"/>
      <c r="L403" s="93"/>
      <c r="M403" s="93"/>
      <c r="N403" s="84"/>
      <c r="O403" s="84"/>
      <c r="P403" s="92"/>
      <c r="Q403" s="97"/>
      <c r="R403" s="97"/>
      <c r="S403" s="97"/>
      <c r="T403" s="93"/>
      <c r="U403" s="93"/>
      <c r="V403" s="95"/>
      <c r="W403" s="93"/>
      <c r="X403" s="93"/>
      <c r="Y403" s="93"/>
      <c r="Z403" s="98"/>
      <c r="AA403" s="98"/>
      <c r="AB403" s="98"/>
      <c r="AC403" s="98"/>
      <c r="AD403" s="98"/>
      <c r="AE403" s="98"/>
      <c r="AF403" s="84"/>
      <c r="AG403" s="98"/>
      <c r="AH403" s="98"/>
      <c r="AI403" s="93"/>
      <c r="AJ403" s="100"/>
      <c r="AK403" s="99"/>
      <c r="AL403" s="92"/>
      <c r="AM403" s="93"/>
      <c r="AN403" s="100"/>
      <c r="AO403" s="84"/>
      <c r="AP403" s="90" t="str">
        <f>IFERROR(VLOOKUP(Data[[#This Row],['#org +lead +name]],Tbl_Orgs[], 2), "")</f>
        <v/>
      </c>
      <c r="AQ403" s="90" t="str">
        <f>IFERROR(VLOOKUP(Data[[#This Row],['#org +lead +name]],Tbl_Orgs[], 3), "")</f>
        <v/>
      </c>
      <c r="AR403" s="90" t="str">
        <f>IFERROR(VLOOKUP(Data[[#This Row],['#org +impl +name]],Tbl_Orgs[], 2), "")</f>
        <v/>
      </c>
      <c r="AS403" s="90" t="str">
        <f>IFERROR(VLOOKUP(Data[[#This Row],['#org +impl +name]],Tbl_Orgs[], 3), "")</f>
        <v/>
      </c>
      <c r="AT403" s="91" t="str">
        <f t="shared" ca="1" si="24"/>
        <v/>
      </c>
      <c r="AU403" s="91" t="str">
        <f t="shared" ca="1" si="25"/>
        <v/>
      </c>
      <c r="AV403" s="91" t="str">
        <f t="shared" ca="1" si="26"/>
        <v/>
      </c>
      <c r="AW403" s="155"/>
      <c r="AX403" s="155"/>
      <c r="AY403" s="155"/>
      <c r="AZ403" s="155"/>
    </row>
    <row r="404" spans="1:52" ht="30" customHeight="1">
      <c r="A404" s="153" t="str">
        <f t="shared" ca="1" si="27"/>
        <v>202302-396</v>
      </c>
      <c r="B404" s="92"/>
      <c r="C404" s="93"/>
      <c r="D404" s="93"/>
      <c r="E404" s="81"/>
      <c r="F404" s="94"/>
      <c r="G404" s="81"/>
      <c r="H404" s="93"/>
      <c r="I404" s="143" t="s">
        <v>373</v>
      </c>
      <c r="J404" s="92"/>
      <c r="K404" s="96"/>
      <c r="L404" s="93"/>
      <c r="M404" s="93"/>
      <c r="N404" s="84"/>
      <c r="O404" s="84"/>
      <c r="P404" s="92"/>
      <c r="Q404" s="97"/>
      <c r="R404" s="97"/>
      <c r="S404" s="97"/>
      <c r="T404" s="93"/>
      <c r="U404" s="93"/>
      <c r="V404" s="95"/>
      <c r="W404" s="93"/>
      <c r="X404" s="93"/>
      <c r="Y404" s="93"/>
      <c r="Z404" s="98"/>
      <c r="AA404" s="98"/>
      <c r="AB404" s="98"/>
      <c r="AC404" s="98"/>
      <c r="AD404" s="98"/>
      <c r="AE404" s="98"/>
      <c r="AF404" s="84"/>
      <c r="AG404" s="98"/>
      <c r="AH404" s="98"/>
      <c r="AI404" s="93"/>
      <c r="AJ404" s="100"/>
      <c r="AK404" s="99"/>
      <c r="AL404" s="92"/>
      <c r="AM404" s="93"/>
      <c r="AN404" s="100"/>
      <c r="AO404" s="84"/>
      <c r="AP404" s="90" t="str">
        <f>IFERROR(VLOOKUP(Data[[#This Row],['#org +lead +name]],Tbl_Orgs[], 2), "")</f>
        <v/>
      </c>
      <c r="AQ404" s="90" t="str">
        <f>IFERROR(VLOOKUP(Data[[#This Row],['#org +lead +name]],Tbl_Orgs[], 3), "")</f>
        <v/>
      </c>
      <c r="AR404" s="90" t="str">
        <f>IFERROR(VLOOKUP(Data[[#This Row],['#org +impl +name]],Tbl_Orgs[], 2), "")</f>
        <v/>
      </c>
      <c r="AS404" s="90" t="str">
        <f>IFERROR(VLOOKUP(Data[[#This Row],['#org +impl +name]],Tbl_Orgs[], 3), "")</f>
        <v/>
      </c>
      <c r="AT404" s="91" t="str">
        <f t="shared" ca="1" si="24"/>
        <v/>
      </c>
      <c r="AU404" s="91" t="str">
        <f t="shared" ca="1" si="25"/>
        <v/>
      </c>
      <c r="AV404" s="91" t="str">
        <f t="shared" ca="1" si="26"/>
        <v/>
      </c>
      <c r="AW404" s="155"/>
      <c r="AX404" s="155"/>
      <c r="AY404" s="155"/>
      <c r="AZ404" s="155"/>
    </row>
    <row r="405" spans="1:52" ht="30" customHeight="1">
      <c r="A405" s="153" t="str">
        <f t="shared" ca="1" si="27"/>
        <v>202302-397</v>
      </c>
      <c r="B405" s="92"/>
      <c r="C405" s="93"/>
      <c r="D405" s="93"/>
      <c r="E405" s="81"/>
      <c r="F405" s="94"/>
      <c r="G405" s="81"/>
      <c r="H405" s="93"/>
      <c r="I405" s="143" t="s">
        <v>373</v>
      </c>
      <c r="J405" s="92"/>
      <c r="K405" s="96"/>
      <c r="L405" s="93"/>
      <c r="M405" s="93"/>
      <c r="N405" s="84"/>
      <c r="O405" s="84"/>
      <c r="P405" s="92"/>
      <c r="Q405" s="97"/>
      <c r="R405" s="97"/>
      <c r="S405" s="97"/>
      <c r="T405" s="93"/>
      <c r="U405" s="93"/>
      <c r="V405" s="95"/>
      <c r="W405" s="93"/>
      <c r="X405" s="93"/>
      <c r="Y405" s="93"/>
      <c r="Z405" s="98"/>
      <c r="AA405" s="98"/>
      <c r="AB405" s="98"/>
      <c r="AC405" s="98"/>
      <c r="AD405" s="98"/>
      <c r="AE405" s="98"/>
      <c r="AF405" s="84"/>
      <c r="AG405" s="98"/>
      <c r="AH405" s="98"/>
      <c r="AI405" s="93"/>
      <c r="AJ405" s="100"/>
      <c r="AK405" s="99"/>
      <c r="AL405" s="92"/>
      <c r="AM405" s="93"/>
      <c r="AN405" s="100"/>
      <c r="AO405" s="84"/>
      <c r="AP405" s="90" t="str">
        <f>IFERROR(VLOOKUP(Data[[#This Row],['#org +lead +name]],Tbl_Orgs[], 2), "")</f>
        <v/>
      </c>
      <c r="AQ405" s="90" t="str">
        <f>IFERROR(VLOOKUP(Data[[#This Row],['#org +lead +name]],Tbl_Orgs[], 3), "")</f>
        <v/>
      </c>
      <c r="AR405" s="90" t="str">
        <f>IFERROR(VLOOKUP(Data[[#This Row],['#org +impl +name]],Tbl_Orgs[], 2), "")</f>
        <v/>
      </c>
      <c r="AS405" s="90" t="str">
        <f>IFERROR(VLOOKUP(Data[[#This Row],['#org +impl +name]],Tbl_Orgs[], 3), "")</f>
        <v/>
      </c>
      <c r="AT405" s="91" t="str">
        <f t="shared" ca="1" si="24"/>
        <v/>
      </c>
      <c r="AU405" s="91" t="str">
        <f t="shared" ca="1" si="25"/>
        <v/>
      </c>
      <c r="AV405" s="91" t="str">
        <f t="shared" ca="1" si="26"/>
        <v/>
      </c>
      <c r="AW405" s="155"/>
      <c r="AX405" s="155"/>
      <c r="AY405" s="155"/>
      <c r="AZ405" s="155"/>
    </row>
    <row r="406" spans="1:52" ht="30" customHeight="1">
      <c r="A406" s="153" t="str">
        <f t="shared" ca="1" si="27"/>
        <v>202302-398</v>
      </c>
      <c r="B406" s="92"/>
      <c r="C406" s="93"/>
      <c r="D406" s="93"/>
      <c r="E406" s="81"/>
      <c r="F406" s="94"/>
      <c r="G406" s="81"/>
      <c r="H406" s="93"/>
      <c r="I406" s="143" t="s">
        <v>373</v>
      </c>
      <c r="J406" s="92"/>
      <c r="K406" s="96"/>
      <c r="L406" s="93"/>
      <c r="M406" s="93"/>
      <c r="N406" s="84"/>
      <c r="O406" s="84"/>
      <c r="P406" s="92"/>
      <c r="Q406" s="97"/>
      <c r="R406" s="97"/>
      <c r="S406" s="97"/>
      <c r="T406" s="93"/>
      <c r="U406" s="93"/>
      <c r="V406" s="95"/>
      <c r="W406" s="93"/>
      <c r="X406" s="93"/>
      <c r="Y406" s="93"/>
      <c r="Z406" s="98"/>
      <c r="AA406" s="98"/>
      <c r="AB406" s="98"/>
      <c r="AC406" s="98"/>
      <c r="AD406" s="98"/>
      <c r="AE406" s="98"/>
      <c r="AF406" s="84"/>
      <c r="AG406" s="98"/>
      <c r="AH406" s="98"/>
      <c r="AI406" s="93"/>
      <c r="AJ406" s="100"/>
      <c r="AK406" s="99"/>
      <c r="AL406" s="92"/>
      <c r="AM406" s="93"/>
      <c r="AN406" s="100"/>
      <c r="AO406" s="84"/>
      <c r="AP406" s="90" t="str">
        <f>IFERROR(VLOOKUP(Data[[#This Row],['#org +lead +name]],Tbl_Orgs[], 2), "")</f>
        <v/>
      </c>
      <c r="AQ406" s="90" t="str">
        <f>IFERROR(VLOOKUP(Data[[#This Row],['#org +lead +name]],Tbl_Orgs[], 3), "")</f>
        <v/>
      </c>
      <c r="AR406" s="90" t="str">
        <f>IFERROR(VLOOKUP(Data[[#This Row],['#org +impl +name]],Tbl_Orgs[], 2), "")</f>
        <v/>
      </c>
      <c r="AS406" s="90" t="str">
        <f>IFERROR(VLOOKUP(Data[[#This Row],['#org +impl +name]],Tbl_Orgs[], 3), "")</f>
        <v/>
      </c>
      <c r="AT406" s="91" t="str">
        <f t="shared" ca="1" si="24"/>
        <v/>
      </c>
      <c r="AU406" s="91" t="str">
        <f t="shared" ca="1" si="25"/>
        <v/>
      </c>
      <c r="AV406" s="91" t="str">
        <f t="shared" ca="1" si="26"/>
        <v/>
      </c>
      <c r="AW406" s="155"/>
      <c r="AX406" s="155"/>
      <c r="AY406" s="155"/>
      <c r="AZ406" s="155"/>
    </row>
    <row r="407" spans="1:52" ht="30" customHeight="1">
      <c r="A407" s="153" t="str">
        <f t="shared" ca="1" si="27"/>
        <v>202302-399</v>
      </c>
      <c r="B407" s="92"/>
      <c r="C407" s="93"/>
      <c r="D407" s="93"/>
      <c r="E407" s="81"/>
      <c r="F407" s="94"/>
      <c r="G407" s="81"/>
      <c r="H407" s="93"/>
      <c r="I407" s="143" t="s">
        <v>373</v>
      </c>
      <c r="J407" s="92"/>
      <c r="K407" s="96"/>
      <c r="L407" s="93"/>
      <c r="M407" s="93"/>
      <c r="N407" s="84"/>
      <c r="O407" s="84"/>
      <c r="P407" s="92"/>
      <c r="Q407" s="97"/>
      <c r="R407" s="97"/>
      <c r="S407" s="97"/>
      <c r="T407" s="93"/>
      <c r="U407" s="93"/>
      <c r="V407" s="95"/>
      <c r="W407" s="93"/>
      <c r="X407" s="93"/>
      <c r="Y407" s="93"/>
      <c r="Z407" s="98"/>
      <c r="AA407" s="98"/>
      <c r="AB407" s="98"/>
      <c r="AC407" s="98"/>
      <c r="AD407" s="98"/>
      <c r="AE407" s="98"/>
      <c r="AF407" s="84"/>
      <c r="AG407" s="98"/>
      <c r="AH407" s="98"/>
      <c r="AI407" s="93"/>
      <c r="AJ407" s="100"/>
      <c r="AK407" s="99"/>
      <c r="AL407" s="92"/>
      <c r="AM407" s="93"/>
      <c r="AN407" s="100"/>
      <c r="AO407" s="84"/>
      <c r="AP407" s="90" t="str">
        <f>IFERROR(VLOOKUP(Data[[#This Row],['#org +lead +name]],Tbl_Orgs[], 2), "")</f>
        <v/>
      </c>
      <c r="AQ407" s="90" t="str">
        <f>IFERROR(VLOOKUP(Data[[#This Row],['#org +lead +name]],Tbl_Orgs[], 3), "")</f>
        <v/>
      </c>
      <c r="AR407" s="90" t="str">
        <f>IFERROR(VLOOKUP(Data[[#This Row],['#org +impl +name]],Tbl_Orgs[], 2), "")</f>
        <v/>
      </c>
      <c r="AS407" s="90" t="str">
        <f>IFERROR(VLOOKUP(Data[[#This Row],['#org +impl +name]],Tbl_Orgs[], 3), "")</f>
        <v/>
      </c>
      <c r="AT407" s="91" t="str">
        <f t="shared" ca="1" si="24"/>
        <v/>
      </c>
      <c r="AU407" s="91" t="str">
        <f t="shared" ca="1" si="25"/>
        <v/>
      </c>
      <c r="AV407" s="91" t="str">
        <f t="shared" ca="1" si="26"/>
        <v/>
      </c>
      <c r="AW407" s="155"/>
      <c r="AX407" s="155"/>
      <c r="AY407" s="155"/>
      <c r="AZ407" s="155"/>
    </row>
    <row r="408" spans="1:52" ht="30" customHeight="1">
      <c r="A408" s="153" t="str">
        <f t="shared" ca="1" si="27"/>
        <v>202302-400</v>
      </c>
      <c r="B408" s="92"/>
      <c r="C408" s="93"/>
      <c r="D408" s="93"/>
      <c r="E408" s="81"/>
      <c r="F408" s="94"/>
      <c r="G408" s="81"/>
      <c r="H408" s="93"/>
      <c r="I408" s="143" t="s">
        <v>373</v>
      </c>
      <c r="J408" s="92"/>
      <c r="K408" s="96"/>
      <c r="L408" s="93"/>
      <c r="M408" s="93"/>
      <c r="N408" s="84"/>
      <c r="O408" s="84"/>
      <c r="P408" s="92"/>
      <c r="Q408" s="97"/>
      <c r="R408" s="97"/>
      <c r="S408" s="97"/>
      <c r="T408" s="93"/>
      <c r="U408" s="93"/>
      <c r="V408" s="95"/>
      <c r="W408" s="93"/>
      <c r="X408" s="93"/>
      <c r="Y408" s="93"/>
      <c r="Z408" s="98"/>
      <c r="AA408" s="98"/>
      <c r="AB408" s="98"/>
      <c r="AC408" s="98"/>
      <c r="AD408" s="98"/>
      <c r="AE408" s="98"/>
      <c r="AF408" s="84"/>
      <c r="AG408" s="98"/>
      <c r="AH408" s="98"/>
      <c r="AI408" s="93"/>
      <c r="AJ408" s="100"/>
      <c r="AK408" s="99"/>
      <c r="AL408" s="92"/>
      <c r="AM408" s="93"/>
      <c r="AN408" s="100"/>
      <c r="AO408" s="84"/>
      <c r="AP408" s="90" t="str">
        <f>IFERROR(VLOOKUP(Data[[#This Row],['#org +lead +name]],Tbl_Orgs[], 2), "")</f>
        <v/>
      </c>
      <c r="AQ408" s="90" t="str">
        <f>IFERROR(VLOOKUP(Data[[#This Row],['#org +lead +name]],Tbl_Orgs[], 3), "")</f>
        <v/>
      </c>
      <c r="AR408" s="90" t="str">
        <f>IFERROR(VLOOKUP(Data[[#This Row],['#org +impl +name]],Tbl_Orgs[], 2), "")</f>
        <v/>
      </c>
      <c r="AS408" s="90" t="str">
        <f>IFERROR(VLOOKUP(Data[[#This Row],['#org +impl +name]],Tbl_Orgs[], 3), "")</f>
        <v/>
      </c>
      <c r="AT408" s="91" t="str">
        <f t="shared" ca="1" si="24"/>
        <v/>
      </c>
      <c r="AU408" s="91" t="str">
        <f t="shared" ca="1" si="25"/>
        <v/>
      </c>
      <c r="AV408" s="91" t="str">
        <f t="shared" ca="1" si="26"/>
        <v/>
      </c>
      <c r="AW408" s="155"/>
      <c r="AX408" s="155"/>
      <c r="AY408" s="155"/>
      <c r="AZ408" s="155"/>
    </row>
    <row r="409" spans="1:52" ht="30" customHeight="1">
      <c r="A409" s="153" t="str">
        <f t="shared" ca="1" si="27"/>
        <v>202302-401</v>
      </c>
      <c r="B409" s="92"/>
      <c r="C409" s="93"/>
      <c r="D409" s="93"/>
      <c r="E409" s="81"/>
      <c r="F409" s="94"/>
      <c r="G409" s="81"/>
      <c r="H409" s="93"/>
      <c r="I409" s="143" t="s">
        <v>373</v>
      </c>
      <c r="J409" s="92"/>
      <c r="K409" s="96"/>
      <c r="L409" s="93"/>
      <c r="M409" s="93"/>
      <c r="N409" s="84"/>
      <c r="O409" s="84"/>
      <c r="P409" s="92"/>
      <c r="Q409" s="97"/>
      <c r="R409" s="97"/>
      <c r="S409" s="97"/>
      <c r="T409" s="93"/>
      <c r="U409" s="93"/>
      <c r="V409" s="95"/>
      <c r="W409" s="93"/>
      <c r="X409" s="93"/>
      <c r="Y409" s="93"/>
      <c r="Z409" s="98"/>
      <c r="AA409" s="98"/>
      <c r="AB409" s="98"/>
      <c r="AC409" s="98"/>
      <c r="AD409" s="98"/>
      <c r="AE409" s="98"/>
      <c r="AF409" s="84"/>
      <c r="AG409" s="98"/>
      <c r="AH409" s="98"/>
      <c r="AI409" s="93"/>
      <c r="AJ409" s="100"/>
      <c r="AK409" s="99"/>
      <c r="AL409" s="92"/>
      <c r="AM409" s="93"/>
      <c r="AN409" s="100"/>
      <c r="AO409" s="84"/>
      <c r="AP409" s="90" t="str">
        <f>IFERROR(VLOOKUP(Data[[#This Row],['#org +lead +name]],Tbl_Orgs[], 2), "")</f>
        <v/>
      </c>
      <c r="AQ409" s="90" t="str">
        <f>IFERROR(VLOOKUP(Data[[#This Row],['#org +lead +name]],Tbl_Orgs[], 3), "")</f>
        <v/>
      </c>
      <c r="AR409" s="90" t="str">
        <f>IFERROR(VLOOKUP(Data[[#This Row],['#org +impl +name]],Tbl_Orgs[], 2), "")</f>
        <v/>
      </c>
      <c r="AS409" s="90" t="str">
        <f>IFERROR(VLOOKUP(Data[[#This Row],['#org +impl +name]],Tbl_Orgs[], 3), "")</f>
        <v/>
      </c>
      <c r="AT409" s="91" t="str">
        <f t="shared" ca="1" si="24"/>
        <v/>
      </c>
      <c r="AU409" s="91" t="str">
        <f t="shared" ca="1" si="25"/>
        <v/>
      </c>
      <c r="AV409" s="91" t="str">
        <f t="shared" ca="1" si="26"/>
        <v/>
      </c>
      <c r="AW409" s="155"/>
      <c r="AX409" s="155"/>
      <c r="AY409" s="155"/>
      <c r="AZ409" s="155"/>
    </row>
    <row r="410" spans="1:52" ht="30" customHeight="1">
      <c r="A410" s="153" t="str">
        <f t="shared" ca="1" si="27"/>
        <v>202302-402</v>
      </c>
      <c r="B410" s="92"/>
      <c r="C410" s="93"/>
      <c r="D410" s="93"/>
      <c r="E410" s="81"/>
      <c r="F410" s="94"/>
      <c r="G410" s="81"/>
      <c r="H410" s="93"/>
      <c r="I410" s="143" t="s">
        <v>373</v>
      </c>
      <c r="J410" s="92"/>
      <c r="K410" s="96"/>
      <c r="L410" s="93"/>
      <c r="M410" s="93"/>
      <c r="N410" s="84"/>
      <c r="O410" s="84"/>
      <c r="P410" s="92"/>
      <c r="Q410" s="97"/>
      <c r="R410" s="97"/>
      <c r="S410" s="97"/>
      <c r="T410" s="93"/>
      <c r="U410" s="93"/>
      <c r="V410" s="95"/>
      <c r="W410" s="93"/>
      <c r="X410" s="93"/>
      <c r="Y410" s="93"/>
      <c r="Z410" s="98"/>
      <c r="AA410" s="98"/>
      <c r="AB410" s="98"/>
      <c r="AC410" s="98"/>
      <c r="AD410" s="98"/>
      <c r="AE410" s="98"/>
      <c r="AF410" s="84"/>
      <c r="AG410" s="98"/>
      <c r="AH410" s="98"/>
      <c r="AI410" s="93"/>
      <c r="AJ410" s="100"/>
      <c r="AK410" s="99"/>
      <c r="AL410" s="92"/>
      <c r="AM410" s="93"/>
      <c r="AN410" s="100"/>
      <c r="AO410" s="84"/>
      <c r="AP410" s="90" t="str">
        <f>IFERROR(VLOOKUP(Data[[#This Row],['#org +lead +name]],Tbl_Orgs[], 2), "")</f>
        <v/>
      </c>
      <c r="AQ410" s="90" t="str">
        <f>IFERROR(VLOOKUP(Data[[#This Row],['#org +lead +name]],Tbl_Orgs[], 3), "")</f>
        <v/>
      </c>
      <c r="AR410" s="90" t="str">
        <f>IFERROR(VLOOKUP(Data[[#This Row],['#org +impl +name]],Tbl_Orgs[], 2), "")</f>
        <v/>
      </c>
      <c r="AS410" s="90" t="str">
        <f>IFERROR(VLOOKUP(Data[[#This Row],['#org +impl +name]],Tbl_Orgs[], 3), "")</f>
        <v/>
      </c>
      <c r="AT410" s="91" t="str">
        <f t="shared" ca="1" si="24"/>
        <v/>
      </c>
      <c r="AU410" s="91" t="str">
        <f t="shared" ca="1" si="25"/>
        <v/>
      </c>
      <c r="AV410" s="91" t="str">
        <f t="shared" ca="1" si="26"/>
        <v/>
      </c>
      <c r="AW410" s="155"/>
      <c r="AX410" s="155"/>
      <c r="AY410" s="155"/>
      <c r="AZ410" s="155"/>
    </row>
    <row r="411" spans="1:52" ht="30" customHeight="1">
      <c r="A411" s="153" t="str">
        <f t="shared" ca="1" si="27"/>
        <v>202302-403</v>
      </c>
      <c r="B411" s="92"/>
      <c r="C411" s="93"/>
      <c r="D411" s="93"/>
      <c r="E411" s="81"/>
      <c r="F411" s="94"/>
      <c r="G411" s="81"/>
      <c r="H411" s="93"/>
      <c r="I411" s="143" t="s">
        <v>373</v>
      </c>
      <c r="J411" s="92"/>
      <c r="K411" s="96"/>
      <c r="L411" s="93"/>
      <c r="M411" s="93"/>
      <c r="N411" s="84"/>
      <c r="O411" s="84"/>
      <c r="P411" s="92"/>
      <c r="Q411" s="97"/>
      <c r="R411" s="81"/>
      <c r="S411" s="97"/>
      <c r="T411" s="93"/>
      <c r="U411" s="93"/>
      <c r="V411" s="95"/>
      <c r="W411" s="93"/>
      <c r="X411" s="93"/>
      <c r="Y411" s="93"/>
      <c r="Z411" s="98"/>
      <c r="AA411" s="98"/>
      <c r="AB411" s="98"/>
      <c r="AC411" s="98"/>
      <c r="AD411" s="98"/>
      <c r="AE411" s="98"/>
      <c r="AF411" s="84"/>
      <c r="AG411" s="98"/>
      <c r="AH411" s="98"/>
      <c r="AI411" s="93"/>
      <c r="AJ411" s="100"/>
      <c r="AK411" s="99"/>
      <c r="AL411" s="92"/>
      <c r="AM411" s="93"/>
      <c r="AN411" s="100"/>
      <c r="AO411" s="84"/>
      <c r="AP411" s="90" t="str">
        <f>IFERROR(VLOOKUP(Data[[#This Row],['#org +lead +name]],Tbl_Orgs[], 2), "")</f>
        <v/>
      </c>
      <c r="AQ411" s="90" t="str">
        <f>IFERROR(VLOOKUP(Data[[#This Row],['#org +lead +name]],Tbl_Orgs[], 3), "")</f>
        <v/>
      </c>
      <c r="AR411" s="90" t="str">
        <f>IFERROR(VLOOKUP(Data[[#This Row],['#org +impl +name]],Tbl_Orgs[], 2), "")</f>
        <v/>
      </c>
      <c r="AS411" s="90" t="str">
        <f>IFERROR(VLOOKUP(Data[[#This Row],['#org +impl +name]],Tbl_Orgs[], 3), "")</f>
        <v/>
      </c>
      <c r="AT411" s="91" t="str">
        <f t="shared" ca="1" si="24"/>
        <v/>
      </c>
      <c r="AU411" s="91" t="str">
        <f t="shared" ca="1" si="25"/>
        <v/>
      </c>
      <c r="AV411" s="91" t="str">
        <f t="shared" ca="1" si="26"/>
        <v/>
      </c>
      <c r="AW411" s="155"/>
      <c r="AX411" s="155"/>
      <c r="AY411" s="155"/>
      <c r="AZ411" s="155"/>
    </row>
    <row r="412" spans="1:52" ht="30" customHeight="1">
      <c r="A412" s="153" t="str">
        <f t="shared" ca="1" si="27"/>
        <v>202302-404</v>
      </c>
      <c r="B412" s="92"/>
      <c r="C412" s="93"/>
      <c r="D412" s="93"/>
      <c r="E412" s="81"/>
      <c r="F412" s="94"/>
      <c r="G412" s="81"/>
      <c r="H412" s="93"/>
      <c r="I412" s="143" t="s">
        <v>373</v>
      </c>
      <c r="J412" s="92"/>
      <c r="K412" s="96"/>
      <c r="L412" s="93"/>
      <c r="M412" s="93"/>
      <c r="N412" s="84"/>
      <c r="O412" s="84"/>
      <c r="P412" s="92"/>
      <c r="Q412" s="97"/>
      <c r="R412" s="81"/>
      <c r="S412" s="97"/>
      <c r="T412" s="93"/>
      <c r="U412" s="93"/>
      <c r="V412" s="95"/>
      <c r="W412" s="93"/>
      <c r="X412" s="93"/>
      <c r="Y412" s="93"/>
      <c r="Z412" s="98"/>
      <c r="AA412" s="98"/>
      <c r="AB412" s="98"/>
      <c r="AC412" s="98"/>
      <c r="AD412" s="98"/>
      <c r="AE412" s="98"/>
      <c r="AF412" s="84"/>
      <c r="AG412" s="98"/>
      <c r="AH412" s="98"/>
      <c r="AI412" s="93"/>
      <c r="AJ412" s="100"/>
      <c r="AK412" s="99"/>
      <c r="AL412" s="92"/>
      <c r="AM412" s="93"/>
      <c r="AN412" s="100"/>
      <c r="AO412" s="84"/>
      <c r="AP412" s="90" t="str">
        <f>IFERROR(VLOOKUP(Data[[#This Row],['#org +lead +name]],Tbl_Orgs[], 2), "")</f>
        <v/>
      </c>
      <c r="AQ412" s="90" t="str">
        <f>IFERROR(VLOOKUP(Data[[#This Row],['#org +lead +name]],Tbl_Orgs[], 3), "")</f>
        <v/>
      </c>
      <c r="AR412" s="90" t="str">
        <f>IFERROR(VLOOKUP(Data[[#This Row],['#org +impl +name]],Tbl_Orgs[], 2), "")</f>
        <v/>
      </c>
      <c r="AS412" s="90" t="str">
        <f>IFERROR(VLOOKUP(Data[[#This Row],['#org +impl +name]],Tbl_Orgs[], 3), "")</f>
        <v/>
      </c>
      <c r="AT412" s="91" t="str">
        <f t="shared" ca="1" si="24"/>
        <v/>
      </c>
      <c r="AU412" s="91" t="str">
        <f t="shared" ca="1" si="25"/>
        <v/>
      </c>
      <c r="AV412" s="91" t="str">
        <f t="shared" ca="1" si="26"/>
        <v/>
      </c>
      <c r="AW412" s="155"/>
      <c r="AX412" s="155"/>
      <c r="AY412" s="155"/>
      <c r="AZ412" s="155"/>
    </row>
    <row r="413" spans="1:52" ht="30" customHeight="1">
      <c r="A413" s="153" t="str">
        <f t="shared" ca="1" si="27"/>
        <v>202302-405</v>
      </c>
      <c r="B413" s="92"/>
      <c r="C413" s="93"/>
      <c r="D413" s="93"/>
      <c r="E413" s="81"/>
      <c r="F413" s="94"/>
      <c r="G413" s="81"/>
      <c r="H413" s="93"/>
      <c r="I413" s="143" t="s">
        <v>373</v>
      </c>
      <c r="J413" s="92"/>
      <c r="K413" s="96"/>
      <c r="L413" s="93"/>
      <c r="M413" s="93"/>
      <c r="N413" s="84"/>
      <c r="O413" s="84"/>
      <c r="P413" s="92"/>
      <c r="Q413" s="97"/>
      <c r="R413" s="81"/>
      <c r="S413" s="97"/>
      <c r="T413" s="93"/>
      <c r="U413" s="93"/>
      <c r="V413" s="95"/>
      <c r="W413" s="93"/>
      <c r="X413" s="93"/>
      <c r="Y413" s="93"/>
      <c r="Z413" s="98"/>
      <c r="AA413" s="98"/>
      <c r="AB413" s="98"/>
      <c r="AC413" s="98"/>
      <c r="AD413" s="98"/>
      <c r="AE413" s="98"/>
      <c r="AF413" s="84"/>
      <c r="AG413" s="98"/>
      <c r="AH413" s="98"/>
      <c r="AI413" s="93"/>
      <c r="AJ413" s="100"/>
      <c r="AK413" s="99"/>
      <c r="AL413" s="92"/>
      <c r="AM413" s="93"/>
      <c r="AN413" s="100"/>
      <c r="AO413" s="84"/>
      <c r="AP413" s="90" t="str">
        <f>IFERROR(VLOOKUP(Data[[#This Row],['#org +lead +name]],Tbl_Orgs[], 2), "")</f>
        <v/>
      </c>
      <c r="AQ413" s="90" t="str">
        <f>IFERROR(VLOOKUP(Data[[#This Row],['#org +lead +name]],Tbl_Orgs[], 3), "")</f>
        <v/>
      </c>
      <c r="AR413" s="90" t="str">
        <f>IFERROR(VLOOKUP(Data[[#This Row],['#org +impl +name]],Tbl_Orgs[], 2), "")</f>
        <v/>
      </c>
      <c r="AS413" s="90" t="str">
        <f>IFERROR(VLOOKUP(Data[[#This Row],['#org +impl +name]],Tbl_Orgs[], 3), "")</f>
        <v/>
      </c>
      <c r="AT413" s="91" t="str">
        <f t="shared" ca="1" si="24"/>
        <v/>
      </c>
      <c r="AU413" s="91" t="str">
        <f t="shared" ca="1" si="25"/>
        <v/>
      </c>
      <c r="AV413" s="91" t="str">
        <f t="shared" ca="1" si="26"/>
        <v/>
      </c>
      <c r="AW413" s="155"/>
      <c r="AX413" s="155"/>
      <c r="AY413" s="155"/>
      <c r="AZ413" s="155"/>
    </row>
    <row r="414" spans="1:52" ht="30" customHeight="1">
      <c r="A414" s="153" t="str">
        <f t="shared" ca="1" si="27"/>
        <v>202302-406</v>
      </c>
      <c r="B414" s="92"/>
      <c r="C414" s="93"/>
      <c r="D414" s="93"/>
      <c r="E414" s="81"/>
      <c r="F414" s="94"/>
      <c r="G414" s="81"/>
      <c r="H414" s="93"/>
      <c r="I414" s="143" t="s">
        <v>373</v>
      </c>
      <c r="J414" s="92"/>
      <c r="K414" s="96"/>
      <c r="L414" s="93"/>
      <c r="M414" s="93"/>
      <c r="N414" s="84"/>
      <c r="O414" s="84"/>
      <c r="P414" s="92"/>
      <c r="Q414" s="97"/>
      <c r="R414" s="81"/>
      <c r="S414" s="97"/>
      <c r="T414" s="93"/>
      <c r="U414" s="93"/>
      <c r="V414" s="95"/>
      <c r="W414" s="93"/>
      <c r="X414" s="93"/>
      <c r="Y414" s="93"/>
      <c r="Z414" s="98"/>
      <c r="AA414" s="98"/>
      <c r="AB414" s="98"/>
      <c r="AC414" s="98"/>
      <c r="AD414" s="98"/>
      <c r="AE414" s="98"/>
      <c r="AF414" s="84"/>
      <c r="AG414" s="98"/>
      <c r="AH414" s="98"/>
      <c r="AI414" s="93"/>
      <c r="AJ414" s="100"/>
      <c r="AK414" s="99"/>
      <c r="AL414" s="92"/>
      <c r="AM414" s="93"/>
      <c r="AN414" s="100"/>
      <c r="AO414" s="84"/>
      <c r="AP414" s="90" t="str">
        <f>IFERROR(VLOOKUP(Data[[#This Row],['#org +lead +name]],Tbl_Orgs[], 2), "")</f>
        <v/>
      </c>
      <c r="AQ414" s="90" t="str">
        <f>IFERROR(VLOOKUP(Data[[#This Row],['#org +lead +name]],Tbl_Orgs[], 3), "")</f>
        <v/>
      </c>
      <c r="AR414" s="90" t="str">
        <f>IFERROR(VLOOKUP(Data[[#This Row],['#org +impl +name]],Tbl_Orgs[], 2), "")</f>
        <v/>
      </c>
      <c r="AS414" s="90" t="str">
        <f>IFERROR(VLOOKUP(Data[[#This Row],['#org +impl +name]],Tbl_Orgs[], 3), "")</f>
        <v/>
      </c>
      <c r="AT414" s="91" t="str">
        <f t="shared" ca="1" si="24"/>
        <v/>
      </c>
      <c r="AU414" s="91" t="str">
        <f t="shared" ca="1" si="25"/>
        <v/>
      </c>
      <c r="AV414" s="91" t="str">
        <f t="shared" ca="1" si="26"/>
        <v/>
      </c>
      <c r="AW414" s="155"/>
      <c r="AX414" s="155"/>
      <c r="AY414" s="155"/>
      <c r="AZ414" s="155"/>
    </row>
    <row r="415" spans="1:52" ht="30" customHeight="1">
      <c r="A415" s="153" t="str">
        <f t="shared" ca="1" si="27"/>
        <v>202302-407</v>
      </c>
      <c r="B415" s="92"/>
      <c r="C415" s="93"/>
      <c r="D415" s="93"/>
      <c r="E415" s="81"/>
      <c r="F415" s="94"/>
      <c r="G415" s="81"/>
      <c r="H415" s="93"/>
      <c r="I415" s="143" t="s">
        <v>373</v>
      </c>
      <c r="J415" s="92"/>
      <c r="K415" s="96"/>
      <c r="L415" s="93"/>
      <c r="M415" s="93"/>
      <c r="N415" s="84"/>
      <c r="O415" s="84"/>
      <c r="P415" s="92"/>
      <c r="Q415" s="97"/>
      <c r="R415" s="97"/>
      <c r="S415" s="97"/>
      <c r="T415" s="93"/>
      <c r="U415" s="93"/>
      <c r="V415" s="95"/>
      <c r="W415" s="93"/>
      <c r="X415" s="93"/>
      <c r="Y415" s="93"/>
      <c r="Z415" s="98"/>
      <c r="AA415" s="98"/>
      <c r="AB415" s="98"/>
      <c r="AC415" s="98"/>
      <c r="AD415" s="98"/>
      <c r="AE415" s="98"/>
      <c r="AF415" s="84"/>
      <c r="AG415" s="98"/>
      <c r="AH415" s="98"/>
      <c r="AI415" s="93"/>
      <c r="AJ415" s="100"/>
      <c r="AK415" s="99"/>
      <c r="AL415" s="92"/>
      <c r="AM415" s="93"/>
      <c r="AN415" s="100"/>
      <c r="AO415" s="84"/>
      <c r="AP415" s="90" t="str">
        <f>IFERROR(VLOOKUP(Data[[#This Row],['#org +lead +name]],Tbl_Orgs[], 2), "")</f>
        <v/>
      </c>
      <c r="AQ415" s="90" t="str">
        <f>IFERROR(VLOOKUP(Data[[#This Row],['#org +lead +name]],Tbl_Orgs[], 3), "")</f>
        <v/>
      </c>
      <c r="AR415" s="90" t="str">
        <f>IFERROR(VLOOKUP(Data[[#This Row],['#org +impl +name]],Tbl_Orgs[], 2), "")</f>
        <v/>
      </c>
      <c r="AS415" s="90" t="str">
        <f>IFERROR(VLOOKUP(Data[[#This Row],['#org +impl +name]],Tbl_Orgs[], 3), "")</f>
        <v/>
      </c>
      <c r="AT415" s="91" t="str">
        <f t="shared" ca="1" si="24"/>
        <v/>
      </c>
      <c r="AU415" s="91" t="str">
        <f t="shared" ca="1" si="25"/>
        <v/>
      </c>
      <c r="AV415" s="91" t="str">
        <f t="shared" ca="1" si="26"/>
        <v/>
      </c>
      <c r="AW415" s="155"/>
      <c r="AX415" s="155"/>
      <c r="AY415" s="155"/>
      <c r="AZ415" s="155"/>
    </row>
    <row r="416" spans="1:52" ht="30" customHeight="1">
      <c r="A416" s="153" t="str">
        <f t="shared" ca="1" si="27"/>
        <v>202302-408</v>
      </c>
      <c r="B416" s="92"/>
      <c r="C416" s="93"/>
      <c r="D416" s="93"/>
      <c r="E416" s="81"/>
      <c r="F416" s="94"/>
      <c r="G416" s="81"/>
      <c r="H416" s="93"/>
      <c r="I416" s="143" t="s">
        <v>373</v>
      </c>
      <c r="J416" s="92"/>
      <c r="K416" s="96"/>
      <c r="L416" s="93"/>
      <c r="M416" s="93"/>
      <c r="N416" s="84"/>
      <c r="O416" s="84"/>
      <c r="P416" s="92"/>
      <c r="Q416" s="97"/>
      <c r="R416" s="97"/>
      <c r="S416" s="97"/>
      <c r="T416" s="93"/>
      <c r="U416" s="93"/>
      <c r="V416" s="95"/>
      <c r="W416" s="93"/>
      <c r="X416" s="93"/>
      <c r="Y416" s="93"/>
      <c r="Z416" s="98"/>
      <c r="AA416" s="98"/>
      <c r="AB416" s="98"/>
      <c r="AC416" s="98"/>
      <c r="AD416" s="98"/>
      <c r="AE416" s="98"/>
      <c r="AF416" s="84"/>
      <c r="AG416" s="98"/>
      <c r="AH416" s="98"/>
      <c r="AI416" s="93"/>
      <c r="AJ416" s="100"/>
      <c r="AK416" s="99"/>
      <c r="AL416" s="92"/>
      <c r="AM416" s="93"/>
      <c r="AN416" s="100"/>
      <c r="AO416" s="84"/>
      <c r="AP416" s="90" t="str">
        <f>IFERROR(VLOOKUP(Data[[#This Row],['#org +lead +name]],Tbl_Orgs[], 2), "")</f>
        <v/>
      </c>
      <c r="AQ416" s="90" t="str">
        <f>IFERROR(VLOOKUP(Data[[#This Row],['#org +lead +name]],Tbl_Orgs[], 3), "")</f>
        <v/>
      </c>
      <c r="AR416" s="90" t="str">
        <f>IFERROR(VLOOKUP(Data[[#This Row],['#org +impl +name]],Tbl_Orgs[], 2), "")</f>
        <v/>
      </c>
      <c r="AS416" s="90" t="str">
        <f>IFERROR(VLOOKUP(Data[[#This Row],['#org +impl +name]],Tbl_Orgs[], 3), "")</f>
        <v/>
      </c>
      <c r="AT416" s="91" t="str">
        <f t="shared" ca="1" si="24"/>
        <v/>
      </c>
      <c r="AU416" s="91" t="str">
        <f t="shared" ca="1" si="25"/>
        <v/>
      </c>
      <c r="AV416" s="91" t="str">
        <f t="shared" ca="1" si="26"/>
        <v/>
      </c>
      <c r="AW416" s="155"/>
      <c r="AX416" s="155"/>
      <c r="AY416" s="155"/>
      <c r="AZ416" s="155"/>
    </row>
    <row r="417" spans="1:52" ht="30" customHeight="1">
      <c r="A417" s="153" t="str">
        <f t="shared" ca="1" si="27"/>
        <v>202302-409</v>
      </c>
      <c r="B417" s="92"/>
      <c r="C417" s="93"/>
      <c r="D417" s="93"/>
      <c r="E417" s="81"/>
      <c r="F417" s="94"/>
      <c r="G417" s="81"/>
      <c r="H417" s="93"/>
      <c r="I417" s="143" t="s">
        <v>373</v>
      </c>
      <c r="J417" s="92"/>
      <c r="K417" s="96"/>
      <c r="L417" s="93"/>
      <c r="M417" s="93"/>
      <c r="N417" s="84"/>
      <c r="O417" s="84"/>
      <c r="P417" s="92"/>
      <c r="Q417" s="97"/>
      <c r="R417" s="97"/>
      <c r="S417" s="97"/>
      <c r="T417" s="93"/>
      <c r="U417" s="93"/>
      <c r="V417" s="95"/>
      <c r="W417" s="93"/>
      <c r="X417" s="93"/>
      <c r="Y417" s="93"/>
      <c r="Z417" s="98"/>
      <c r="AA417" s="98"/>
      <c r="AB417" s="98"/>
      <c r="AC417" s="98"/>
      <c r="AD417" s="98"/>
      <c r="AE417" s="98"/>
      <c r="AF417" s="84"/>
      <c r="AG417" s="98"/>
      <c r="AH417" s="98"/>
      <c r="AI417" s="93"/>
      <c r="AJ417" s="100"/>
      <c r="AK417" s="99"/>
      <c r="AL417" s="92"/>
      <c r="AM417" s="93"/>
      <c r="AN417" s="100"/>
      <c r="AO417" s="84"/>
      <c r="AP417" s="90" t="str">
        <f>IFERROR(VLOOKUP(Data[[#This Row],['#org +lead +name]],Tbl_Orgs[], 2), "")</f>
        <v/>
      </c>
      <c r="AQ417" s="90" t="str">
        <f>IFERROR(VLOOKUP(Data[[#This Row],['#org +lead +name]],Tbl_Orgs[], 3), "")</f>
        <v/>
      </c>
      <c r="AR417" s="90" t="str">
        <f>IFERROR(VLOOKUP(Data[[#This Row],['#org +impl +name]],Tbl_Orgs[], 2), "")</f>
        <v/>
      </c>
      <c r="AS417" s="90" t="str">
        <f>IFERROR(VLOOKUP(Data[[#This Row],['#org +impl +name]],Tbl_Orgs[], 3), "")</f>
        <v/>
      </c>
      <c r="AT417" s="91" t="str">
        <f t="shared" ca="1" si="24"/>
        <v/>
      </c>
      <c r="AU417" s="91" t="str">
        <f t="shared" ca="1" si="25"/>
        <v/>
      </c>
      <c r="AV417" s="91" t="str">
        <f t="shared" ca="1" si="26"/>
        <v/>
      </c>
      <c r="AW417" s="155"/>
      <c r="AX417" s="155"/>
      <c r="AY417" s="155"/>
      <c r="AZ417" s="155"/>
    </row>
    <row r="418" spans="1:52" ht="30" customHeight="1">
      <c r="A418" s="153" t="str">
        <f t="shared" ca="1" si="27"/>
        <v>202302-410</v>
      </c>
      <c r="B418" s="92"/>
      <c r="C418" s="93"/>
      <c r="D418" s="93"/>
      <c r="E418" s="81"/>
      <c r="F418" s="94"/>
      <c r="G418" s="81"/>
      <c r="H418" s="93"/>
      <c r="I418" s="143" t="s">
        <v>373</v>
      </c>
      <c r="J418" s="92"/>
      <c r="K418" s="96"/>
      <c r="L418" s="93"/>
      <c r="M418" s="93"/>
      <c r="N418" s="84"/>
      <c r="O418" s="84"/>
      <c r="P418" s="92"/>
      <c r="Q418" s="97"/>
      <c r="R418" s="97"/>
      <c r="S418" s="97"/>
      <c r="T418" s="93"/>
      <c r="U418" s="93"/>
      <c r="V418" s="95"/>
      <c r="W418" s="93"/>
      <c r="X418" s="93"/>
      <c r="Y418" s="93"/>
      <c r="Z418" s="98"/>
      <c r="AA418" s="98"/>
      <c r="AB418" s="98"/>
      <c r="AC418" s="98"/>
      <c r="AD418" s="98"/>
      <c r="AE418" s="98"/>
      <c r="AF418" s="84"/>
      <c r="AG418" s="98"/>
      <c r="AH418" s="98"/>
      <c r="AI418" s="93"/>
      <c r="AJ418" s="100"/>
      <c r="AK418" s="99"/>
      <c r="AL418" s="92"/>
      <c r="AM418" s="93"/>
      <c r="AN418" s="100"/>
      <c r="AO418" s="84"/>
      <c r="AP418" s="90" t="str">
        <f>IFERROR(VLOOKUP(Data[[#This Row],['#org +lead +name]],Tbl_Orgs[], 2), "")</f>
        <v/>
      </c>
      <c r="AQ418" s="90" t="str">
        <f>IFERROR(VLOOKUP(Data[[#This Row],['#org +lead +name]],Tbl_Orgs[], 3), "")</f>
        <v/>
      </c>
      <c r="AR418" s="90" t="str">
        <f>IFERROR(VLOOKUP(Data[[#This Row],['#org +impl +name]],Tbl_Orgs[], 2), "")</f>
        <v/>
      </c>
      <c r="AS418" s="90" t="str">
        <f>IFERROR(VLOOKUP(Data[[#This Row],['#org +impl +name]],Tbl_Orgs[], 3), "")</f>
        <v/>
      </c>
      <c r="AT418" s="91" t="str">
        <f t="shared" ca="1" si="24"/>
        <v/>
      </c>
      <c r="AU418" s="91" t="str">
        <f t="shared" ca="1" si="25"/>
        <v/>
      </c>
      <c r="AV418" s="91" t="str">
        <f t="shared" ca="1" si="26"/>
        <v/>
      </c>
      <c r="AW418" s="155"/>
      <c r="AX418" s="155"/>
      <c r="AY418" s="155"/>
      <c r="AZ418" s="155"/>
    </row>
    <row r="419" spans="1:52" ht="30" customHeight="1">
      <c r="A419" s="153" t="str">
        <f t="shared" ca="1" si="27"/>
        <v>202302-411</v>
      </c>
      <c r="B419" s="92"/>
      <c r="C419" s="93"/>
      <c r="D419" s="93"/>
      <c r="E419" s="81"/>
      <c r="F419" s="94"/>
      <c r="G419" s="81"/>
      <c r="H419" s="93"/>
      <c r="I419" s="143" t="s">
        <v>373</v>
      </c>
      <c r="J419" s="92"/>
      <c r="K419" s="96"/>
      <c r="L419" s="93"/>
      <c r="M419" s="93"/>
      <c r="N419" s="84"/>
      <c r="O419" s="84"/>
      <c r="P419" s="92"/>
      <c r="Q419" s="97"/>
      <c r="R419" s="97"/>
      <c r="S419" s="97"/>
      <c r="T419" s="93"/>
      <c r="U419" s="93"/>
      <c r="V419" s="95"/>
      <c r="W419" s="93"/>
      <c r="X419" s="93"/>
      <c r="Y419" s="93"/>
      <c r="Z419" s="98"/>
      <c r="AA419" s="98"/>
      <c r="AB419" s="98"/>
      <c r="AC419" s="98"/>
      <c r="AD419" s="98"/>
      <c r="AE419" s="98"/>
      <c r="AF419" s="84"/>
      <c r="AG419" s="98"/>
      <c r="AH419" s="98"/>
      <c r="AI419" s="93"/>
      <c r="AJ419" s="100"/>
      <c r="AK419" s="99"/>
      <c r="AL419" s="92"/>
      <c r="AM419" s="93"/>
      <c r="AN419" s="100"/>
      <c r="AO419" s="84"/>
      <c r="AP419" s="90" t="str">
        <f>IFERROR(VLOOKUP(Data[[#This Row],['#org +lead +name]],Tbl_Orgs[], 2), "")</f>
        <v/>
      </c>
      <c r="AQ419" s="90" t="str">
        <f>IFERROR(VLOOKUP(Data[[#This Row],['#org +lead +name]],Tbl_Orgs[], 3), "")</f>
        <v/>
      </c>
      <c r="AR419" s="90" t="str">
        <f>IFERROR(VLOOKUP(Data[[#This Row],['#org +impl +name]],Tbl_Orgs[], 2), "")</f>
        <v/>
      </c>
      <c r="AS419" s="90" t="str">
        <f>IFERROR(VLOOKUP(Data[[#This Row],['#org +impl +name]],Tbl_Orgs[], 3), "")</f>
        <v/>
      </c>
      <c r="AT419" s="91" t="str">
        <f t="shared" ref="AT419:AT482" ca="1" si="28">IF(Q419="","",OFFSET(Admin1_Start,MATCH(Q419,Admin1,0),1))</f>
        <v/>
      </c>
      <c r="AU419" s="91" t="str">
        <f t="shared" ref="AU419:AU482" ca="1" si="29">IF(R419="","",INDEX(Admin2_Pcode,MATCH(R419,OFFSET(Admin2_Start,MATCH(AT419,Admin1_Linked_Pcode,0),0,COUNTIF(Admin1_Linked_Pcode,AT419)),0)+MATCH(AT419,Admin1_Linked_Pcode,0)-1))</f>
        <v/>
      </c>
      <c r="AV419" s="91" t="str">
        <f t="shared" ref="AV419:AV482" ca="1" si="30">IF(S419="","",INDEX(Admin3_Pcode,MATCH(S419,OFFSET(Admin3_Start,MATCH(AU419,Admin2_Linked_Pcode,0),0,COUNTIF(Admin2_Linked_Pcode,AU419)),0)+MATCH(AU419,Admin2_Linked_Pcode,0)-1))</f>
        <v/>
      </c>
      <c r="AW419" s="155"/>
      <c r="AX419" s="155"/>
      <c r="AY419" s="155"/>
      <c r="AZ419" s="155"/>
    </row>
    <row r="420" spans="1:52" ht="30" customHeight="1">
      <c r="A420" s="153" t="str">
        <f t="shared" ca="1" si="27"/>
        <v>202302-412</v>
      </c>
      <c r="B420" s="92"/>
      <c r="C420" s="93"/>
      <c r="D420" s="93"/>
      <c r="E420" s="81"/>
      <c r="F420" s="94"/>
      <c r="G420" s="81"/>
      <c r="H420" s="93"/>
      <c r="I420" s="143" t="s">
        <v>373</v>
      </c>
      <c r="J420" s="92"/>
      <c r="K420" s="96"/>
      <c r="L420" s="93"/>
      <c r="M420" s="93"/>
      <c r="N420" s="84"/>
      <c r="O420" s="84"/>
      <c r="P420" s="92"/>
      <c r="Q420" s="97"/>
      <c r="R420" s="97"/>
      <c r="S420" s="97"/>
      <c r="T420" s="93"/>
      <c r="U420" s="93"/>
      <c r="V420" s="95"/>
      <c r="W420" s="93"/>
      <c r="X420" s="93"/>
      <c r="Y420" s="93"/>
      <c r="Z420" s="98"/>
      <c r="AA420" s="98"/>
      <c r="AB420" s="98"/>
      <c r="AC420" s="98"/>
      <c r="AD420" s="98"/>
      <c r="AE420" s="98"/>
      <c r="AF420" s="84"/>
      <c r="AG420" s="98"/>
      <c r="AH420" s="98"/>
      <c r="AI420" s="93"/>
      <c r="AJ420" s="100"/>
      <c r="AK420" s="99"/>
      <c r="AL420" s="92"/>
      <c r="AM420" s="93"/>
      <c r="AN420" s="100"/>
      <c r="AO420" s="84"/>
      <c r="AP420" s="90" t="str">
        <f>IFERROR(VLOOKUP(Data[[#This Row],['#org +lead +name]],Tbl_Orgs[], 2), "")</f>
        <v/>
      </c>
      <c r="AQ420" s="90" t="str">
        <f>IFERROR(VLOOKUP(Data[[#This Row],['#org +lead +name]],Tbl_Orgs[], 3), "")</f>
        <v/>
      </c>
      <c r="AR420" s="90" t="str">
        <f>IFERROR(VLOOKUP(Data[[#This Row],['#org +impl +name]],Tbl_Orgs[], 2), "")</f>
        <v/>
      </c>
      <c r="AS420" s="90" t="str">
        <f>IFERROR(VLOOKUP(Data[[#This Row],['#org +impl +name]],Tbl_Orgs[], 3), "")</f>
        <v/>
      </c>
      <c r="AT420" s="91" t="str">
        <f t="shared" ca="1" si="28"/>
        <v/>
      </c>
      <c r="AU420" s="91" t="str">
        <f t="shared" ca="1" si="29"/>
        <v/>
      </c>
      <c r="AV420" s="91" t="str">
        <f t="shared" ca="1" si="30"/>
        <v/>
      </c>
      <c r="AW420" s="155"/>
      <c r="AX420" s="155"/>
      <c r="AY420" s="155"/>
      <c r="AZ420" s="155"/>
    </row>
    <row r="421" spans="1:52" ht="30" customHeight="1">
      <c r="A421" s="153" t="str">
        <f t="shared" ca="1" si="27"/>
        <v>202302-413</v>
      </c>
      <c r="B421" s="92"/>
      <c r="C421" s="93"/>
      <c r="D421" s="93"/>
      <c r="E421" s="81"/>
      <c r="F421" s="94"/>
      <c r="G421" s="81"/>
      <c r="H421" s="93"/>
      <c r="I421" s="143" t="s">
        <v>373</v>
      </c>
      <c r="J421" s="92"/>
      <c r="K421" s="96"/>
      <c r="L421" s="93"/>
      <c r="M421" s="93"/>
      <c r="N421" s="84"/>
      <c r="O421" s="84"/>
      <c r="P421" s="92"/>
      <c r="Q421" s="97"/>
      <c r="R421" s="97"/>
      <c r="S421" s="97"/>
      <c r="T421" s="93"/>
      <c r="U421" s="93"/>
      <c r="V421" s="95"/>
      <c r="W421" s="93"/>
      <c r="X421" s="93"/>
      <c r="Y421" s="93"/>
      <c r="Z421" s="98"/>
      <c r="AA421" s="98"/>
      <c r="AB421" s="98"/>
      <c r="AC421" s="98"/>
      <c r="AD421" s="98"/>
      <c r="AE421" s="98"/>
      <c r="AF421" s="84"/>
      <c r="AG421" s="98"/>
      <c r="AH421" s="98"/>
      <c r="AI421" s="93"/>
      <c r="AJ421" s="100"/>
      <c r="AK421" s="99"/>
      <c r="AL421" s="92"/>
      <c r="AM421" s="93"/>
      <c r="AN421" s="100"/>
      <c r="AO421" s="84"/>
      <c r="AP421" s="90" t="str">
        <f>IFERROR(VLOOKUP(Data[[#This Row],['#org +lead +name]],Tbl_Orgs[], 2), "")</f>
        <v/>
      </c>
      <c r="AQ421" s="90" t="str">
        <f>IFERROR(VLOOKUP(Data[[#This Row],['#org +lead +name]],Tbl_Orgs[], 3), "")</f>
        <v/>
      </c>
      <c r="AR421" s="90" t="str">
        <f>IFERROR(VLOOKUP(Data[[#This Row],['#org +impl +name]],Tbl_Orgs[], 2), "")</f>
        <v/>
      </c>
      <c r="AS421" s="90" t="str">
        <f>IFERROR(VLOOKUP(Data[[#This Row],['#org +impl +name]],Tbl_Orgs[], 3), "")</f>
        <v/>
      </c>
      <c r="AT421" s="91" t="str">
        <f t="shared" ca="1" si="28"/>
        <v/>
      </c>
      <c r="AU421" s="91" t="str">
        <f t="shared" ca="1" si="29"/>
        <v/>
      </c>
      <c r="AV421" s="91" t="str">
        <f t="shared" ca="1" si="30"/>
        <v/>
      </c>
      <c r="AW421" s="155"/>
      <c r="AX421" s="155"/>
      <c r="AY421" s="155"/>
      <c r="AZ421" s="155"/>
    </row>
    <row r="422" spans="1:52" ht="30" customHeight="1">
      <c r="A422" s="153" t="str">
        <f t="shared" ca="1" si="27"/>
        <v>202302-414</v>
      </c>
      <c r="B422" s="92"/>
      <c r="C422" s="93"/>
      <c r="D422" s="93"/>
      <c r="E422" s="81"/>
      <c r="F422" s="94"/>
      <c r="G422" s="81"/>
      <c r="H422" s="93"/>
      <c r="I422" s="143" t="s">
        <v>373</v>
      </c>
      <c r="J422" s="92"/>
      <c r="K422" s="96"/>
      <c r="L422" s="93"/>
      <c r="M422" s="93"/>
      <c r="N422" s="84"/>
      <c r="O422" s="84"/>
      <c r="P422" s="92"/>
      <c r="Q422" s="97"/>
      <c r="R422" s="97"/>
      <c r="S422" s="97"/>
      <c r="T422" s="93"/>
      <c r="U422" s="93"/>
      <c r="V422" s="95"/>
      <c r="W422" s="93"/>
      <c r="X422" s="93"/>
      <c r="Y422" s="93"/>
      <c r="Z422" s="98"/>
      <c r="AA422" s="98"/>
      <c r="AB422" s="98"/>
      <c r="AC422" s="98"/>
      <c r="AD422" s="98"/>
      <c r="AE422" s="98"/>
      <c r="AF422" s="84"/>
      <c r="AG422" s="98"/>
      <c r="AH422" s="98"/>
      <c r="AI422" s="93"/>
      <c r="AJ422" s="100"/>
      <c r="AK422" s="99"/>
      <c r="AL422" s="92"/>
      <c r="AM422" s="93"/>
      <c r="AN422" s="100"/>
      <c r="AO422" s="84"/>
      <c r="AP422" s="90" t="str">
        <f>IFERROR(VLOOKUP(Data[[#This Row],['#org +lead +name]],Tbl_Orgs[], 2), "")</f>
        <v/>
      </c>
      <c r="AQ422" s="90" t="str">
        <f>IFERROR(VLOOKUP(Data[[#This Row],['#org +lead +name]],Tbl_Orgs[], 3), "")</f>
        <v/>
      </c>
      <c r="AR422" s="90" t="str">
        <f>IFERROR(VLOOKUP(Data[[#This Row],['#org +impl +name]],Tbl_Orgs[], 2), "")</f>
        <v/>
      </c>
      <c r="AS422" s="90" t="str">
        <f>IFERROR(VLOOKUP(Data[[#This Row],['#org +impl +name]],Tbl_Orgs[], 3), "")</f>
        <v/>
      </c>
      <c r="AT422" s="91" t="str">
        <f t="shared" ca="1" si="28"/>
        <v/>
      </c>
      <c r="AU422" s="91" t="str">
        <f t="shared" ca="1" si="29"/>
        <v/>
      </c>
      <c r="AV422" s="91" t="str">
        <f t="shared" ca="1" si="30"/>
        <v/>
      </c>
      <c r="AW422" s="155"/>
      <c r="AX422" s="155"/>
      <c r="AY422" s="155"/>
      <c r="AZ422" s="155"/>
    </row>
    <row r="423" spans="1:52" ht="30" customHeight="1">
      <c r="A423" s="153" t="str">
        <f t="shared" ca="1" si="27"/>
        <v>202302-415</v>
      </c>
      <c r="B423" s="92"/>
      <c r="C423" s="93"/>
      <c r="D423" s="93"/>
      <c r="E423" s="81"/>
      <c r="F423" s="94"/>
      <c r="G423" s="81"/>
      <c r="H423" s="93"/>
      <c r="I423" s="143" t="s">
        <v>373</v>
      </c>
      <c r="J423" s="92"/>
      <c r="K423" s="96"/>
      <c r="L423" s="93"/>
      <c r="M423" s="93"/>
      <c r="N423" s="84"/>
      <c r="O423" s="84"/>
      <c r="P423" s="92"/>
      <c r="Q423" s="97"/>
      <c r="R423" s="97"/>
      <c r="S423" s="97"/>
      <c r="T423" s="93"/>
      <c r="U423" s="93"/>
      <c r="V423" s="95"/>
      <c r="W423" s="93"/>
      <c r="X423" s="93"/>
      <c r="Y423" s="93"/>
      <c r="Z423" s="98"/>
      <c r="AA423" s="98"/>
      <c r="AB423" s="98"/>
      <c r="AC423" s="98"/>
      <c r="AD423" s="98"/>
      <c r="AE423" s="98"/>
      <c r="AF423" s="84"/>
      <c r="AG423" s="98"/>
      <c r="AH423" s="98"/>
      <c r="AI423" s="93"/>
      <c r="AJ423" s="100"/>
      <c r="AK423" s="99"/>
      <c r="AL423" s="92"/>
      <c r="AM423" s="93"/>
      <c r="AN423" s="100"/>
      <c r="AO423" s="84"/>
      <c r="AP423" s="90" t="str">
        <f>IFERROR(VLOOKUP(Data[[#This Row],['#org +lead +name]],Tbl_Orgs[], 2), "")</f>
        <v/>
      </c>
      <c r="AQ423" s="90" t="str">
        <f>IFERROR(VLOOKUP(Data[[#This Row],['#org +lead +name]],Tbl_Orgs[], 3), "")</f>
        <v/>
      </c>
      <c r="AR423" s="90" t="str">
        <f>IFERROR(VLOOKUP(Data[[#This Row],['#org +impl +name]],Tbl_Orgs[], 2), "")</f>
        <v/>
      </c>
      <c r="AS423" s="90" t="str">
        <f>IFERROR(VLOOKUP(Data[[#This Row],['#org +impl +name]],Tbl_Orgs[], 3), "")</f>
        <v/>
      </c>
      <c r="AT423" s="91" t="str">
        <f t="shared" ca="1" si="28"/>
        <v/>
      </c>
      <c r="AU423" s="91" t="str">
        <f t="shared" ca="1" si="29"/>
        <v/>
      </c>
      <c r="AV423" s="91" t="str">
        <f t="shared" ca="1" si="30"/>
        <v/>
      </c>
      <c r="AW423" s="155"/>
      <c r="AX423" s="155"/>
      <c r="AY423" s="155"/>
      <c r="AZ423" s="155"/>
    </row>
    <row r="424" spans="1:52" ht="30" customHeight="1">
      <c r="A424" s="153" t="str">
        <f t="shared" ca="1" si="27"/>
        <v>202302-416</v>
      </c>
      <c r="B424" s="92"/>
      <c r="C424" s="93"/>
      <c r="D424" s="93"/>
      <c r="E424" s="81"/>
      <c r="F424" s="94"/>
      <c r="G424" s="81"/>
      <c r="H424" s="93"/>
      <c r="I424" s="143" t="s">
        <v>373</v>
      </c>
      <c r="J424" s="92"/>
      <c r="K424" s="96"/>
      <c r="L424" s="93"/>
      <c r="M424" s="93"/>
      <c r="N424" s="84"/>
      <c r="O424" s="84"/>
      <c r="P424" s="92"/>
      <c r="Q424" s="97"/>
      <c r="R424" s="97"/>
      <c r="S424" s="97"/>
      <c r="T424" s="93"/>
      <c r="U424" s="93"/>
      <c r="V424" s="95"/>
      <c r="W424" s="93"/>
      <c r="X424" s="93"/>
      <c r="Y424" s="93"/>
      <c r="Z424" s="98"/>
      <c r="AA424" s="98"/>
      <c r="AB424" s="98"/>
      <c r="AC424" s="98"/>
      <c r="AD424" s="98"/>
      <c r="AE424" s="98"/>
      <c r="AF424" s="84"/>
      <c r="AG424" s="98"/>
      <c r="AH424" s="98"/>
      <c r="AI424" s="93"/>
      <c r="AJ424" s="100"/>
      <c r="AK424" s="99"/>
      <c r="AL424" s="92"/>
      <c r="AM424" s="93"/>
      <c r="AN424" s="100"/>
      <c r="AO424" s="84"/>
      <c r="AP424" s="90" t="str">
        <f>IFERROR(VLOOKUP(Data[[#This Row],['#org +lead +name]],Tbl_Orgs[], 2), "")</f>
        <v/>
      </c>
      <c r="AQ424" s="90" t="str">
        <f>IFERROR(VLOOKUP(Data[[#This Row],['#org +lead +name]],Tbl_Orgs[], 3), "")</f>
        <v/>
      </c>
      <c r="AR424" s="90" t="str">
        <f>IFERROR(VLOOKUP(Data[[#This Row],['#org +impl +name]],Tbl_Orgs[], 2), "")</f>
        <v/>
      </c>
      <c r="AS424" s="90" t="str">
        <f>IFERROR(VLOOKUP(Data[[#This Row],['#org +impl +name]],Tbl_Orgs[], 3), "")</f>
        <v/>
      </c>
      <c r="AT424" s="91" t="str">
        <f t="shared" ca="1" si="28"/>
        <v/>
      </c>
      <c r="AU424" s="91" t="str">
        <f t="shared" ca="1" si="29"/>
        <v/>
      </c>
      <c r="AV424" s="91" t="str">
        <f t="shared" ca="1" si="30"/>
        <v/>
      </c>
      <c r="AW424" s="155"/>
      <c r="AX424" s="155"/>
      <c r="AY424" s="155"/>
      <c r="AZ424" s="155"/>
    </row>
    <row r="425" spans="1:52" ht="30" customHeight="1">
      <c r="A425" s="153" t="str">
        <f t="shared" ca="1" si="27"/>
        <v>202302-417</v>
      </c>
      <c r="B425" s="92"/>
      <c r="C425" s="93"/>
      <c r="D425" s="93"/>
      <c r="E425" s="81"/>
      <c r="F425" s="94"/>
      <c r="G425" s="81"/>
      <c r="H425" s="93"/>
      <c r="I425" s="143" t="s">
        <v>373</v>
      </c>
      <c r="J425" s="92"/>
      <c r="K425" s="96"/>
      <c r="L425" s="93"/>
      <c r="M425" s="93"/>
      <c r="N425" s="84"/>
      <c r="O425" s="84"/>
      <c r="P425" s="92"/>
      <c r="Q425" s="97"/>
      <c r="R425" s="97"/>
      <c r="S425" s="97"/>
      <c r="T425" s="93"/>
      <c r="U425" s="93"/>
      <c r="V425" s="95"/>
      <c r="W425" s="93"/>
      <c r="X425" s="93"/>
      <c r="Y425" s="93"/>
      <c r="Z425" s="98"/>
      <c r="AA425" s="98"/>
      <c r="AB425" s="98"/>
      <c r="AC425" s="98"/>
      <c r="AD425" s="98"/>
      <c r="AE425" s="98"/>
      <c r="AF425" s="84"/>
      <c r="AG425" s="98"/>
      <c r="AH425" s="98"/>
      <c r="AI425" s="93"/>
      <c r="AJ425" s="100"/>
      <c r="AK425" s="99"/>
      <c r="AL425" s="92"/>
      <c r="AM425" s="93"/>
      <c r="AN425" s="100"/>
      <c r="AO425" s="84"/>
      <c r="AP425" s="90" t="str">
        <f>IFERROR(VLOOKUP(Data[[#This Row],['#org +lead +name]],Tbl_Orgs[], 2), "")</f>
        <v/>
      </c>
      <c r="AQ425" s="90" t="str">
        <f>IFERROR(VLOOKUP(Data[[#This Row],['#org +lead +name]],Tbl_Orgs[], 3), "")</f>
        <v/>
      </c>
      <c r="AR425" s="90" t="str">
        <f>IFERROR(VLOOKUP(Data[[#This Row],['#org +impl +name]],Tbl_Orgs[], 2), "")</f>
        <v/>
      </c>
      <c r="AS425" s="90" t="str">
        <f>IFERROR(VLOOKUP(Data[[#This Row],['#org +impl +name]],Tbl_Orgs[], 3), "")</f>
        <v/>
      </c>
      <c r="AT425" s="91" t="str">
        <f t="shared" ca="1" si="28"/>
        <v/>
      </c>
      <c r="AU425" s="91" t="str">
        <f t="shared" ca="1" si="29"/>
        <v/>
      </c>
      <c r="AV425" s="91" t="str">
        <f t="shared" ca="1" si="30"/>
        <v/>
      </c>
      <c r="AW425" s="155"/>
      <c r="AX425" s="155"/>
      <c r="AY425" s="155"/>
      <c r="AZ425" s="155"/>
    </row>
    <row r="426" spans="1:52" ht="30" customHeight="1">
      <c r="A426" s="153" t="str">
        <f t="shared" ca="1" si="27"/>
        <v>202302-418</v>
      </c>
      <c r="B426" s="92"/>
      <c r="C426" s="93"/>
      <c r="D426" s="93"/>
      <c r="E426" s="81"/>
      <c r="F426" s="94"/>
      <c r="G426" s="81"/>
      <c r="H426" s="93"/>
      <c r="I426" s="143" t="s">
        <v>373</v>
      </c>
      <c r="J426" s="92"/>
      <c r="K426" s="96"/>
      <c r="L426" s="93"/>
      <c r="M426" s="93"/>
      <c r="N426" s="84"/>
      <c r="O426" s="84"/>
      <c r="P426" s="92"/>
      <c r="Q426" s="97"/>
      <c r="R426" s="97"/>
      <c r="S426" s="97"/>
      <c r="T426" s="93"/>
      <c r="U426" s="93"/>
      <c r="V426" s="95"/>
      <c r="W426" s="93"/>
      <c r="X426" s="93"/>
      <c r="Y426" s="93"/>
      <c r="Z426" s="98"/>
      <c r="AA426" s="98"/>
      <c r="AB426" s="98"/>
      <c r="AC426" s="98"/>
      <c r="AD426" s="98"/>
      <c r="AE426" s="98"/>
      <c r="AF426" s="84"/>
      <c r="AG426" s="98"/>
      <c r="AH426" s="98"/>
      <c r="AI426" s="93"/>
      <c r="AJ426" s="100"/>
      <c r="AK426" s="99"/>
      <c r="AL426" s="92"/>
      <c r="AM426" s="93"/>
      <c r="AN426" s="100"/>
      <c r="AO426" s="84"/>
      <c r="AP426" s="90" t="str">
        <f>IFERROR(VLOOKUP(Data[[#This Row],['#org +lead +name]],Tbl_Orgs[], 2), "")</f>
        <v/>
      </c>
      <c r="AQ426" s="90" t="str">
        <f>IFERROR(VLOOKUP(Data[[#This Row],['#org +lead +name]],Tbl_Orgs[], 3), "")</f>
        <v/>
      </c>
      <c r="AR426" s="90" t="str">
        <f>IFERROR(VLOOKUP(Data[[#This Row],['#org +impl +name]],Tbl_Orgs[], 2), "")</f>
        <v/>
      </c>
      <c r="AS426" s="90" t="str">
        <f>IFERROR(VLOOKUP(Data[[#This Row],['#org +impl +name]],Tbl_Orgs[], 3), "")</f>
        <v/>
      </c>
      <c r="AT426" s="91" t="str">
        <f t="shared" ca="1" si="28"/>
        <v/>
      </c>
      <c r="AU426" s="91" t="str">
        <f t="shared" ca="1" si="29"/>
        <v/>
      </c>
      <c r="AV426" s="91" t="str">
        <f t="shared" ca="1" si="30"/>
        <v/>
      </c>
      <c r="AW426" s="155"/>
      <c r="AX426" s="155"/>
      <c r="AY426" s="155"/>
      <c r="AZ426" s="155"/>
    </row>
    <row r="427" spans="1:52" ht="30" customHeight="1">
      <c r="A427" s="153" t="str">
        <f t="shared" ca="1" si="27"/>
        <v>202302-419</v>
      </c>
      <c r="B427" s="92"/>
      <c r="C427" s="93"/>
      <c r="D427" s="93"/>
      <c r="E427" s="81"/>
      <c r="F427" s="94"/>
      <c r="G427" s="81"/>
      <c r="H427" s="93"/>
      <c r="I427" s="143" t="s">
        <v>373</v>
      </c>
      <c r="J427" s="92"/>
      <c r="K427" s="96"/>
      <c r="L427" s="93"/>
      <c r="M427" s="93"/>
      <c r="N427" s="84"/>
      <c r="O427" s="84"/>
      <c r="P427" s="92"/>
      <c r="Q427" s="97"/>
      <c r="R427" s="97"/>
      <c r="S427" s="97"/>
      <c r="T427" s="93"/>
      <c r="U427" s="93"/>
      <c r="V427" s="95"/>
      <c r="W427" s="93"/>
      <c r="X427" s="93"/>
      <c r="Y427" s="93"/>
      <c r="Z427" s="98"/>
      <c r="AA427" s="98"/>
      <c r="AB427" s="98"/>
      <c r="AC427" s="98"/>
      <c r="AD427" s="98"/>
      <c r="AE427" s="98"/>
      <c r="AF427" s="84"/>
      <c r="AG427" s="98"/>
      <c r="AH427" s="98"/>
      <c r="AI427" s="93"/>
      <c r="AJ427" s="100"/>
      <c r="AK427" s="99"/>
      <c r="AL427" s="92"/>
      <c r="AM427" s="93"/>
      <c r="AN427" s="100"/>
      <c r="AO427" s="84"/>
      <c r="AP427" s="90" t="str">
        <f>IFERROR(VLOOKUP(Data[[#This Row],['#org +lead +name]],Tbl_Orgs[], 2), "")</f>
        <v/>
      </c>
      <c r="AQ427" s="90" t="str">
        <f>IFERROR(VLOOKUP(Data[[#This Row],['#org +lead +name]],Tbl_Orgs[], 3), "")</f>
        <v/>
      </c>
      <c r="AR427" s="90" t="str">
        <f>IFERROR(VLOOKUP(Data[[#This Row],['#org +impl +name]],Tbl_Orgs[], 2), "")</f>
        <v/>
      </c>
      <c r="AS427" s="90" t="str">
        <f>IFERROR(VLOOKUP(Data[[#This Row],['#org +impl +name]],Tbl_Orgs[], 3), "")</f>
        <v/>
      </c>
      <c r="AT427" s="91" t="str">
        <f t="shared" ca="1" si="28"/>
        <v/>
      </c>
      <c r="AU427" s="91" t="str">
        <f t="shared" ca="1" si="29"/>
        <v/>
      </c>
      <c r="AV427" s="91" t="str">
        <f t="shared" ca="1" si="30"/>
        <v/>
      </c>
      <c r="AW427" s="155"/>
      <c r="AX427" s="155"/>
      <c r="AY427" s="155"/>
      <c r="AZ427" s="155"/>
    </row>
    <row r="428" spans="1:52" ht="30" customHeight="1">
      <c r="A428" s="153" t="str">
        <f t="shared" ca="1" si="27"/>
        <v>202302-420</v>
      </c>
      <c r="B428" s="92"/>
      <c r="C428" s="93"/>
      <c r="D428" s="93"/>
      <c r="E428" s="81"/>
      <c r="F428" s="94"/>
      <c r="G428" s="81"/>
      <c r="H428" s="93"/>
      <c r="I428" s="143" t="s">
        <v>373</v>
      </c>
      <c r="J428" s="92"/>
      <c r="K428" s="96"/>
      <c r="L428" s="93"/>
      <c r="M428" s="93"/>
      <c r="N428" s="84"/>
      <c r="O428" s="84"/>
      <c r="P428" s="92"/>
      <c r="Q428" s="97"/>
      <c r="R428" s="97"/>
      <c r="S428" s="97"/>
      <c r="T428" s="93"/>
      <c r="U428" s="93"/>
      <c r="V428" s="95"/>
      <c r="W428" s="93"/>
      <c r="X428" s="93"/>
      <c r="Y428" s="93"/>
      <c r="Z428" s="98"/>
      <c r="AA428" s="98"/>
      <c r="AB428" s="98"/>
      <c r="AC428" s="98"/>
      <c r="AD428" s="98"/>
      <c r="AE428" s="98"/>
      <c r="AF428" s="84"/>
      <c r="AG428" s="98"/>
      <c r="AH428" s="98"/>
      <c r="AI428" s="93"/>
      <c r="AJ428" s="100"/>
      <c r="AK428" s="99"/>
      <c r="AL428" s="92"/>
      <c r="AM428" s="93"/>
      <c r="AN428" s="100"/>
      <c r="AO428" s="84"/>
      <c r="AP428" s="90" t="str">
        <f>IFERROR(VLOOKUP(Data[[#This Row],['#org +lead +name]],Tbl_Orgs[], 2), "")</f>
        <v/>
      </c>
      <c r="AQ428" s="90" t="str">
        <f>IFERROR(VLOOKUP(Data[[#This Row],['#org +lead +name]],Tbl_Orgs[], 3), "")</f>
        <v/>
      </c>
      <c r="AR428" s="90" t="str">
        <f>IFERROR(VLOOKUP(Data[[#This Row],['#org +impl +name]],Tbl_Orgs[], 2), "")</f>
        <v/>
      </c>
      <c r="AS428" s="90" t="str">
        <f>IFERROR(VLOOKUP(Data[[#This Row],['#org +impl +name]],Tbl_Orgs[], 3), "")</f>
        <v/>
      </c>
      <c r="AT428" s="91" t="str">
        <f t="shared" ca="1" si="28"/>
        <v/>
      </c>
      <c r="AU428" s="91" t="str">
        <f t="shared" ca="1" si="29"/>
        <v/>
      </c>
      <c r="AV428" s="91" t="str">
        <f t="shared" ca="1" si="30"/>
        <v/>
      </c>
      <c r="AW428" s="155"/>
      <c r="AX428" s="155"/>
      <c r="AY428" s="155"/>
      <c r="AZ428" s="155"/>
    </row>
    <row r="429" spans="1:52" ht="30" customHeight="1">
      <c r="A429" s="153" t="str">
        <f t="shared" ca="1" si="27"/>
        <v>202302-421</v>
      </c>
      <c r="B429" s="92"/>
      <c r="C429" s="93"/>
      <c r="D429" s="93"/>
      <c r="E429" s="81"/>
      <c r="F429" s="94"/>
      <c r="G429" s="81"/>
      <c r="H429" s="93"/>
      <c r="I429" s="143" t="s">
        <v>373</v>
      </c>
      <c r="J429" s="92"/>
      <c r="K429" s="96"/>
      <c r="L429" s="93"/>
      <c r="M429" s="93"/>
      <c r="N429" s="84"/>
      <c r="O429" s="84"/>
      <c r="P429" s="92"/>
      <c r="Q429" s="97"/>
      <c r="R429" s="81"/>
      <c r="S429" s="97"/>
      <c r="T429" s="93"/>
      <c r="U429" s="93"/>
      <c r="V429" s="95"/>
      <c r="W429" s="93"/>
      <c r="X429" s="93"/>
      <c r="Y429" s="93"/>
      <c r="Z429" s="98"/>
      <c r="AA429" s="98"/>
      <c r="AB429" s="98"/>
      <c r="AC429" s="98"/>
      <c r="AD429" s="98"/>
      <c r="AE429" s="98"/>
      <c r="AF429" s="84"/>
      <c r="AG429" s="98"/>
      <c r="AH429" s="98"/>
      <c r="AI429" s="93"/>
      <c r="AJ429" s="100"/>
      <c r="AK429" s="99"/>
      <c r="AL429" s="92"/>
      <c r="AM429" s="93"/>
      <c r="AN429" s="100"/>
      <c r="AO429" s="84"/>
      <c r="AP429" s="90" t="str">
        <f>IFERROR(VLOOKUP(Data[[#This Row],['#org +lead +name]],Tbl_Orgs[], 2), "")</f>
        <v/>
      </c>
      <c r="AQ429" s="90" t="str">
        <f>IFERROR(VLOOKUP(Data[[#This Row],['#org +lead +name]],Tbl_Orgs[], 3), "")</f>
        <v/>
      </c>
      <c r="AR429" s="90" t="str">
        <f>IFERROR(VLOOKUP(Data[[#This Row],['#org +impl +name]],Tbl_Orgs[], 2), "")</f>
        <v/>
      </c>
      <c r="AS429" s="90" t="str">
        <f>IFERROR(VLOOKUP(Data[[#This Row],['#org +impl +name]],Tbl_Orgs[], 3), "")</f>
        <v/>
      </c>
      <c r="AT429" s="91" t="str">
        <f t="shared" ca="1" si="28"/>
        <v/>
      </c>
      <c r="AU429" s="91" t="str">
        <f t="shared" ca="1" si="29"/>
        <v/>
      </c>
      <c r="AV429" s="91" t="str">
        <f t="shared" ca="1" si="30"/>
        <v/>
      </c>
      <c r="AW429" s="155"/>
      <c r="AX429" s="155"/>
      <c r="AY429" s="155"/>
      <c r="AZ429" s="155"/>
    </row>
    <row r="430" spans="1:52" ht="30" customHeight="1">
      <c r="A430" s="153" t="str">
        <f t="shared" ca="1" si="27"/>
        <v>202302-422</v>
      </c>
      <c r="B430" s="92"/>
      <c r="C430" s="93"/>
      <c r="D430" s="93"/>
      <c r="E430" s="81"/>
      <c r="F430" s="94"/>
      <c r="G430" s="81"/>
      <c r="H430" s="93"/>
      <c r="I430" s="143" t="s">
        <v>373</v>
      </c>
      <c r="J430" s="92"/>
      <c r="K430" s="96"/>
      <c r="L430" s="93"/>
      <c r="M430" s="93"/>
      <c r="N430" s="84"/>
      <c r="O430" s="84"/>
      <c r="P430" s="92"/>
      <c r="Q430" s="97"/>
      <c r="R430" s="97"/>
      <c r="S430" s="97"/>
      <c r="T430" s="93"/>
      <c r="U430" s="93"/>
      <c r="V430" s="95"/>
      <c r="W430" s="93"/>
      <c r="X430" s="93"/>
      <c r="Y430" s="93"/>
      <c r="Z430" s="98"/>
      <c r="AA430" s="98"/>
      <c r="AB430" s="98"/>
      <c r="AC430" s="98"/>
      <c r="AD430" s="98"/>
      <c r="AE430" s="98"/>
      <c r="AF430" s="84"/>
      <c r="AG430" s="98"/>
      <c r="AH430" s="98"/>
      <c r="AI430" s="93"/>
      <c r="AJ430" s="100"/>
      <c r="AK430" s="99"/>
      <c r="AL430" s="92"/>
      <c r="AM430" s="93"/>
      <c r="AN430" s="100"/>
      <c r="AO430" s="84"/>
      <c r="AP430" s="90" t="str">
        <f>IFERROR(VLOOKUP(Data[[#This Row],['#org +lead +name]],Tbl_Orgs[], 2), "")</f>
        <v/>
      </c>
      <c r="AQ430" s="90" t="str">
        <f>IFERROR(VLOOKUP(Data[[#This Row],['#org +lead +name]],Tbl_Orgs[], 3), "")</f>
        <v/>
      </c>
      <c r="AR430" s="90" t="str">
        <f>IFERROR(VLOOKUP(Data[[#This Row],['#org +impl +name]],Tbl_Orgs[], 2), "")</f>
        <v/>
      </c>
      <c r="AS430" s="90" t="str">
        <f>IFERROR(VLOOKUP(Data[[#This Row],['#org +impl +name]],Tbl_Orgs[], 3), "")</f>
        <v/>
      </c>
      <c r="AT430" s="91" t="str">
        <f t="shared" ca="1" si="28"/>
        <v/>
      </c>
      <c r="AU430" s="91" t="str">
        <f t="shared" ca="1" si="29"/>
        <v/>
      </c>
      <c r="AV430" s="91" t="str">
        <f t="shared" ca="1" si="30"/>
        <v/>
      </c>
      <c r="AW430" s="155"/>
      <c r="AX430" s="155"/>
      <c r="AY430" s="155"/>
      <c r="AZ430" s="155"/>
    </row>
    <row r="431" spans="1:52" ht="30" customHeight="1">
      <c r="A431" s="153" t="str">
        <f t="shared" ca="1" si="27"/>
        <v>202302-423</v>
      </c>
      <c r="B431" s="92"/>
      <c r="C431" s="93"/>
      <c r="D431" s="93"/>
      <c r="E431" s="81"/>
      <c r="F431" s="94"/>
      <c r="G431" s="81"/>
      <c r="H431" s="93"/>
      <c r="I431" s="143" t="s">
        <v>373</v>
      </c>
      <c r="J431" s="92"/>
      <c r="K431" s="96"/>
      <c r="L431" s="93"/>
      <c r="M431" s="93"/>
      <c r="N431" s="84"/>
      <c r="O431" s="84"/>
      <c r="P431" s="92"/>
      <c r="Q431" s="97"/>
      <c r="R431" s="97"/>
      <c r="S431" s="97"/>
      <c r="T431" s="93"/>
      <c r="U431" s="93"/>
      <c r="V431" s="95"/>
      <c r="W431" s="93"/>
      <c r="X431" s="93"/>
      <c r="Y431" s="93"/>
      <c r="Z431" s="98"/>
      <c r="AA431" s="98"/>
      <c r="AB431" s="98"/>
      <c r="AC431" s="98"/>
      <c r="AD431" s="98"/>
      <c r="AE431" s="98"/>
      <c r="AF431" s="84"/>
      <c r="AG431" s="98"/>
      <c r="AH431" s="98"/>
      <c r="AI431" s="93"/>
      <c r="AJ431" s="100"/>
      <c r="AK431" s="99"/>
      <c r="AL431" s="92"/>
      <c r="AM431" s="93"/>
      <c r="AN431" s="100"/>
      <c r="AO431" s="84"/>
      <c r="AP431" s="90" t="str">
        <f>IFERROR(VLOOKUP(Data[[#This Row],['#org +lead +name]],Tbl_Orgs[], 2), "")</f>
        <v/>
      </c>
      <c r="AQ431" s="90" t="str">
        <f>IFERROR(VLOOKUP(Data[[#This Row],['#org +lead +name]],Tbl_Orgs[], 3), "")</f>
        <v/>
      </c>
      <c r="AR431" s="90" t="str">
        <f>IFERROR(VLOOKUP(Data[[#This Row],['#org +impl +name]],Tbl_Orgs[], 2), "")</f>
        <v/>
      </c>
      <c r="AS431" s="90" t="str">
        <f>IFERROR(VLOOKUP(Data[[#This Row],['#org +impl +name]],Tbl_Orgs[], 3), "")</f>
        <v/>
      </c>
      <c r="AT431" s="91" t="str">
        <f t="shared" ca="1" si="28"/>
        <v/>
      </c>
      <c r="AU431" s="91" t="str">
        <f t="shared" ca="1" si="29"/>
        <v/>
      </c>
      <c r="AV431" s="91" t="str">
        <f t="shared" ca="1" si="30"/>
        <v/>
      </c>
      <c r="AW431" s="155"/>
      <c r="AX431" s="155"/>
      <c r="AY431" s="155"/>
      <c r="AZ431" s="155"/>
    </row>
    <row r="432" spans="1:52" ht="30" customHeight="1">
      <c r="A432" s="153" t="str">
        <f t="shared" ca="1" si="27"/>
        <v>202302-424</v>
      </c>
      <c r="B432" s="92"/>
      <c r="C432" s="93"/>
      <c r="D432" s="93"/>
      <c r="E432" s="81"/>
      <c r="F432" s="94"/>
      <c r="G432" s="81"/>
      <c r="H432" s="93"/>
      <c r="I432" s="143" t="s">
        <v>373</v>
      </c>
      <c r="J432" s="92"/>
      <c r="K432" s="96"/>
      <c r="L432" s="93"/>
      <c r="M432" s="93"/>
      <c r="N432" s="84"/>
      <c r="O432" s="84"/>
      <c r="P432" s="92"/>
      <c r="Q432" s="97"/>
      <c r="R432" s="81"/>
      <c r="S432" s="97"/>
      <c r="T432" s="93"/>
      <c r="U432" s="93"/>
      <c r="V432" s="95"/>
      <c r="W432" s="93"/>
      <c r="X432" s="93"/>
      <c r="Y432" s="93"/>
      <c r="Z432" s="98"/>
      <c r="AA432" s="98"/>
      <c r="AB432" s="98"/>
      <c r="AC432" s="98"/>
      <c r="AD432" s="98"/>
      <c r="AE432" s="98"/>
      <c r="AF432" s="84"/>
      <c r="AG432" s="98"/>
      <c r="AH432" s="98"/>
      <c r="AI432" s="93"/>
      <c r="AJ432" s="100"/>
      <c r="AK432" s="99"/>
      <c r="AL432" s="92"/>
      <c r="AM432" s="93"/>
      <c r="AN432" s="100"/>
      <c r="AO432" s="84"/>
      <c r="AP432" s="90" t="str">
        <f>IFERROR(VLOOKUP(Data[[#This Row],['#org +lead +name]],Tbl_Orgs[], 2), "")</f>
        <v/>
      </c>
      <c r="AQ432" s="90" t="str">
        <f>IFERROR(VLOOKUP(Data[[#This Row],['#org +lead +name]],Tbl_Orgs[], 3), "")</f>
        <v/>
      </c>
      <c r="AR432" s="90" t="str">
        <f>IFERROR(VLOOKUP(Data[[#This Row],['#org +impl +name]],Tbl_Orgs[], 2), "")</f>
        <v/>
      </c>
      <c r="AS432" s="90" t="str">
        <f>IFERROR(VLOOKUP(Data[[#This Row],['#org +impl +name]],Tbl_Orgs[], 3), "")</f>
        <v/>
      </c>
      <c r="AT432" s="91" t="str">
        <f t="shared" ca="1" si="28"/>
        <v/>
      </c>
      <c r="AU432" s="91" t="str">
        <f t="shared" ca="1" si="29"/>
        <v/>
      </c>
      <c r="AV432" s="91" t="str">
        <f t="shared" ca="1" si="30"/>
        <v/>
      </c>
      <c r="AW432" s="155"/>
      <c r="AX432" s="155"/>
      <c r="AY432" s="155"/>
      <c r="AZ432" s="155"/>
    </row>
    <row r="433" spans="1:52" ht="30" customHeight="1">
      <c r="A433" s="153" t="str">
        <f t="shared" ca="1" si="27"/>
        <v>202302-425</v>
      </c>
      <c r="B433" s="92"/>
      <c r="C433" s="93"/>
      <c r="D433" s="93"/>
      <c r="E433" s="81"/>
      <c r="F433" s="94"/>
      <c r="G433" s="81"/>
      <c r="H433" s="93"/>
      <c r="I433" s="143" t="s">
        <v>373</v>
      </c>
      <c r="J433" s="92"/>
      <c r="K433" s="96"/>
      <c r="L433" s="93"/>
      <c r="M433" s="93"/>
      <c r="N433" s="84"/>
      <c r="O433" s="84"/>
      <c r="P433" s="92"/>
      <c r="Q433" s="97"/>
      <c r="R433" s="97"/>
      <c r="S433" s="97"/>
      <c r="T433" s="93"/>
      <c r="U433" s="93"/>
      <c r="V433" s="95"/>
      <c r="W433" s="93"/>
      <c r="X433" s="93"/>
      <c r="Y433" s="93"/>
      <c r="Z433" s="98"/>
      <c r="AA433" s="98"/>
      <c r="AB433" s="98"/>
      <c r="AC433" s="98"/>
      <c r="AD433" s="98"/>
      <c r="AE433" s="98"/>
      <c r="AF433" s="84"/>
      <c r="AG433" s="98"/>
      <c r="AH433" s="98"/>
      <c r="AI433" s="93"/>
      <c r="AJ433" s="100"/>
      <c r="AK433" s="99"/>
      <c r="AL433" s="92"/>
      <c r="AM433" s="93"/>
      <c r="AN433" s="100"/>
      <c r="AO433" s="84"/>
      <c r="AP433" s="90" t="str">
        <f>IFERROR(VLOOKUP(Data[[#This Row],['#org +lead +name]],Tbl_Orgs[], 2), "")</f>
        <v/>
      </c>
      <c r="AQ433" s="90" t="str">
        <f>IFERROR(VLOOKUP(Data[[#This Row],['#org +lead +name]],Tbl_Orgs[], 3), "")</f>
        <v/>
      </c>
      <c r="AR433" s="90" t="str">
        <f>IFERROR(VLOOKUP(Data[[#This Row],['#org +impl +name]],Tbl_Orgs[], 2), "")</f>
        <v/>
      </c>
      <c r="AS433" s="90" t="str">
        <f>IFERROR(VLOOKUP(Data[[#This Row],['#org +impl +name]],Tbl_Orgs[], 3), "")</f>
        <v/>
      </c>
      <c r="AT433" s="91" t="str">
        <f t="shared" ca="1" si="28"/>
        <v/>
      </c>
      <c r="AU433" s="91" t="str">
        <f t="shared" ca="1" si="29"/>
        <v/>
      </c>
      <c r="AV433" s="91" t="str">
        <f t="shared" ca="1" si="30"/>
        <v/>
      </c>
      <c r="AW433" s="155"/>
      <c r="AX433" s="155"/>
      <c r="AY433" s="155"/>
      <c r="AZ433" s="155"/>
    </row>
    <row r="434" spans="1:52" ht="30" customHeight="1">
      <c r="A434" s="153" t="str">
        <f t="shared" ca="1" si="27"/>
        <v>202302-426</v>
      </c>
      <c r="B434" s="92"/>
      <c r="C434" s="93"/>
      <c r="D434" s="93"/>
      <c r="E434" s="81"/>
      <c r="F434" s="94"/>
      <c r="G434" s="81"/>
      <c r="H434" s="93"/>
      <c r="I434" s="143" t="s">
        <v>373</v>
      </c>
      <c r="J434" s="92"/>
      <c r="K434" s="96"/>
      <c r="L434" s="93"/>
      <c r="M434" s="93"/>
      <c r="N434" s="84"/>
      <c r="O434" s="84"/>
      <c r="P434" s="92"/>
      <c r="Q434" s="97"/>
      <c r="R434" s="97"/>
      <c r="S434" s="97"/>
      <c r="T434" s="93"/>
      <c r="U434" s="93"/>
      <c r="V434" s="95"/>
      <c r="W434" s="93"/>
      <c r="X434" s="93"/>
      <c r="Y434" s="93"/>
      <c r="Z434" s="98"/>
      <c r="AA434" s="98"/>
      <c r="AB434" s="98"/>
      <c r="AC434" s="98"/>
      <c r="AD434" s="98"/>
      <c r="AE434" s="98"/>
      <c r="AF434" s="84"/>
      <c r="AG434" s="98"/>
      <c r="AH434" s="98"/>
      <c r="AI434" s="93"/>
      <c r="AJ434" s="100"/>
      <c r="AK434" s="99"/>
      <c r="AL434" s="92"/>
      <c r="AM434" s="93"/>
      <c r="AN434" s="100"/>
      <c r="AO434" s="84"/>
      <c r="AP434" s="90" t="str">
        <f>IFERROR(VLOOKUP(Data[[#This Row],['#org +lead +name]],Tbl_Orgs[], 2), "")</f>
        <v/>
      </c>
      <c r="AQ434" s="90" t="str">
        <f>IFERROR(VLOOKUP(Data[[#This Row],['#org +lead +name]],Tbl_Orgs[], 3), "")</f>
        <v/>
      </c>
      <c r="AR434" s="90" t="str">
        <f>IFERROR(VLOOKUP(Data[[#This Row],['#org +impl +name]],Tbl_Orgs[], 2), "")</f>
        <v/>
      </c>
      <c r="AS434" s="90" t="str">
        <f>IFERROR(VLOOKUP(Data[[#This Row],['#org +impl +name]],Tbl_Orgs[], 3), "")</f>
        <v/>
      </c>
      <c r="AT434" s="91" t="str">
        <f t="shared" ca="1" si="28"/>
        <v/>
      </c>
      <c r="AU434" s="91" t="str">
        <f t="shared" ca="1" si="29"/>
        <v/>
      </c>
      <c r="AV434" s="91" t="str">
        <f t="shared" ca="1" si="30"/>
        <v/>
      </c>
      <c r="AW434" s="155"/>
      <c r="AX434" s="155"/>
      <c r="AY434" s="155"/>
      <c r="AZ434" s="155"/>
    </row>
    <row r="435" spans="1:52" ht="30" customHeight="1">
      <c r="A435" s="153" t="str">
        <f t="shared" ca="1" si="27"/>
        <v>202302-427</v>
      </c>
      <c r="B435" s="92"/>
      <c r="C435" s="93"/>
      <c r="D435" s="93"/>
      <c r="E435" s="81"/>
      <c r="F435" s="94"/>
      <c r="G435" s="81"/>
      <c r="H435" s="93"/>
      <c r="I435" s="143" t="s">
        <v>373</v>
      </c>
      <c r="J435" s="92"/>
      <c r="K435" s="96"/>
      <c r="L435" s="93"/>
      <c r="M435" s="93"/>
      <c r="N435" s="84"/>
      <c r="O435" s="84"/>
      <c r="P435" s="92"/>
      <c r="Q435" s="97"/>
      <c r="R435" s="81"/>
      <c r="S435" s="97"/>
      <c r="T435" s="93"/>
      <c r="U435" s="93"/>
      <c r="V435" s="95"/>
      <c r="W435" s="93"/>
      <c r="X435" s="93"/>
      <c r="Y435" s="93"/>
      <c r="Z435" s="98"/>
      <c r="AA435" s="98"/>
      <c r="AB435" s="98"/>
      <c r="AC435" s="98"/>
      <c r="AD435" s="98"/>
      <c r="AE435" s="98"/>
      <c r="AF435" s="84"/>
      <c r="AG435" s="98"/>
      <c r="AH435" s="98"/>
      <c r="AI435" s="93"/>
      <c r="AJ435" s="100"/>
      <c r="AK435" s="99"/>
      <c r="AL435" s="92"/>
      <c r="AM435" s="93"/>
      <c r="AN435" s="100"/>
      <c r="AO435" s="84"/>
      <c r="AP435" s="90" t="str">
        <f>IFERROR(VLOOKUP(Data[[#This Row],['#org +lead +name]],Tbl_Orgs[], 2), "")</f>
        <v/>
      </c>
      <c r="AQ435" s="90" t="str">
        <f>IFERROR(VLOOKUP(Data[[#This Row],['#org +lead +name]],Tbl_Orgs[], 3), "")</f>
        <v/>
      </c>
      <c r="AR435" s="90" t="str">
        <f>IFERROR(VLOOKUP(Data[[#This Row],['#org +impl +name]],Tbl_Orgs[], 2), "")</f>
        <v/>
      </c>
      <c r="AS435" s="90" t="str">
        <f>IFERROR(VLOOKUP(Data[[#This Row],['#org +impl +name]],Tbl_Orgs[], 3), "")</f>
        <v/>
      </c>
      <c r="AT435" s="91" t="str">
        <f t="shared" ca="1" si="28"/>
        <v/>
      </c>
      <c r="AU435" s="91" t="str">
        <f t="shared" ca="1" si="29"/>
        <v/>
      </c>
      <c r="AV435" s="91" t="str">
        <f t="shared" ca="1" si="30"/>
        <v/>
      </c>
      <c r="AW435" s="155"/>
      <c r="AX435" s="155"/>
      <c r="AY435" s="155"/>
      <c r="AZ435" s="155"/>
    </row>
    <row r="436" spans="1:52" ht="30" customHeight="1">
      <c r="A436" s="153" t="str">
        <f t="shared" ca="1" si="27"/>
        <v>202302-428</v>
      </c>
      <c r="B436" s="92"/>
      <c r="C436" s="93"/>
      <c r="D436" s="93"/>
      <c r="E436" s="81"/>
      <c r="F436" s="94"/>
      <c r="G436" s="81"/>
      <c r="H436" s="93"/>
      <c r="I436" s="143" t="s">
        <v>373</v>
      </c>
      <c r="J436" s="92"/>
      <c r="K436" s="96"/>
      <c r="L436" s="93"/>
      <c r="M436" s="93"/>
      <c r="N436" s="84"/>
      <c r="O436" s="84"/>
      <c r="P436" s="92"/>
      <c r="Q436" s="97"/>
      <c r="R436" s="97"/>
      <c r="S436" s="97"/>
      <c r="T436" s="93"/>
      <c r="U436" s="93"/>
      <c r="V436" s="95"/>
      <c r="W436" s="93"/>
      <c r="X436" s="93"/>
      <c r="Y436" s="93"/>
      <c r="Z436" s="98"/>
      <c r="AA436" s="98"/>
      <c r="AB436" s="98"/>
      <c r="AC436" s="98"/>
      <c r="AD436" s="98"/>
      <c r="AE436" s="98"/>
      <c r="AF436" s="84"/>
      <c r="AG436" s="98"/>
      <c r="AH436" s="98"/>
      <c r="AI436" s="93"/>
      <c r="AJ436" s="100"/>
      <c r="AK436" s="99"/>
      <c r="AL436" s="92"/>
      <c r="AM436" s="93"/>
      <c r="AN436" s="100"/>
      <c r="AO436" s="84"/>
      <c r="AP436" s="90" t="str">
        <f>IFERROR(VLOOKUP(Data[[#This Row],['#org +lead +name]],Tbl_Orgs[], 2), "")</f>
        <v/>
      </c>
      <c r="AQ436" s="90" t="str">
        <f>IFERROR(VLOOKUP(Data[[#This Row],['#org +lead +name]],Tbl_Orgs[], 3), "")</f>
        <v/>
      </c>
      <c r="AR436" s="90" t="str">
        <f>IFERROR(VLOOKUP(Data[[#This Row],['#org +impl +name]],Tbl_Orgs[], 2), "")</f>
        <v/>
      </c>
      <c r="AS436" s="90" t="str">
        <f>IFERROR(VLOOKUP(Data[[#This Row],['#org +impl +name]],Tbl_Orgs[], 3), "")</f>
        <v/>
      </c>
      <c r="AT436" s="91" t="str">
        <f t="shared" ca="1" si="28"/>
        <v/>
      </c>
      <c r="AU436" s="91" t="str">
        <f t="shared" ca="1" si="29"/>
        <v/>
      </c>
      <c r="AV436" s="91" t="str">
        <f t="shared" ca="1" si="30"/>
        <v/>
      </c>
      <c r="AW436" s="155"/>
      <c r="AX436" s="155"/>
      <c r="AY436" s="155"/>
      <c r="AZ436" s="155"/>
    </row>
    <row r="437" spans="1:52" ht="30" customHeight="1">
      <c r="A437" s="153" t="str">
        <f t="shared" ca="1" si="27"/>
        <v>202302-429</v>
      </c>
      <c r="B437" s="92"/>
      <c r="C437" s="93"/>
      <c r="D437" s="93"/>
      <c r="E437" s="81"/>
      <c r="F437" s="94"/>
      <c r="G437" s="81"/>
      <c r="H437" s="93"/>
      <c r="I437" s="143" t="s">
        <v>373</v>
      </c>
      <c r="J437" s="92"/>
      <c r="K437" s="96"/>
      <c r="L437" s="93"/>
      <c r="M437" s="93"/>
      <c r="N437" s="84"/>
      <c r="O437" s="84"/>
      <c r="P437" s="92"/>
      <c r="Q437" s="97"/>
      <c r="R437" s="97"/>
      <c r="S437" s="97"/>
      <c r="T437" s="93"/>
      <c r="U437" s="93"/>
      <c r="V437" s="95"/>
      <c r="W437" s="93"/>
      <c r="X437" s="93"/>
      <c r="Y437" s="93"/>
      <c r="Z437" s="98"/>
      <c r="AA437" s="98"/>
      <c r="AB437" s="98"/>
      <c r="AC437" s="98"/>
      <c r="AD437" s="98"/>
      <c r="AE437" s="98"/>
      <c r="AF437" s="84"/>
      <c r="AG437" s="98"/>
      <c r="AH437" s="98"/>
      <c r="AI437" s="93"/>
      <c r="AJ437" s="100"/>
      <c r="AK437" s="99"/>
      <c r="AL437" s="92"/>
      <c r="AM437" s="93"/>
      <c r="AN437" s="100"/>
      <c r="AO437" s="84"/>
      <c r="AP437" s="90" t="str">
        <f>IFERROR(VLOOKUP(Data[[#This Row],['#org +lead +name]],Tbl_Orgs[], 2), "")</f>
        <v/>
      </c>
      <c r="AQ437" s="90" t="str">
        <f>IFERROR(VLOOKUP(Data[[#This Row],['#org +lead +name]],Tbl_Orgs[], 3), "")</f>
        <v/>
      </c>
      <c r="AR437" s="90" t="str">
        <f>IFERROR(VLOOKUP(Data[[#This Row],['#org +impl +name]],Tbl_Orgs[], 2), "")</f>
        <v/>
      </c>
      <c r="AS437" s="90" t="str">
        <f>IFERROR(VLOOKUP(Data[[#This Row],['#org +impl +name]],Tbl_Orgs[], 3), "")</f>
        <v/>
      </c>
      <c r="AT437" s="91" t="str">
        <f t="shared" ca="1" si="28"/>
        <v/>
      </c>
      <c r="AU437" s="91" t="str">
        <f t="shared" ca="1" si="29"/>
        <v/>
      </c>
      <c r="AV437" s="91" t="str">
        <f t="shared" ca="1" si="30"/>
        <v/>
      </c>
      <c r="AW437" s="155"/>
      <c r="AX437" s="155"/>
      <c r="AY437" s="155"/>
      <c r="AZ437" s="155"/>
    </row>
    <row r="438" spans="1:52" ht="30" customHeight="1">
      <c r="A438" s="153" t="str">
        <f t="shared" ca="1" si="27"/>
        <v>202302-430</v>
      </c>
      <c r="B438" s="92"/>
      <c r="C438" s="93"/>
      <c r="D438" s="93"/>
      <c r="E438" s="81"/>
      <c r="F438" s="94"/>
      <c r="G438" s="81"/>
      <c r="H438" s="93"/>
      <c r="I438" s="143" t="s">
        <v>373</v>
      </c>
      <c r="J438" s="92"/>
      <c r="K438" s="96"/>
      <c r="L438" s="93"/>
      <c r="M438" s="93"/>
      <c r="N438" s="84"/>
      <c r="O438" s="84"/>
      <c r="P438" s="92"/>
      <c r="Q438" s="97"/>
      <c r="R438" s="81"/>
      <c r="S438" s="97"/>
      <c r="T438" s="93"/>
      <c r="U438" s="93"/>
      <c r="V438" s="95"/>
      <c r="W438" s="93"/>
      <c r="X438" s="93"/>
      <c r="Y438" s="93"/>
      <c r="Z438" s="98"/>
      <c r="AA438" s="98"/>
      <c r="AB438" s="98"/>
      <c r="AC438" s="98"/>
      <c r="AD438" s="98"/>
      <c r="AE438" s="98"/>
      <c r="AF438" s="84"/>
      <c r="AG438" s="98"/>
      <c r="AH438" s="98"/>
      <c r="AI438" s="93"/>
      <c r="AJ438" s="100"/>
      <c r="AK438" s="99"/>
      <c r="AL438" s="92"/>
      <c r="AM438" s="93"/>
      <c r="AN438" s="100"/>
      <c r="AO438" s="84"/>
      <c r="AP438" s="90" t="str">
        <f>IFERROR(VLOOKUP(Data[[#This Row],['#org +lead +name]],Tbl_Orgs[], 2), "")</f>
        <v/>
      </c>
      <c r="AQ438" s="90" t="str">
        <f>IFERROR(VLOOKUP(Data[[#This Row],['#org +lead +name]],Tbl_Orgs[], 3), "")</f>
        <v/>
      </c>
      <c r="AR438" s="90" t="str">
        <f>IFERROR(VLOOKUP(Data[[#This Row],['#org +impl +name]],Tbl_Orgs[], 2), "")</f>
        <v/>
      </c>
      <c r="AS438" s="90" t="str">
        <f>IFERROR(VLOOKUP(Data[[#This Row],['#org +impl +name]],Tbl_Orgs[], 3), "")</f>
        <v/>
      </c>
      <c r="AT438" s="91" t="str">
        <f t="shared" ca="1" si="28"/>
        <v/>
      </c>
      <c r="AU438" s="91" t="str">
        <f t="shared" ca="1" si="29"/>
        <v/>
      </c>
      <c r="AV438" s="91" t="str">
        <f t="shared" ca="1" si="30"/>
        <v/>
      </c>
      <c r="AW438" s="155"/>
      <c r="AX438" s="155"/>
      <c r="AY438" s="155"/>
      <c r="AZ438" s="155"/>
    </row>
    <row r="439" spans="1:52" ht="30" customHeight="1">
      <c r="A439" s="153" t="str">
        <f t="shared" ca="1" si="27"/>
        <v>202302-431</v>
      </c>
      <c r="B439" s="92"/>
      <c r="C439" s="93"/>
      <c r="D439" s="93"/>
      <c r="E439" s="81"/>
      <c r="F439" s="94"/>
      <c r="G439" s="81"/>
      <c r="H439" s="93"/>
      <c r="I439" s="143" t="s">
        <v>373</v>
      </c>
      <c r="J439" s="92"/>
      <c r="K439" s="96"/>
      <c r="L439" s="93"/>
      <c r="M439" s="93"/>
      <c r="N439" s="84"/>
      <c r="O439" s="84"/>
      <c r="P439" s="92"/>
      <c r="Q439" s="97"/>
      <c r="R439" s="97"/>
      <c r="S439" s="97"/>
      <c r="T439" s="93"/>
      <c r="U439" s="93"/>
      <c r="V439" s="95"/>
      <c r="W439" s="93"/>
      <c r="X439" s="93"/>
      <c r="Y439" s="93"/>
      <c r="Z439" s="98"/>
      <c r="AA439" s="98"/>
      <c r="AB439" s="98"/>
      <c r="AC439" s="98"/>
      <c r="AD439" s="98"/>
      <c r="AE439" s="98"/>
      <c r="AF439" s="84"/>
      <c r="AG439" s="98"/>
      <c r="AH439" s="98"/>
      <c r="AI439" s="93"/>
      <c r="AJ439" s="100"/>
      <c r="AK439" s="99"/>
      <c r="AL439" s="92"/>
      <c r="AM439" s="93"/>
      <c r="AN439" s="100"/>
      <c r="AO439" s="84"/>
      <c r="AP439" s="90" t="str">
        <f>IFERROR(VLOOKUP(Data[[#This Row],['#org +lead +name]],Tbl_Orgs[], 2), "")</f>
        <v/>
      </c>
      <c r="AQ439" s="90" t="str">
        <f>IFERROR(VLOOKUP(Data[[#This Row],['#org +lead +name]],Tbl_Orgs[], 3), "")</f>
        <v/>
      </c>
      <c r="AR439" s="90" t="str">
        <f>IFERROR(VLOOKUP(Data[[#This Row],['#org +impl +name]],Tbl_Orgs[], 2), "")</f>
        <v/>
      </c>
      <c r="AS439" s="90" t="str">
        <f>IFERROR(VLOOKUP(Data[[#This Row],['#org +impl +name]],Tbl_Orgs[], 3), "")</f>
        <v/>
      </c>
      <c r="AT439" s="91" t="str">
        <f t="shared" ca="1" si="28"/>
        <v/>
      </c>
      <c r="AU439" s="91" t="str">
        <f t="shared" ca="1" si="29"/>
        <v/>
      </c>
      <c r="AV439" s="91" t="str">
        <f t="shared" ca="1" si="30"/>
        <v/>
      </c>
      <c r="AW439" s="155"/>
      <c r="AX439" s="155"/>
      <c r="AY439" s="155"/>
      <c r="AZ439" s="155"/>
    </row>
    <row r="440" spans="1:52" ht="30" customHeight="1">
      <c r="A440" s="153" t="str">
        <f t="shared" ca="1" si="27"/>
        <v>202302-432</v>
      </c>
      <c r="B440" s="92"/>
      <c r="C440" s="93"/>
      <c r="D440" s="93"/>
      <c r="E440" s="81"/>
      <c r="F440" s="94"/>
      <c r="G440" s="81"/>
      <c r="H440" s="93"/>
      <c r="I440" s="143" t="s">
        <v>373</v>
      </c>
      <c r="J440" s="92"/>
      <c r="K440" s="96"/>
      <c r="L440" s="93"/>
      <c r="M440" s="93"/>
      <c r="N440" s="84"/>
      <c r="O440" s="84"/>
      <c r="P440" s="92"/>
      <c r="Q440" s="97"/>
      <c r="R440" s="97"/>
      <c r="S440" s="97"/>
      <c r="T440" s="93"/>
      <c r="U440" s="93"/>
      <c r="V440" s="95"/>
      <c r="W440" s="93"/>
      <c r="X440" s="93"/>
      <c r="Y440" s="93"/>
      <c r="Z440" s="98"/>
      <c r="AA440" s="98"/>
      <c r="AB440" s="98"/>
      <c r="AC440" s="98"/>
      <c r="AD440" s="98"/>
      <c r="AE440" s="98"/>
      <c r="AF440" s="84"/>
      <c r="AG440" s="98"/>
      <c r="AH440" s="98"/>
      <c r="AI440" s="93"/>
      <c r="AJ440" s="100"/>
      <c r="AK440" s="99"/>
      <c r="AL440" s="92"/>
      <c r="AM440" s="93"/>
      <c r="AN440" s="100"/>
      <c r="AO440" s="84"/>
      <c r="AP440" s="90" t="str">
        <f>IFERROR(VLOOKUP(Data[[#This Row],['#org +lead +name]],Tbl_Orgs[], 2), "")</f>
        <v/>
      </c>
      <c r="AQ440" s="90" t="str">
        <f>IFERROR(VLOOKUP(Data[[#This Row],['#org +lead +name]],Tbl_Orgs[], 3), "")</f>
        <v/>
      </c>
      <c r="AR440" s="90" t="str">
        <f>IFERROR(VLOOKUP(Data[[#This Row],['#org +impl +name]],Tbl_Orgs[], 2), "")</f>
        <v/>
      </c>
      <c r="AS440" s="90" t="str">
        <f>IFERROR(VLOOKUP(Data[[#This Row],['#org +impl +name]],Tbl_Orgs[], 3), "")</f>
        <v/>
      </c>
      <c r="AT440" s="91" t="str">
        <f t="shared" ca="1" si="28"/>
        <v/>
      </c>
      <c r="AU440" s="91" t="str">
        <f t="shared" ca="1" si="29"/>
        <v/>
      </c>
      <c r="AV440" s="91" t="str">
        <f t="shared" ca="1" si="30"/>
        <v/>
      </c>
      <c r="AW440" s="155"/>
      <c r="AX440" s="155"/>
      <c r="AY440" s="155"/>
      <c r="AZ440" s="155"/>
    </row>
    <row r="441" spans="1:52" ht="30" customHeight="1">
      <c r="A441" s="153" t="str">
        <f t="shared" ca="1" si="27"/>
        <v>202302-433</v>
      </c>
      <c r="B441" s="92"/>
      <c r="C441" s="93"/>
      <c r="D441" s="93"/>
      <c r="E441" s="81"/>
      <c r="F441" s="94"/>
      <c r="G441" s="81"/>
      <c r="H441" s="93"/>
      <c r="I441" s="143" t="s">
        <v>373</v>
      </c>
      <c r="J441" s="92"/>
      <c r="K441" s="96"/>
      <c r="L441" s="93"/>
      <c r="M441" s="93"/>
      <c r="N441" s="84"/>
      <c r="O441" s="84"/>
      <c r="P441" s="92"/>
      <c r="Q441" s="97"/>
      <c r="R441" s="97"/>
      <c r="S441" s="97"/>
      <c r="T441" s="93"/>
      <c r="U441" s="93"/>
      <c r="V441" s="95"/>
      <c r="W441" s="93"/>
      <c r="X441" s="93"/>
      <c r="Y441" s="93"/>
      <c r="Z441" s="98"/>
      <c r="AA441" s="98"/>
      <c r="AB441" s="98"/>
      <c r="AC441" s="98"/>
      <c r="AD441" s="98"/>
      <c r="AE441" s="98"/>
      <c r="AF441" s="84"/>
      <c r="AG441" s="98"/>
      <c r="AH441" s="98"/>
      <c r="AI441" s="93"/>
      <c r="AJ441" s="100"/>
      <c r="AK441" s="99"/>
      <c r="AL441" s="92"/>
      <c r="AM441" s="93"/>
      <c r="AN441" s="100"/>
      <c r="AO441" s="84"/>
      <c r="AP441" s="90" t="str">
        <f>IFERROR(VLOOKUP(Data[[#This Row],['#org +lead +name]],Tbl_Orgs[], 2), "")</f>
        <v/>
      </c>
      <c r="AQ441" s="90" t="str">
        <f>IFERROR(VLOOKUP(Data[[#This Row],['#org +lead +name]],Tbl_Orgs[], 3), "")</f>
        <v/>
      </c>
      <c r="AR441" s="90" t="str">
        <f>IFERROR(VLOOKUP(Data[[#This Row],['#org +impl +name]],Tbl_Orgs[], 2), "")</f>
        <v/>
      </c>
      <c r="AS441" s="90" t="str">
        <f>IFERROR(VLOOKUP(Data[[#This Row],['#org +impl +name]],Tbl_Orgs[], 3), "")</f>
        <v/>
      </c>
      <c r="AT441" s="91" t="str">
        <f t="shared" ca="1" si="28"/>
        <v/>
      </c>
      <c r="AU441" s="91" t="str">
        <f t="shared" ca="1" si="29"/>
        <v/>
      </c>
      <c r="AV441" s="91" t="str">
        <f t="shared" ca="1" si="30"/>
        <v/>
      </c>
      <c r="AW441" s="155"/>
      <c r="AX441" s="155"/>
      <c r="AY441" s="155"/>
      <c r="AZ441" s="155"/>
    </row>
    <row r="442" spans="1:52" ht="30" customHeight="1">
      <c r="A442" s="153" t="str">
        <f t="shared" ca="1" si="27"/>
        <v>202302-434</v>
      </c>
      <c r="B442" s="92"/>
      <c r="C442" s="93"/>
      <c r="D442" s="93"/>
      <c r="E442" s="81"/>
      <c r="F442" s="94"/>
      <c r="G442" s="81"/>
      <c r="H442" s="93"/>
      <c r="I442" s="143" t="s">
        <v>373</v>
      </c>
      <c r="J442" s="92"/>
      <c r="K442" s="96"/>
      <c r="L442" s="93"/>
      <c r="M442" s="93"/>
      <c r="N442" s="84"/>
      <c r="O442" s="84"/>
      <c r="P442" s="92"/>
      <c r="Q442" s="97"/>
      <c r="R442" s="97"/>
      <c r="S442" s="97"/>
      <c r="T442" s="93"/>
      <c r="U442" s="93"/>
      <c r="V442" s="95"/>
      <c r="W442" s="93"/>
      <c r="X442" s="93"/>
      <c r="Y442" s="93"/>
      <c r="Z442" s="98"/>
      <c r="AA442" s="98"/>
      <c r="AB442" s="98"/>
      <c r="AC442" s="98"/>
      <c r="AD442" s="98"/>
      <c r="AE442" s="98"/>
      <c r="AF442" s="84"/>
      <c r="AG442" s="98"/>
      <c r="AH442" s="98"/>
      <c r="AI442" s="93"/>
      <c r="AJ442" s="100"/>
      <c r="AK442" s="99"/>
      <c r="AL442" s="92"/>
      <c r="AM442" s="93"/>
      <c r="AN442" s="100"/>
      <c r="AO442" s="84"/>
      <c r="AP442" s="90" t="str">
        <f>IFERROR(VLOOKUP(Data[[#This Row],['#org +lead +name]],Tbl_Orgs[], 2), "")</f>
        <v/>
      </c>
      <c r="AQ442" s="90" t="str">
        <f>IFERROR(VLOOKUP(Data[[#This Row],['#org +lead +name]],Tbl_Orgs[], 3), "")</f>
        <v/>
      </c>
      <c r="AR442" s="90" t="str">
        <f>IFERROR(VLOOKUP(Data[[#This Row],['#org +impl +name]],Tbl_Orgs[], 2), "")</f>
        <v/>
      </c>
      <c r="AS442" s="90" t="str">
        <f>IFERROR(VLOOKUP(Data[[#This Row],['#org +impl +name]],Tbl_Orgs[], 3), "")</f>
        <v/>
      </c>
      <c r="AT442" s="91" t="str">
        <f t="shared" ca="1" si="28"/>
        <v/>
      </c>
      <c r="AU442" s="91" t="str">
        <f t="shared" ca="1" si="29"/>
        <v/>
      </c>
      <c r="AV442" s="91" t="str">
        <f t="shared" ca="1" si="30"/>
        <v/>
      </c>
      <c r="AW442" s="155"/>
      <c r="AX442" s="155"/>
      <c r="AY442" s="155"/>
      <c r="AZ442" s="155"/>
    </row>
    <row r="443" spans="1:52" ht="30" customHeight="1">
      <c r="A443" s="153" t="str">
        <f t="shared" ca="1" si="27"/>
        <v>202302-435</v>
      </c>
      <c r="B443" s="92"/>
      <c r="C443" s="93"/>
      <c r="D443" s="93"/>
      <c r="E443" s="81"/>
      <c r="F443" s="94"/>
      <c r="G443" s="81"/>
      <c r="H443" s="93"/>
      <c r="I443" s="143" t="s">
        <v>373</v>
      </c>
      <c r="J443" s="92"/>
      <c r="K443" s="96"/>
      <c r="L443" s="93"/>
      <c r="M443" s="93"/>
      <c r="N443" s="84"/>
      <c r="O443" s="84"/>
      <c r="P443" s="92"/>
      <c r="Q443" s="97"/>
      <c r="R443" s="97"/>
      <c r="S443" s="97"/>
      <c r="T443" s="93"/>
      <c r="U443" s="93"/>
      <c r="V443" s="95"/>
      <c r="W443" s="93"/>
      <c r="X443" s="93"/>
      <c r="Y443" s="93"/>
      <c r="Z443" s="98"/>
      <c r="AA443" s="98"/>
      <c r="AB443" s="98"/>
      <c r="AC443" s="98"/>
      <c r="AD443" s="98"/>
      <c r="AE443" s="98"/>
      <c r="AF443" s="84"/>
      <c r="AG443" s="98"/>
      <c r="AH443" s="98"/>
      <c r="AI443" s="93"/>
      <c r="AJ443" s="100"/>
      <c r="AK443" s="99"/>
      <c r="AL443" s="92"/>
      <c r="AM443" s="93"/>
      <c r="AN443" s="100"/>
      <c r="AO443" s="84"/>
      <c r="AP443" s="90" t="str">
        <f>IFERROR(VLOOKUP(Data[[#This Row],['#org +lead +name]],Tbl_Orgs[], 2), "")</f>
        <v/>
      </c>
      <c r="AQ443" s="90" t="str">
        <f>IFERROR(VLOOKUP(Data[[#This Row],['#org +lead +name]],Tbl_Orgs[], 3), "")</f>
        <v/>
      </c>
      <c r="AR443" s="90" t="str">
        <f>IFERROR(VLOOKUP(Data[[#This Row],['#org +impl +name]],Tbl_Orgs[], 2), "")</f>
        <v/>
      </c>
      <c r="AS443" s="90" t="str">
        <f>IFERROR(VLOOKUP(Data[[#This Row],['#org +impl +name]],Tbl_Orgs[], 3), "")</f>
        <v/>
      </c>
      <c r="AT443" s="91" t="str">
        <f t="shared" ca="1" si="28"/>
        <v/>
      </c>
      <c r="AU443" s="91" t="str">
        <f t="shared" ca="1" si="29"/>
        <v/>
      </c>
      <c r="AV443" s="91" t="str">
        <f t="shared" ca="1" si="30"/>
        <v/>
      </c>
      <c r="AW443" s="155"/>
      <c r="AX443" s="155"/>
      <c r="AY443" s="155"/>
      <c r="AZ443" s="155"/>
    </row>
    <row r="444" spans="1:52" ht="30" customHeight="1">
      <c r="A444" s="153" t="str">
        <f t="shared" ca="1" si="27"/>
        <v>202302-436</v>
      </c>
      <c r="B444" s="92"/>
      <c r="C444" s="93"/>
      <c r="D444" s="93"/>
      <c r="E444" s="81"/>
      <c r="F444" s="94"/>
      <c r="G444" s="81"/>
      <c r="H444" s="93"/>
      <c r="I444" s="143" t="s">
        <v>373</v>
      </c>
      <c r="J444" s="92"/>
      <c r="K444" s="96"/>
      <c r="L444" s="93"/>
      <c r="M444" s="93"/>
      <c r="N444" s="84"/>
      <c r="O444" s="84"/>
      <c r="P444" s="92"/>
      <c r="Q444" s="97"/>
      <c r="R444" s="97"/>
      <c r="S444" s="97"/>
      <c r="T444" s="93"/>
      <c r="U444" s="93"/>
      <c r="V444" s="95"/>
      <c r="W444" s="93"/>
      <c r="X444" s="93"/>
      <c r="Y444" s="93"/>
      <c r="Z444" s="98"/>
      <c r="AA444" s="98"/>
      <c r="AB444" s="98"/>
      <c r="AC444" s="98"/>
      <c r="AD444" s="98"/>
      <c r="AE444" s="98"/>
      <c r="AF444" s="84"/>
      <c r="AG444" s="98"/>
      <c r="AH444" s="98"/>
      <c r="AI444" s="93"/>
      <c r="AJ444" s="100"/>
      <c r="AK444" s="99"/>
      <c r="AL444" s="92"/>
      <c r="AM444" s="93"/>
      <c r="AN444" s="100"/>
      <c r="AO444" s="84"/>
      <c r="AP444" s="90" t="str">
        <f>IFERROR(VLOOKUP(Data[[#This Row],['#org +lead +name]],Tbl_Orgs[], 2), "")</f>
        <v/>
      </c>
      <c r="AQ444" s="90" t="str">
        <f>IFERROR(VLOOKUP(Data[[#This Row],['#org +lead +name]],Tbl_Orgs[], 3), "")</f>
        <v/>
      </c>
      <c r="AR444" s="90" t="str">
        <f>IFERROR(VLOOKUP(Data[[#This Row],['#org +impl +name]],Tbl_Orgs[], 2), "")</f>
        <v/>
      </c>
      <c r="AS444" s="90" t="str">
        <f>IFERROR(VLOOKUP(Data[[#This Row],['#org +impl +name]],Tbl_Orgs[], 3), "")</f>
        <v/>
      </c>
      <c r="AT444" s="91" t="str">
        <f t="shared" ca="1" si="28"/>
        <v/>
      </c>
      <c r="AU444" s="91" t="str">
        <f t="shared" ca="1" si="29"/>
        <v/>
      </c>
      <c r="AV444" s="91" t="str">
        <f t="shared" ca="1" si="30"/>
        <v/>
      </c>
      <c r="AW444" s="155"/>
      <c r="AX444" s="155"/>
      <c r="AY444" s="155"/>
      <c r="AZ444" s="155"/>
    </row>
    <row r="445" spans="1:52" ht="30" customHeight="1">
      <c r="A445" s="153" t="str">
        <f t="shared" ca="1" si="27"/>
        <v>202302-437</v>
      </c>
      <c r="B445" s="92"/>
      <c r="C445" s="93"/>
      <c r="D445" s="93"/>
      <c r="E445" s="81"/>
      <c r="F445" s="94"/>
      <c r="G445" s="81"/>
      <c r="H445" s="93"/>
      <c r="I445" s="143" t="s">
        <v>373</v>
      </c>
      <c r="J445" s="92"/>
      <c r="K445" s="96"/>
      <c r="L445" s="93"/>
      <c r="M445" s="93"/>
      <c r="N445" s="84"/>
      <c r="O445" s="84"/>
      <c r="P445" s="92"/>
      <c r="Q445" s="97"/>
      <c r="R445" s="97"/>
      <c r="S445" s="97"/>
      <c r="T445" s="93"/>
      <c r="U445" s="93"/>
      <c r="V445" s="95"/>
      <c r="W445" s="93"/>
      <c r="X445" s="93"/>
      <c r="Y445" s="93"/>
      <c r="Z445" s="98"/>
      <c r="AA445" s="98"/>
      <c r="AB445" s="98"/>
      <c r="AC445" s="98"/>
      <c r="AD445" s="98"/>
      <c r="AE445" s="98"/>
      <c r="AF445" s="84"/>
      <c r="AG445" s="98"/>
      <c r="AH445" s="98"/>
      <c r="AI445" s="93"/>
      <c r="AJ445" s="100"/>
      <c r="AK445" s="99"/>
      <c r="AL445" s="92"/>
      <c r="AM445" s="93"/>
      <c r="AN445" s="100"/>
      <c r="AO445" s="84"/>
      <c r="AP445" s="90" t="str">
        <f>IFERROR(VLOOKUP(Data[[#This Row],['#org +lead +name]],Tbl_Orgs[], 2), "")</f>
        <v/>
      </c>
      <c r="AQ445" s="90" t="str">
        <f>IFERROR(VLOOKUP(Data[[#This Row],['#org +lead +name]],Tbl_Orgs[], 3), "")</f>
        <v/>
      </c>
      <c r="AR445" s="90" t="str">
        <f>IFERROR(VLOOKUP(Data[[#This Row],['#org +impl +name]],Tbl_Orgs[], 2), "")</f>
        <v/>
      </c>
      <c r="AS445" s="90" t="str">
        <f>IFERROR(VLOOKUP(Data[[#This Row],['#org +impl +name]],Tbl_Orgs[], 3), "")</f>
        <v/>
      </c>
      <c r="AT445" s="91" t="str">
        <f t="shared" ca="1" si="28"/>
        <v/>
      </c>
      <c r="AU445" s="91" t="str">
        <f t="shared" ca="1" si="29"/>
        <v/>
      </c>
      <c r="AV445" s="91" t="str">
        <f t="shared" ca="1" si="30"/>
        <v/>
      </c>
      <c r="AW445" s="155"/>
      <c r="AX445" s="155"/>
      <c r="AY445" s="155"/>
      <c r="AZ445" s="155"/>
    </row>
    <row r="446" spans="1:52" ht="30" customHeight="1">
      <c r="A446" s="153" t="str">
        <f t="shared" ca="1" si="27"/>
        <v>202302-438</v>
      </c>
      <c r="B446" s="92"/>
      <c r="C446" s="93"/>
      <c r="D446" s="93"/>
      <c r="E446" s="81"/>
      <c r="F446" s="94"/>
      <c r="G446" s="81"/>
      <c r="H446" s="93"/>
      <c r="I446" s="143" t="s">
        <v>373</v>
      </c>
      <c r="J446" s="92"/>
      <c r="K446" s="96"/>
      <c r="L446" s="93"/>
      <c r="M446" s="93"/>
      <c r="N446" s="84"/>
      <c r="O446" s="84"/>
      <c r="P446" s="92"/>
      <c r="Q446" s="97"/>
      <c r="R446" s="97"/>
      <c r="S446" s="97"/>
      <c r="T446" s="93"/>
      <c r="U446" s="93"/>
      <c r="V446" s="95"/>
      <c r="W446" s="93"/>
      <c r="X446" s="93"/>
      <c r="Y446" s="93"/>
      <c r="Z446" s="98"/>
      <c r="AA446" s="98"/>
      <c r="AB446" s="98"/>
      <c r="AC446" s="98"/>
      <c r="AD446" s="98"/>
      <c r="AE446" s="98"/>
      <c r="AF446" s="84"/>
      <c r="AG446" s="98"/>
      <c r="AH446" s="98"/>
      <c r="AI446" s="93"/>
      <c r="AJ446" s="100"/>
      <c r="AK446" s="99"/>
      <c r="AL446" s="92"/>
      <c r="AM446" s="93"/>
      <c r="AN446" s="100"/>
      <c r="AO446" s="84"/>
      <c r="AP446" s="90" t="str">
        <f>IFERROR(VLOOKUP(Data[[#This Row],['#org +lead +name]],Tbl_Orgs[], 2), "")</f>
        <v/>
      </c>
      <c r="AQ446" s="90" t="str">
        <f>IFERROR(VLOOKUP(Data[[#This Row],['#org +lead +name]],Tbl_Orgs[], 3), "")</f>
        <v/>
      </c>
      <c r="AR446" s="90" t="str">
        <f>IFERROR(VLOOKUP(Data[[#This Row],['#org +impl +name]],Tbl_Orgs[], 2), "")</f>
        <v/>
      </c>
      <c r="AS446" s="90" t="str">
        <f>IFERROR(VLOOKUP(Data[[#This Row],['#org +impl +name]],Tbl_Orgs[], 3), "")</f>
        <v/>
      </c>
      <c r="AT446" s="91" t="str">
        <f t="shared" ca="1" si="28"/>
        <v/>
      </c>
      <c r="AU446" s="91" t="str">
        <f t="shared" ca="1" si="29"/>
        <v/>
      </c>
      <c r="AV446" s="91" t="str">
        <f t="shared" ca="1" si="30"/>
        <v/>
      </c>
      <c r="AW446" s="155"/>
      <c r="AX446" s="155"/>
      <c r="AY446" s="155"/>
      <c r="AZ446" s="155"/>
    </row>
    <row r="447" spans="1:52" ht="30" customHeight="1">
      <c r="A447" s="153" t="str">
        <f t="shared" ca="1" si="27"/>
        <v>202302-439</v>
      </c>
      <c r="B447" s="92"/>
      <c r="C447" s="93"/>
      <c r="D447" s="93"/>
      <c r="E447" s="81"/>
      <c r="F447" s="94"/>
      <c r="G447" s="81"/>
      <c r="H447" s="93"/>
      <c r="I447" s="143" t="s">
        <v>373</v>
      </c>
      <c r="J447" s="92"/>
      <c r="K447" s="96"/>
      <c r="L447" s="93"/>
      <c r="M447" s="93"/>
      <c r="N447" s="84"/>
      <c r="O447" s="84"/>
      <c r="P447" s="92"/>
      <c r="Q447" s="97"/>
      <c r="R447" s="97"/>
      <c r="S447" s="97"/>
      <c r="T447" s="93"/>
      <c r="U447" s="93"/>
      <c r="V447" s="95"/>
      <c r="W447" s="93"/>
      <c r="X447" s="93"/>
      <c r="Y447" s="93"/>
      <c r="Z447" s="98"/>
      <c r="AA447" s="98"/>
      <c r="AB447" s="98"/>
      <c r="AC447" s="98"/>
      <c r="AD447" s="98"/>
      <c r="AE447" s="98"/>
      <c r="AF447" s="84"/>
      <c r="AG447" s="98"/>
      <c r="AH447" s="98"/>
      <c r="AI447" s="93"/>
      <c r="AJ447" s="100"/>
      <c r="AK447" s="99"/>
      <c r="AL447" s="92"/>
      <c r="AM447" s="93"/>
      <c r="AN447" s="100"/>
      <c r="AO447" s="84"/>
      <c r="AP447" s="90" t="str">
        <f>IFERROR(VLOOKUP(Data[[#This Row],['#org +lead +name]],Tbl_Orgs[], 2), "")</f>
        <v/>
      </c>
      <c r="AQ447" s="90" t="str">
        <f>IFERROR(VLOOKUP(Data[[#This Row],['#org +lead +name]],Tbl_Orgs[], 3), "")</f>
        <v/>
      </c>
      <c r="AR447" s="90" t="str">
        <f>IFERROR(VLOOKUP(Data[[#This Row],['#org +impl +name]],Tbl_Orgs[], 2), "")</f>
        <v/>
      </c>
      <c r="AS447" s="90" t="str">
        <f>IFERROR(VLOOKUP(Data[[#This Row],['#org +impl +name]],Tbl_Orgs[], 3), "")</f>
        <v/>
      </c>
      <c r="AT447" s="91" t="str">
        <f t="shared" ca="1" si="28"/>
        <v/>
      </c>
      <c r="AU447" s="91" t="str">
        <f t="shared" ca="1" si="29"/>
        <v/>
      </c>
      <c r="AV447" s="91" t="str">
        <f t="shared" ca="1" si="30"/>
        <v/>
      </c>
      <c r="AW447" s="155"/>
      <c r="AX447" s="155"/>
      <c r="AY447" s="155"/>
      <c r="AZ447" s="155"/>
    </row>
    <row r="448" spans="1:52" ht="30" customHeight="1">
      <c r="A448" s="153" t="str">
        <f t="shared" ca="1" si="27"/>
        <v>202302-440</v>
      </c>
      <c r="B448" s="92"/>
      <c r="C448" s="93"/>
      <c r="D448" s="93"/>
      <c r="E448" s="81"/>
      <c r="F448" s="94"/>
      <c r="G448" s="81"/>
      <c r="H448" s="93"/>
      <c r="I448" s="143" t="s">
        <v>373</v>
      </c>
      <c r="J448" s="92"/>
      <c r="K448" s="96"/>
      <c r="L448" s="93"/>
      <c r="M448" s="93"/>
      <c r="N448" s="84"/>
      <c r="O448" s="84"/>
      <c r="P448" s="92"/>
      <c r="Q448" s="97"/>
      <c r="R448" s="97"/>
      <c r="S448" s="97"/>
      <c r="T448" s="93"/>
      <c r="U448" s="93"/>
      <c r="V448" s="95"/>
      <c r="W448" s="93"/>
      <c r="X448" s="93"/>
      <c r="Y448" s="93"/>
      <c r="Z448" s="98"/>
      <c r="AA448" s="98"/>
      <c r="AB448" s="98"/>
      <c r="AC448" s="98"/>
      <c r="AD448" s="98"/>
      <c r="AE448" s="98"/>
      <c r="AF448" s="84"/>
      <c r="AG448" s="98"/>
      <c r="AH448" s="98"/>
      <c r="AI448" s="93"/>
      <c r="AJ448" s="100"/>
      <c r="AK448" s="99"/>
      <c r="AL448" s="92"/>
      <c r="AM448" s="93"/>
      <c r="AN448" s="100"/>
      <c r="AO448" s="84"/>
      <c r="AP448" s="90" t="str">
        <f>IFERROR(VLOOKUP(Data[[#This Row],['#org +lead +name]],Tbl_Orgs[], 2), "")</f>
        <v/>
      </c>
      <c r="AQ448" s="90" t="str">
        <f>IFERROR(VLOOKUP(Data[[#This Row],['#org +lead +name]],Tbl_Orgs[], 3), "")</f>
        <v/>
      </c>
      <c r="AR448" s="90" t="str">
        <f>IFERROR(VLOOKUP(Data[[#This Row],['#org +impl +name]],Tbl_Orgs[], 2), "")</f>
        <v/>
      </c>
      <c r="AS448" s="90" t="str">
        <f>IFERROR(VLOOKUP(Data[[#This Row],['#org +impl +name]],Tbl_Orgs[], 3), "")</f>
        <v/>
      </c>
      <c r="AT448" s="91" t="str">
        <f t="shared" ca="1" si="28"/>
        <v/>
      </c>
      <c r="AU448" s="91" t="str">
        <f t="shared" ca="1" si="29"/>
        <v/>
      </c>
      <c r="AV448" s="91" t="str">
        <f t="shared" ca="1" si="30"/>
        <v/>
      </c>
      <c r="AW448" s="155"/>
      <c r="AX448" s="155"/>
      <c r="AY448" s="155"/>
      <c r="AZ448" s="155"/>
    </row>
    <row r="449" spans="1:52" ht="30" customHeight="1">
      <c r="A449" s="153" t="str">
        <f t="shared" ca="1" si="27"/>
        <v>202302-441</v>
      </c>
      <c r="B449" s="92"/>
      <c r="C449" s="93"/>
      <c r="D449" s="93"/>
      <c r="E449" s="81"/>
      <c r="F449" s="94"/>
      <c r="G449" s="81"/>
      <c r="H449" s="93"/>
      <c r="I449" s="143" t="s">
        <v>373</v>
      </c>
      <c r="J449" s="92"/>
      <c r="K449" s="96"/>
      <c r="L449" s="93"/>
      <c r="M449" s="93"/>
      <c r="N449" s="84"/>
      <c r="O449" s="84"/>
      <c r="P449" s="92"/>
      <c r="Q449" s="97"/>
      <c r="R449" s="97"/>
      <c r="S449" s="97"/>
      <c r="T449" s="93"/>
      <c r="U449" s="93"/>
      <c r="V449" s="95"/>
      <c r="W449" s="98"/>
      <c r="X449" s="93"/>
      <c r="Y449" s="93"/>
      <c r="Z449" s="98"/>
      <c r="AA449" s="98"/>
      <c r="AB449" s="98"/>
      <c r="AC449" s="98"/>
      <c r="AD449" s="98"/>
      <c r="AE449" s="98"/>
      <c r="AF449" s="84"/>
      <c r="AG449" s="98"/>
      <c r="AH449" s="98"/>
      <c r="AI449" s="93"/>
      <c r="AJ449" s="100"/>
      <c r="AK449" s="99"/>
      <c r="AL449" s="92"/>
      <c r="AM449" s="93"/>
      <c r="AN449" s="100"/>
      <c r="AO449" s="84"/>
      <c r="AP449" s="90" t="str">
        <f>IFERROR(VLOOKUP(Data[[#This Row],['#org +lead +name]],Tbl_Orgs[], 2), "")</f>
        <v/>
      </c>
      <c r="AQ449" s="90" t="str">
        <f>IFERROR(VLOOKUP(Data[[#This Row],['#org +lead +name]],Tbl_Orgs[], 3), "")</f>
        <v/>
      </c>
      <c r="AR449" s="90" t="str">
        <f>IFERROR(VLOOKUP(Data[[#This Row],['#org +impl +name]],Tbl_Orgs[], 2), "")</f>
        <v/>
      </c>
      <c r="AS449" s="90" t="str">
        <f>IFERROR(VLOOKUP(Data[[#This Row],['#org +impl +name]],Tbl_Orgs[], 3), "")</f>
        <v/>
      </c>
      <c r="AT449" s="91" t="str">
        <f t="shared" ca="1" si="28"/>
        <v/>
      </c>
      <c r="AU449" s="91" t="str">
        <f t="shared" ca="1" si="29"/>
        <v/>
      </c>
      <c r="AV449" s="91" t="str">
        <f t="shared" ca="1" si="30"/>
        <v/>
      </c>
      <c r="AW449" s="155"/>
      <c r="AX449" s="155"/>
      <c r="AY449" s="155"/>
      <c r="AZ449" s="155"/>
    </row>
    <row r="450" spans="1:52" ht="30" customHeight="1">
      <c r="A450" s="153" t="str">
        <f t="shared" ca="1" si="27"/>
        <v>202302-442</v>
      </c>
      <c r="B450" s="92"/>
      <c r="C450" s="93"/>
      <c r="D450" s="93"/>
      <c r="E450" s="81"/>
      <c r="F450" s="94"/>
      <c r="G450" s="81"/>
      <c r="H450" s="93"/>
      <c r="I450" s="143" t="s">
        <v>373</v>
      </c>
      <c r="J450" s="92"/>
      <c r="K450" s="96"/>
      <c r="L450" s="93"/>
      <c r="M450" s="93"/>
      <c r="N450" s="84"/>
      <c r="O450" s="84"/>
      <c r="P450" s="92"/>
      <c r="Q450" s="97"/>
      <c r="R450" s="81"/>
      <c r="S450" s="97"/>
      <c r="T450" s="93"/>
      <c r="U450" s="93"/>
      <c r="V450" s="95"/>
      <c r="W450" s="98"/>
      <c r="X450" s="93"/>
      <c r="Y450" s="93"/>
      <c r="Z450" s="98"/>
      <c r="AA450" s="98"/>
      <c r="AB450" s="98"/>
      <c r="AC450" s="98"/>
      <c r="AD450" s="98"/>
      <c r="AE450" s="98"/>
      <c r="AF450" s="84"/>
      <c r="AG450" s="98"/>
      <c r="AH450" s="98"/>
      <c r="AI450" s="93"/>
      <c r="AJ450" s="100"/>
      <c r="AK450" s="99"/>
      <c r="AL450" s="92"/>
      <c r="AM450" s="93"/>
      <c r="AN450" s="100"/>
      <c r="AO450" s="84"/>
      <c r="AP450" s="90" t="str">
        <f>IFERROR(VLOOKUP(Data[[#This Row],['#org +lead +name]],Tbl_Orgs[], 2), "")</f>
        <v/>
      </c>
      <c r="AQ450" s="90" t="str">
        <f>IFERROR(VLOOKUP(Data[[#This Row],['#org +lead +name]],Tbl_Orgs[], 3), "")</f>
        <v/>
      </c>
      <c r="AR450" s="90" t="str">
        <f>IFERROR(VLOOKUP(Data[[#This Row],['#org +impl +name]],Tbl_Orgs[], 2), "")</f>
        <v/>
      </c>
      <c r="AS450" s="90" t="str">
        <f>IFERROR(VLOOKUP(Data[[#This Row],['#org +impl +name]],Tbl_Orgs[], 3), "")</f>
        <v/>
      </c>
      <c r="AT450" s="91" t="str">
        <f t="shared" ca="1" si="28"/>
        <v/>
      </c>
      <c r="AU450" s="91" t="str">
        <f t="shared" ca="1" si="29"/>
        <v/>
      </c>
      <c r="AV450" s="91" t="str">
        <f t="shared" ca="1" si="30"/>
        <v/>
      </c>
      <c r="AW450" s="155"/>
      <c r="AX450" s="155"/>
      <c r="AY450" s="155"/>
      <c r="AZ450" s="155"/>
    </row>
    <row r="451" spans="1:52" ht="30" customHeight="1">
      <c r="A451" s="153" t="str">
        <f t="shared" ca="1" si="27"/>
        <v>202302-443</v>
      </c>
      <c r="B451" s="92"/>
      <c r="C451" s="93"/>
      <c r="D451" s="93"/>
      <c r="E451" s="81"/>
      <c r="F451" s="94"/>
      <c r="G451" s="81"/>
      <c r="H451" s="93"/>
      <c r="I451" s="143" t="s">
        <v>373</v>
      </c>
      <c r="J451" s="92"/>
      <c r="K451" s="96"/>
      <c r="L451" s="93"/>
      <c r="M451" s="93"/>
      <c r="N451" s="84"/>
      <c r="O451" s="84"/>
      <c r="P451" s="92"/>
      <c r="Q451" s="97"/>
      <c r="R451" s="97"/>
      <c r="S451" s="97"/>
      <c r="T451" s="93"/>
      <c r="U451" s="93"/>
      <c r="V451" s="95"/>
      <c r="W451" s="98"/>
      <c r="X451" s="93"/>
      <c r="Y451" s="93"/>
      <c r="Z451" s="98"/>
      <c r="AA451" s="98"/>
      <c r="AB451" s="98"/>
      <c r="AC451" s="98"/>
      <c r="AD451" s="98"/>
      <c r="AE451" s="98"/>
      <c r="AF451" s="84"/>
      <c r="AG451" s="98"/>
      <c r="AH451" s="98"/>
      <c r="AI451" s="93"/>
      <c r="AJ451" s="100"/>
      <c r="AK451" s="99"/>
      <c r="AL451" s="92"/>
      <c r="AM451" s="93"/>
      <c r="AN451" s="100"/>
      <c r="AO451" s="84"/>
      <c r="AP451" s="90" t="str">
        <f>IFERROR(VLOOKUP(Data[[#This Row],['#org +lead +name]],Tbl_Orgs[], 2), "")</f>
        <v/>
      </c>
      <c r="AQ451" s="90" t="str">
        <f>IFERROR(VLOOKUP(Data[[#This Row],['#org +lead +name]],Tbl_Orgs[], 3), "")</f>
        <v/>
      </c>
      <c r="AR451" s="90" t="str">
        <f>IFERROR(VLOOKUP(Data[[#This Row],['#org +impl +name]],Tbl_Orgs[], 2), "")</f>
        <v/>
      </c>
      <c r="AS451" s="90" t="str">
        <f>IFERROR(VLOOKUP(Data[[#This Row],['#org +impl +name]],Tbl_Orgs[], 3), "")</f>
        <v/>
      </c>
      <c r="AT451" s="91" t="str">
        <f t="shared" ca="1" si="28"/>
        <v/>
      </c>
      <c r="AU451" s="91" t="str">
        <f t="shared" ca="1" si="29"/>
        <v/>
      </c>
      <c r="AV451" s="91" t="str">
        <f t="shared" ca="1" si="30"/>
        <v/>
      </c>
      <c r="AW451" s="155"/>
      <c r="AX451" s="155"/>
      <c r="AY451" s="155"/>
      <c r="AZ451" s="155"/>
    </row>
    <row r="452" spans="1:52" ht="30" customHeight="1">
      <c r="A452" s="153" t="str">
        <f t="shared" ca="1" si="27"/>
        <v>202302-444</v>
      </c>
      <c r="B452" s="92"/>
      <c r="C452" s="93"/>
      <c r="D452" s="93"/>
      <c r="E452" s="81"/>
      <c r="F452" s="94"/>
      <c r="G452" s="81"/>
      <c r="H452" s="93"/>
      <c r="I452" s="143" t="s">
        <v>373</v>
      </c>
      <c r="J452" s="92"/>
      <c r="K452" s="96"/>
      <c r="L452" s="93"/>
      <c r="M452" s="93"/>
      <c r="N452" s="84"/>
      <c r="O452" s="84"/>
      <c r="P452" s="92"/>
      <c r="Q452" s="97"/>
      <c r="R452" s="81"/>
      <c r="S452" s="97"/>
      <c r="T452" s="93"/>
      <c r="U452" s="93"/>
      <c r="V452" s="95"/>
      <c r="W452" s="93"/>
      <c r="X452" s="93"/>
      <c r="Y452" s="93"/>
      <c r="Z452" s="98"/>
      <c r="AA452" s="98"/>
      <c r="AB452" s="98"/>
      <c r="AC452" s="98"/>
      <c r="AD452" s="98"/>
      <c r="AE452" s="98"/>
      <c r="AF452" s="84"/>
      <c r="AG452" s="98"/>
      <c r="AH452" s="98"/>
      <c r="AI452" s="93"/>
      <c r="AJ452" s="100"/>
      <c r="AK452" s="99"/>
      <c r="AL452" s="92"/>
      <c r="AM452" s="93"/>
      <c r="AN452" s="100"/>
      <c r="AO452" s="84"/>
      <c r="AP452" s="90" t="str">
        <f>IFERROR(VLOOKUP(Data[[#This Row],['#org +lead +name]],Tbl_Orgs[], 2), "")</f>
        <v/>
      </c>
      <c r="AQ452" s="90" t="str">
        <f>IFERROR(VLOOKUP(Data[[#This Row],['#org +lead +name]],Tbl_Orgs[], 3), "")</f>
        <v/>
      </c>
      <c r="AR452" s="90" t="str">
        <f>IFERROR(VLOOKUP(Data[[#This Row],['#org +impl +name]],Tbl_Orgs[], 2), "")</f>
        <v/>
      </c>
      <c r="AS452" s="90" t="str">
        <f>IFERROR(VLOOKUP(Data[[#This Row],['#org +impl +name]],Tbl_Orgs[], 3), "")</f>
        <v/>
      </c>
      <c r="AT452" s="91" t="str">
        <f t="shared" ca="1" si="28"/>
        <v/>
      </c>
      <c r="AU452" s="91" t="str">
        <f t="shared" ca="1" si="29"/>
        <v/>
      </c>
      <c r="AV452" s="91" t="str">
        <f t="shared" ca="1" si="30"/>
        <v/>
      </c>
      <c r="AW452" s="155"/>
      <c r="AX452" s="155"/>
      <c r="AY452" s="155"/>
      <c r="AZ452" s="155"/>
    </row>
    <row r="453" spans="1:52" ht="30" customHeight="1">
      <c r="A453" s="153" t="str">
        <f t="shared" ca="1" si="27"/>
        <v>202302-445</v>
      </c>
      <c r="B453" s="92"/>
      <c r="C453" s="93"/>
      <c r="D453" s="93"/>
      <c r="E453" s="81"/>
      <c r="F453" s="94"/>
      <c r="G453" s="81"/>
      <c r="H453" s="93"/>
      <c r="I453" s="143" t="s">
        <v>373</v>
      </c>
      <c r="J453" s="92"/>
      <c r="K453" s="96"/>
      <c r="L453" s="93"/>
      <c r="M453" s="93"/>
      <c r="N453" s="84"/>
      <c r="O453" s="84"/>
      <c r="P453" s="92"/>
      <c r="Q453" s="97"/>
      <c r="R453" s="97"/>
      <c r="S453" s="97"/>
      <c r="T453" s="93"/>
      <c r="U453" s="93"/>
      <c r="V453" s="95"/>
      <c r="W453" s="93"/>
      <c r="X453" s="93"/>
      <c r="Y453" s="93"/>
      <c r="Z453" s="98"/>
      <c r="AA453" s="98"/>
      <c r="AB453" s="98"/>
      <c r="AC453" s="98"/>
      <c r="AD453" s="98"/>
      <c r="AE453" s="98"/>
      <c r="AF453" s="84"/>
      <c r="AG453" s="98"/>
      <c r="AH453" s="98"/>
      <c r="AI453" s="93"/>
      <c r="AJ453" s="100"/>
      <c r="AK453" s="99"/>
      <c r="AL453" s="92"/>
      <c r="AM453" s="93"/>
      <c r="AN453" s="100"/>
      <c r="AO453" s="84"/>
      <c r="AP453" s="90" t="str">
        <f>IFERROR(VLOOKUP(Data[[#This Row],['#org +lead +name]],Tbl_Orgs[], 2), "")</f>
        <v/>
      </c>
      <c r="AQ453" s="90" t="str">
        <f>IFERROR(VLOOKUP(Data[[#This Row],['#org +lead +name]],Tbl_Orgs[], 3), "")</f>
        <v/>
      </c>
      <c r="AR453" s="90" t="str">
        <f>IFERROR(VLOOKUP(Data[[#This Row],['#org +impl +name]],Tbl_Orgs[], 2), "")</f>
        <v/>
      </c>
      <c r="AS453" s="90" t="str">
        <f>IFERROR(VLOOKUP(Data[[#This Row],['#org +impl +name]],Tbl_Orgs[], 3), "")</f>
        <v/>
      </c>
      <c r="AT453" s="91" t="str">
        <f t="shared" ca="1" si="28"/>
        <v/>
      </c>
      <c r="AU453" s="91" t="str">
        <f t="shared" ca="1" si="29"/>
        <v/>
      </c>
      <c r="AV453" s="91" t="str">
        <f t="shared" ca="1" si="30"/>
        <v/>
      </c>
      <c r="AW453" s="155"/>
      <c r="AX453" s="155"/>
      <c r="AY453" s="155"/>
      <c r="AZ453" s="155"/>
    </row>
    <row r="454" spans="1:52" ht="30" customHeight="1">
      <c r="A454" s="153" t="str">
        <f t="shared" ca="1" si="27"/>
        <v>202302-446</v>
      </c>
      <c r="B454" s="92"/>
      <c r="C454" s="93"/>
      <c r="D454" s="93"/>
      <c r="E454" s="81"/>
      <c r="F454" s="94"/>
      <c r="G454" s="81"/>
      <c r="H454" s="93"/>
      <c r="I454" s="143" t="s">
        <v>373</v>
      </c>
      <c r="J454" s="92"/>
      <c r="K454" s="96"/>
      <c r="L454" s="93"/>
      <c r="M454" s="93"/>
      <c r="N454" s="84"/>
      <c r="O454" s="84"/>
      <c r="P454" s="92"/>
      <c r="Q454" s="97"/>
      <c r="R454" s="97"/>
      <c r="S454" s="97"/>
      <c r="T454" s="93"/>
      <c r="U454" s="93"/>
      <c r="V454" s="95"/>
      <c r="W454" s="93"/>
      <c r="X454" s="93"/>
      <c r="Y454" s="93"/>
      <c r="Z454" s="98"/>
      <c r="AA454" s="98"/>
      <c r="AB454" s="98"/>
      <c r="AC454" s="98"/>
      <c r="AD454" s="98"/>
      <c r="AE454" s="98"/>
      <c r="AF454" s="84"/>
      <c r="AG454" s="98"/>
      <c r="AH454" s="98"/>
      <c r="AI454" s="93"/>
      <c r="AJ454" s="100"/>
      <c r="AK454" s="99"/>
      <c r="AL454" s="92"/>
      <c r="AM454" s="93"/>
      <c r="AN454" s="100"/>
      <c r="AO454" s="84"/>
      <c r="AP454" s="90" t="str">
        <f>IFERROR(VLOOKUP(Data[[#This Row],['#org +lead +name]],Tbl_Orgs[], 2), "")</f>
        <v/>
      </c>
      <c r="AQ454" s="90" t="str">
        <f>IFERROR(VLOOKUP(Data[[#This Row],['#org +lead +name]],Tbl_Orgs[], 3), "")</f>
        <v/>
      </c>
      <c r="AR454" s="90" t="str">
        <f>IFERROR(VLOOKUP(Data[[#This Row],['#org +impl +name]],Tbl_Orgs[], 2), "")</f>
        <v/>
      </c>
      <c r="AS454" s="90" t="str">
        <f>IFERROR(VLOOKUP(Data[[#This Row],['#org +impl +name]],Tbl_Orgs[], 3), "")</f>
        <v/>
      </c>
      <c r="AT454" s="91" t="str">
        <f t="shared" ca="1" si="28"/>
        <v/>
      </c>
      <c r="AU454" s="91" t="str">
        <f t="shared" ca="1" si="29"/>
        <v/>
      </c>
      <c r="AV454" s="91" t="str">
        <f t="shared" ca="1" si="30"/>
        <v/>
      </c>
      <c r="AW454" s="155"/>
      <c r="AX454" s="155"/>
      <c r="AY454" s="155"/>
      <c r="AZ454" s="155"/>
    </row>
    <row r="455" spans="1:52" ht="30" customHeight="1">
      <c r="A455" s="153" t="str">
        <f t="shared" ca="1" si="27"/>
        <v>202302-447</v>
      </c>
      <c r="B455" s="92"/>
      <c r="C455" s="93"/>
      <c r="D455" s="93"/>
      <c r="E455" s="81"/>
      <c r="F455" s="94"/>
      <c r="G455" s="81"/>
      <c r="H455" s="93"/>
      <c r="I455" s="143" t="s">
        <v>373</v>
      </c>
      <c r="J455" s="92"/>
      <c r="K455" s="96"/>
      <c r="L455" s="93"/>
      <c r="M455" s="93"/>
      <c r="N455" s="84"/>
      <c r="O455" s="84"/>
      <c r="P455" s="92"/>
      <c r="Q455" s="97"/>
      <c r="R455" s="97"/>
      <c r="S455" s="97"/>
      <c r="T455" s="93"/>
      <c r="U455" s="93"/>
      <c r="V455" s="95"/>
      <c r="W455" s="93"/>
      <c r="X455" s="93"/>
      <c r="Y455" s="93"/>
      <c r="Z455" s="98"/>
      <c r="AA455" s="98"/>
      <c r="AB455" s="98"/>
      <c r="AC455" s="98"/>
      <c r="AD455" s="98"/>
      <c r="AE455" s="98"/>
      <c r="AF455" s="84"/>
      <c r="AG455" s="98"/>
      <c r="AH455" s="98"/>
      <c r="AI455" s="93"/>
      <c r="AJ455" s="100"/>
      <c r="AK455" s="99"/>
      <c r="AL455" s="92"/>
      <c r="AM455" s="93"/>
      <c r="AN455" s="100"/>
      <c r="AO455" s="84"/>
      <c r="AP455" s="90" t="str">
        <f>IFERROR(VLOOKUP(Data[[#This Row],['#org +lead +name]],Tbl_Orgs[], 2), "")</f>
        <v/>
      </c>
      <c r="AQ455" s="90" t="str">
        <f>IFERROR(VLOOKUP(Data[[#This Row],['#org +lead +name]],Tbl_Orgs[], 3), "")</f>
        <v/>
      </c>
      <c r="AR455" s="90" t="str">
        <f>IFERROR(VLOOKUP(Data[[#This Row],['#org +impl +name]],Tbl_Orgs[], 2), "")</f>
        <v/>
      </c>
      <c r="AS455" s="90" t="str">
        <f>IFERROR(VLOOKUP(Data[[#This Row],['#org +impl +name]],Tbl_Orgs[], 3), "")</f>
        <v/>
      </c>
      <c r="AT455" s="91" t="str">
        <f t="shared" ca="1" si="28"/>
        <v/>
      </c>
      <c r="AU455" s="91" t="str">
        <f t="shared" ca="1" si="29"/>
        <v/>
      </c>
      <c r="AV455" s="91" t="str">
        <f t="shared" ca="1" si="30"/>
        <v/>
      </c>
      <c r="AW455" s="155"/>
      <c r="AX455" s="155"/>
      <c r="AY455" s="155"/>
      <c r="AZ455" s="155"/>
    </row>
    <row r="456" spans="1:52" ht="30" customHeight="1">
      <c r="A456" s="153" t="str">
        <f t="shared" ca="1" si="27"/>
        <v>202302-448</v>
      </c>
      <c r="B456" s="92"/>
      <c r="C456" s="93"/>
      <c r="D456" s="93"/>
      <c r="E456" s="81"/>
      <c r="F456" s="94"/>
      <c r="G456" s="81"/>
      <c r="H456" s="93"/>
      <c r="I456" s="143" t="s">
        <v>373</v>
      </c>
      <c r="J456" s="92"/>
      <c r="K456" s="96"/>
      <c r="L456" s="93"/>
      <c r="M456" s="93"/>
      <c r="N456" s="84"/>
      <c r="O456" s="84"/>
      <c r="P456" s="92"/>
      <c r="Q456" s="97"/>
      <c r="R456" s="97"/>
      <c r="S456" s="97"/>
      <c r="T456" s="93"/>
      <c r="U456" s="93"/>
      <c r="V456" s="95"/>
      <c r="W456" s="93"/>
      <c r="X456" s="93"/>
      <c r="Y456" s="93"/>
      <c r="Z456" s="98"/>
      <c r="AA456" s="98"/>
      <c r="AB456" s="98"/>
      <c r="AC456" s="98"/>
      <c r="AD456" s="98"/>
      <c r="AE456" s="98"/>
      <c r="AF456" s="84"/>
      <c r="AG456" s="98"/>
      <c r="AH456" s="98"/>
      <c r="AI456" s="93"/>
      <c r="AJ456" s="100"/>
      <c r="AK456" s="99"/>
      <c r="AL456" s="92"/>
      <c r="AM456" s="93"/>
      <c r="AN456" s="100"/>
      <c r="AO456" s="84"/>
      <c r="AP456" s="90" t="str">
        <f>IFERROR(VLOOKUP(Data[[#This Row],['#org +lead +name]],Tbl_Orgs[], 2), "")</f>
        <v/>
      </c>
      <c r="AQ456" s="90" t="str">
        <f>IFERROR(VLOOKUP(Data[[#This Row],['#org +lead +name]],Tbl_Orgs[], 3), "")</f>
        <v/>
      </c>
      <c r="AR456" s="90" t="str">
        <f>IFERROR(VLOOKUP(Data[[#This Row],['#org +impl +name]],Tbl_Orgs[], 2), "")</f>
        <v/>
      </c>
      <c r="AS456" s="90" t="str">
        <f>IFERROR(VLOOKUP(Data[[#This Row],['#org +impl +name]],Tbl_Orgs[], 3), "")</f>
        <v/>
      </c>
      <c r="AT456" s="91" t="str">
        <f t="shared" ca="1" si="28"/>
        <v/>
      </c>
      <c r="AU456" s="91" t="str">
        <f t="shared" ca="1" si="29"/>
        <v/>
      </c>
      <c r="AV456" s="91" t="str">
        <f t="shared" ca="1" si="30"/>
        <v/>
      </c>
      <c r="AW456" s="155"/>
      <c r="AX456" s="155"/>
      <c r="AY456" s="155"/>
      <c r="AZ456" s="155"/>
    </row>
    <row r="457" spans="1:52" ht="30" customHeight="1">
      <c r="A457" s="153" t="str">
        <f t="shared" ref="A457:A500" ca="1" si="31">_xlfn.CONCAT(TEXT(TODAY(),"yyyymm"), "-", TEXT(ROW()-8, "000"))</f>
        <v>202302-449</v>
      </c>
      <c r="B457" s="92"/>
      <c r="C457" s="93"/>
      <c r="D457" s="93"/>
      <c r="E457" s="81"/>
      <c r="F457" s="94"/>
      <c r="G457" s="81"/>
      <c r="H457" s="93"/>
      <c r="I457" s="143" t="s">
        <v>373</v>
      </c>
      <c r="J457" s="92"/>
      <c r="K457" s="96"/>
      <c r="L457" s="93"/>
      <c r="M457" s="93"/>
      <c r="N457" s="84"/>
      <c r="O457" s="84"/>
      <c r="P457" s="92"/>
      <c r="Q457" s="97"/>
      <c r="R457" s="97"/>
      <c r="S457" s="97"/>
      <c r="T457" s="93"/>
      <c r="U457" s="93"/>
      <c r="V457" s="95"/>
      <c r="W457" s="93"/>
      <c r="X457" s="93"/>
      <c r="Y457" s="93"/>
      <c r="Z457" s="98"/>
      <c r="AA457" s="98"/>
      <c r="AB457" s="98"/>
      <c r="AC457" s="98"/>
      <c r="AD457" s="98"/>
      <c r="AE457" s="98"/>
      <c r="AF457" s="84"/>
      <c r="AG457" s="98"/>
      <c r="AH457" s="98"/>
      <c r="AI457" s="93"/>
      <c r="AJ457" s="100"/>
      <c r="AK457" s="99"/>
      <c r="AL457" s="92"/>
      <c r="AM457" s="93"/>
      <c r="AN457" s="100"/>
      <c r="AO457" s="84"/>
      <c r="AP457" s="90" t="str">
        <f>IFERROR(VLOOKUP(Data[[#This Row],['#org +lead +name]],Tbl_Orgs[], 2), "")</f>
        <v/>
      </c>
      <c r="AQ457" s="90" t="str">
        <f>IFERROR(VLOOKUP(Data[[#This Row],['#org +lead +name]],Tbl_Orgs[], 3), "")</f>
        <v/>
      </c>
      <c r="AR457" s="90" t="str">
        <f>IFERROR(VLOOKUP(Data[[#This Row],['#org +impl +name]],Tbl_Orgs[], 2), "")</f>
        <v/>
      </c>
      <c r="AS457" s="90" t="str">
        <f>IFERROR(VLOOKUP(Data[[#This Row],['#org +impl +name]],Tbl_Orgs[], 3), "")</f>
        <v/>
      </c>
      <c r="AT457" s="91" t="str">
        <f t="shared" ca="1" si="28"/>
        <v/>
      </c>
      <c r="AU457" s="91" t="str">
        <f t="shared" ca="1" si="29"/>
        <v/>
      </c>
      <c r="AV457" s="91" t="str">
        <f t="shared" ca="1" si="30"/>
        <v/>
      </c>
      <c r="AW457" s="155"/>
      <c r="AX457" s="155"/>
      <c r="AY457" s="155"/>
      <c r="AZ457" s="155"/>
    </row>
    <row r="458" spans="1:52" ht="30" customHeight="1">
      <c r="A458" s="153" t="str">
        <f t="shared" ca="1" si="31"/>
        <v>202302-450</v>
      </c>
      <c r="B458" s="92"/>
      <c r="C458" s="93"/>
      <c r="D458" s="93"/>
      <c r="E458" s="81"/>
      <c r="F458" s="94"/>
      <c r="G458" s="81"/>
      <c r="H458" s="93"/>
      <c r="I458" s="143" t="s">
        <v>373</v>
      </c>
      <c r="J458" s="92"/>
      <c r="K458" s="96"/>
      <c r="L458" s="93"/>
      <c r="M458" s="93"/>
      <c r="N458" s="84"/>
      <c r="O458" s="84"/>
      <c r="P458" s="92"/>
      <c r="Q458" s="97"/>
      <c r="R458" s="97"/>
      <c r="S458" s="97"/>
      <c r="T458" s="93"/>
      <c r="U458" s="93"/>
      <c r="V458" s="95"/>
      <c r="W458" s="93"/>
      <c r="X458" s="93"/>
      <c r="Y458" s="93"/>
      <c r="Z458" s="98"/>
      <c r="AA458" s="98"/>
      <c r="AB458" s="98"/>
      <c r="AC458" s="98"/>
      <c r="AD458" s="98"/>
      <c r="AE458" s="98"/>
      <c r="AF458" s="84"/>
      <c r="AG458" s="98"/>
      <c r="AH458" s="98"/>
      <c r="AI458" s="93"/>
      <c r="AJ458" s="100"/>
      <c r="AK458" s="99"/>
      <c r="AL458" s="92"/>
      <c r="AM458" s="93"/>
      <c r="AN458" s="100"/>
      <c r="AO458" s="84"/>
      <c r="AP458" s="90" t="str">
        <f>IFERROR(VLOOKUP(Data[[#This Row],['#org +lead +name]],Tbl_Orgs[], 2), "")</f>
        <v/>
      </c>
      <c r="AQ458" s="90" t="str">
        <f>IFERROR(VLOOKUP(Data[[#This Row],['#org +lead +name]],Tbl_Orgs[], 3), "")</f>
        <v/>
      </c>
      <c r="AR458" s="90" t="str">
        <f>IFERROR(VLOOKUP(Data[[#This Row],['#org +impl +name]],Tbl_Orgs[], 2), "")</f>
        <v/>
      </c>
      <c r="AS458" s="90" t="str">
        <f>IFERROR(VLOOKUP(Data[[#This Row],['#org +impl +name]],Tbl_Orgs[], 3), "")</f>
        <v/>
      </c>
      <c r="AT458" s="91" t="str">
        <f t="shared" ca="1" si="28"/>
        <v/>
      </c>
      <c r="AU458" s="91" t="str">
        <f t="shared" ca="1" si="29"/>
        <v/>
      </c>
      <c r="AV458" s="91" t="str">
        <f t="shared" ca="1" si="30"/>
        <v/>
      </c>
      <c r="AW458" s="155"/>
      <c r="AX458" s="155"/>
      <c r="AY458" s="155"/>
      <c r="AZ458" s="155"/>
    </row>
    <row r="459" spans="1:52" ht="30" customHeight="1">
      <c r="A459" s="153" t="str">
        <f t="shared" ca="1" si="31"/>
        <v>202302-451</v>
      </c>
      <c r="B459" s="92"/>
      <c r="C459" s="93"/>
      <c r="D459" s="93"/>
      <c r="E459" s="81"/>
      <c r="F459" s="94"/>
      <c r="G459" s="81"/>
      <c r="H459" s="93"/>
      <c r="I459" s="143" t="s">
        <v>373</v>
      </c>
      <c r="J459" s="92"/>
      <c r="K459" s="96"/>
      <c r="L459" s="93"/>
      <c r="M459" s="93"/>
      <c r="N459" s="84"/>
      <c r="O459" s="84"/>
      <c r="P459" s="92"/>
      <c r="Q459" s="97"/>
      <c r="R459" s="97"/>
      <c r="S459" s="97"/>
      <c r="T459" s="93"/>
      <c r="U459" s="93"/>
      <c r="V459" s="95"/>
      <c r="W459" s="93"/>
      <c r="X459" s="93"/>
      <c r="Y459" s="93"/>
      <c r="Z459" s="98"/>
      <c r="AA459" s="98"/>
      <c r="AB459" s="98"/>
      <c r="AC459" s="98"/>
      <c r="AD459" s="98"/>
      <c r="AE459" s="98"/>
      <c r="AF459" s="84"/>
      <c r="AG459" s="98"/>
      <c r="AH459" s="98"/>
      <c r="AI459" s="93"/>
      <c r="AJ459" s="100"/>
      <c r="AK459" s="99"/>
      <c r="AL459" s="92"/>
      <c r="AM459" s="93"/>
      <c r="AN459" s="100"/>
      <c r="AO459" s="84"/>
      <c r="AP459" s="90" t="str">
        <f>IFERROR(VLOOKUP(Data[[#This Row],['#org +lead +name]],Tbl_Orgs[], 2), "")</f>
        <v/>
      </c>
      <c r="AQ459" s="90" t="str">
        <f>IFERROR(VLOOKUP(Data[[#This Row],['#org +lead +name]],Tbl_Orgs[], 3), "")</f>
        <v/>
      </c>
      <c r="AR459" s="90" t="str">
        <f>IFERROR(VLOOKUP(Data[[#This Row],['#org +impl +name]],Tbl_Orgs[], 2), "")</f>
        <v/>
      </c>
      <c r="AS459" s="90" t="str">
        <f>IFERROR(VLOOKUP(Data[[#This Row],['#org +impl +name]],Tbl_Orgs[], 3), "")</f>
        <v/>
      </c>
      <c r="AT459" s="91" t="str">
        <f t="shared" ca="1" si="28"/>
        <v/>
      </c>
      <c r="AU459" s="91" t="str">
        <f t="shared" ca="1" si="29"/>
        <v/>
      </c>
      <c r="AV459" s="91" t="str">
        <f t="shared" ca="1" si="30"/>
        <v/>
      </c>
      <c r="AW459" s="155"/>
      <c r="AX459" s="155"/>
      <c r="AY459" s="155"/>
      <c r="AZ459" s="155"/>
    </row>
    <row r="460" spans="1:52" ht="30" customHeight="1">
      <c r="A460" s="153" t="str">
        <f t="shared" ca="1" si="31"/>
        <v>202302-452</v>
      </c>
      <c r="B460" s="92"/>
      <c r="C460" s="93"/>
      <c r="D460" s="93"/>
      <c r="E460" s="81"/>
      <c r="F460" s="94"/>
      <c r="G460" s="81"/>
      <c r="H460" s="93"/>
      <c r="I460" s="143" t="s">
        <v>373</v>
      </c>
      <c r="J460" s="92"/>
      <c r="K460" s="96"/>
      <c r="L460" s="93"/>
      <c r="M460" s="93"/>
      <c r="N460" s="84"/>
      <c r="O460" s="84"/>
      <c r="P460" s="92"/>
      <c r="Q460" s="97"/>
      <c r="R460" s="97"/>
      <c r="S460" s="97"/>
      <c r="T460" s="93"/>
      <c r="U460" s="93"/>
      <c r="V460" s="95"/>
      <c r="W460" s="93"/>
      <c r="X460" s="93"/>
      <c r="Y460" s="93"/>
      <c r="Z460" s="98"/>
      <c r="AA460" s="98"/>
      <c r="AB460" s="98"/>
      <c r="AC460" s="98"/>
      <c r="AD460" s="98"/>
      <c r="AE460" s="98"/>
      <c r="AF460" s="84"/>
      <c r="AG460" s="98"/>
      <c r="AH460" s="98"/>
      <c r="AI460" s="93"/>
      <c r="AJ460" s="100"/>
      <c r="AK460" s="99"/>
      <c r="AL460" s="92"/>
      <c r="AM460" s="93"/>
      <c r="AN460" s="100"/>
      <c r="AO460" s="84"/>
      <c r="AP460" s="90" t="str">
        <f>IFERROR(VLOOKUP(Data[[#This Row],['#org +lead +name]],Tbl_Orgs[], 2), "")</f>
        <v/>
      </c>
      <c r="AQ460" s="90" t="str">
        <f>IFERROR(VLOOKUP(Data[[#This Row],['#org +lead +name]],Tbl_Orgs[], 3), "")</f>
        <v/>
      </c>
      <c r="AR460" s="90" t="str">
        <f>IFERROR(VLOOKUP(Data[[#This Row],['#org +impl +name]],Tbl_Orgs[], 2), "")</f>
        <v/>
      </c>
      <c r="AS460" s="90" t="str">
        <f>IFERROR(VLOOKUP(Data[[#This Row],['#org +impl +name]],Tbl_Orgs[], 3), "")</f>
        <v/>
      </c>
      <c r="AT460" s="91" t="str">
        <f t="shared" ca="1" si="28"/>
        <v/>
      </c>
      <c r="AU460" s="91" t="str">
        <f t="shared" ca="1" si="29"/>
        <v/>
      </c>
      <c r="AV460" s="91" t="str">
        <f t="shared" ca="1" si="30"/>
        <v/>
      </c>
      <c r="AW460" s="155"/>
      <c r="AX460" s="155"/>
      <c r="AY460" s="155"/>
      <c r="AZ460" s="155"/>
    </row>
    <row r="461" spans="1:52" ht="30" customHeight="1">
      <c r="A461" s="153" t="str">
        <f t="shared" ca="1" si="31"/>
        <v>202302-453</v>
      </c>
      <c r="B461" s="92"/>
      <c r="C461" s="93"/>
      <c r="D461" s="93"/>
      <c r="E461" s="81"/>
      <c r="F461" s="94"/>
      <c r="G461" s="81"/>
      <c r="H461" s="93"/>
      <c r="I461" s="143" t="s">
        <v>373</v>
      </c>
      <c r="J461" s="92"/>
      <c r="K461" s="96"/>
      <c r="L461" s="93"/>
      <c r="M461" s="93"/>
      <c r="N461" s="84"/>
      <c r="O461" s="84"/>
      <c r="P461" s="92"/>
      <c r="Q461" s="97"/>
      <c r="R461" s="81"/>
      <c r="S461" s="97"/>
      <c r="T461" s="93"/>
      <c r="U461" s="93"/>
      <c r="V461" s="95"/>
      <c r="W461" s="93"/>
      <c r="X461" s="93"/>
      <c r="Y461" s="93"/>
      <c r="Z461" s="98"/>
      <c r="AA461" s="98"/>
      <c r="AB461" s="98"/>
      <c r="AC461" s="98"/>
      <c r="AD461" s="98"/>
      <c r="AE461" s="98"/>
      <c r="AF461" s="84"/>
      <c r="AG461" s="98"/>
      <c r="AH461" s="98"/>
      <c r="AI461" s="93"/>
      <c r="AJ461" s="100"/>
      <c r="AK461" s="99"/>
      <c r="AL461" s="92"/>
      <c r="AM461" s="93"/>
      <c r="AN461" s="100"/>
      <c r="AO461" s="84"/>
      <c r="AP461" s="90" t="str">
        <f>IFERROR(VLOOKUP(Data[[#This Row],['#org +lead +name]],Tbl_Orgs[], 2), "")</f>
        <v/>
      </c>
      <c r="AQ461" s="90" t="str">
        <f>IFERROR(VLOOKUP(Data[[#This Row],['#org +lead +name]],Tbl_Orgs[], 3), "")</f>
        <v/>
      </c>
      <c r="AR461" s="90" t="str">
        <f>IFERROR(VLOOKUP(Data[[#This Row],['#org +impl +name]],Tbl_Orgs[], 2), "")</f>
        <v/>
      </c>
      <c r="AS461" s="90" t="str">
        <f>IFERROR(VLOOKUP(Data[[#This Row],['#org +impl +name]],Tbl_Orgs[], 3), "")</f>
        <v/>
      </c>
      <c r="AT461" s="91" t="str">
        <f t="shared" ca="1" si="28"/>
        <v/>
      </c>
      <c r="AU461" s="91" t="str">
        <f t="shared" ca="1" si="29"/>
        <v/>
      </c>
      <c r="AV461" s="91" t="str">
        <f t="shared" ca="1" si="30"/>
        <v/>
      </c>
      <c r="AW461" s="155"/>
      <c r="AX461" s="155"/>
      <c r="AY461" s="155"/>
      <c r="AZ461" s="155"/>
    </row>
    <row r="462" spans="1:52" ht="30" customHeight="1">
      <c r="A462" s="153" t="str">
        <f t="shared" ca="1" si="31"/>
        <v>202302-454</v>
      </c>
      <c r="B462" s="92"/>
      <c r="C462" s="93"/>
      <c r="D462" s="93"/>
      <c r="E462" s="81"/>
      <c r="F462" s="94"/>
      <c r="G462" s="81"/>
      <c r="H462" s="93"/>
      <c r="I462" s="143" t="s">
        <v>373</v>
      </c>
      <c r="J462" s="92"/>
      <c r="K462" s="96"/>
      <c r="L462" s="93"/>
      <c r="M462" s="93"/>
      <c r="N462" s="84"/>
      <c r="O462" s="84"/>
      <c r="P462" s="92"/>
      <c r="Q462" s="97"/>
      <c r="R462" s="97"/>
      <c r="S462" s="97"/>
      <c r="T462" s="93"/>
      <c r="U462" s="93"/>
      <c r="V462" s="95"/>
      <c r="W462" s="93"/>
      <c r="X462" s="93"/>
      <c r="Y462" s="93"/>
      <c r="Z462" s="98"/>
      <c r="AA462" s="98"/>
      <c r="AB462" s="98"/>
      <c r="AC462" s="98"/>
      <c r="AD462" s="98"/>
      <c r="AE462" s="98"/>
      <c r="AF462" s="84"/>
      <c r="AG462" s="98"/>
      <c r="AH462" s="98"/>
      <c r="AI462" s="93"/>
      <c r="AJ462" s="100"/>
      <c r="AK462" s="99"/>
      <c r="AL462" s="92"/>
      <c r="AM462" s="93"/>
      <c r="AN462" s="100"/>
      <c r="AO462" s="84"/>
      <c r="AP462" s="90" t="str">
        <f>IFERROR(VLOOKUP(Data[[#This Row],['#org +lead +name]],Tbl_Orgs[], 2), "")</f>
        <v/>
      </c>
      <c r="AQ462" s="90" t="str">
        <f>IFERROR(VLOOKUP(Data[[#This Row],['#org +lead +name]],Tbl_Orgs[], 3), "")</f>
        <v/>
      </c>
      <c r="AR462" s="90" t="str">
        <f>IFERROR(VLOOKUP(Data[[#This Row],['#org +impl +name]],Tbl_Orgs[], 2), "")</f>
        <v/>
      </c>
      <c r="AS462" s="90" t="str">
        <f>IFERROR(VLOOKUP(Data[[#This Row],['#org +impl +name]],Tbl_Orgs[], 3), "")</f>
        <v/>
      </c>
      <c r="AT462" s="91" t="str">
        <f t="shared" ca="1" si="28"/>
        <v/>
      </c>
      <c r="AU462" s="91" t="str">
        <f t="shared" ca="1" si="29"/>
        <v/>
      </c>
      <c r="AV462" s="91" t="str">
        <f t="shared" ca="1" si="30"/>
        <v/>
      </c>
      <c r="AW462" s="155"/>
      <c r="AX462" s="155"/>
      <c r="AY462" s="155"/>
      <c r="AZ462" s="155"/>
    </row>
    <row r="463" spans="1:52" ht="30" customHeight="1">
      <c r="A463" s="153" t="str">
        <f t="shared" ca="1" si="31"/>
        <v>202302-455</v>
      </c>
      <c r="B463" s="92"/>
      <c r="C463" s="93"/>
      <c r="D463" s="93"/>
      <c r="E463" s="81"/>
      <c r="F463" s="94"/>
      <c r="G463" s="81"/>
      <c r="H463" s="93"/>
      <c r="I463" s="143" t="s">
        <v>373</v>
      </c>
      <c r="J463" s="92"/>
      <c r="K463" s="96"/>
      <c r="L463" s="93"/>
      <c r="M463" s="93"/>
      <c r="N463" s="84"/>
      <c r="O463" s="84"/>
      <c r="P463" s="92"/>
      <c r="Q463" s="97"/>
      <c r="R463" s="97"/>
      <c r="S463" s="97"/>
      <c r="T463" s="93"/>
      <c r="U463" s="93"/>
      <c r="V463" s="95"/>
      <c r="W463" s="93"/>
      <c r="X463" s="93"/>
      <c r="Y463" s="93"/>
      <c r="Z463" s="98"/>
      <c r="AA463" s="98"/>
      <c r="AB463" s="98"/>
      <c r="AC463" s="98"/>
      <c r="AD463" s="98"/>
      <c r="AE463" s="98"/>
      <c r="AF463" s="84"/>
      <c r="AG463" s="98"/>
      <c r="AH463" s="98"/>
      <c r="AI463" s="93"/>
      <c r="AJ463" s="100"/>
      <c r="AK463" s="99"/>
      <c r="AL463" s="92"/>
      <c r="AM463" s="93"/>
      <c r="AN463" s="100"/>
      <c r="AO463" s="84"/>
      <c r="AP463" s="90" t="str">
        <f>IFERROR(VLOOKUP(Data[[#This Row],['#org +lead +name]],Tbl_Orgs[], 2), "")</f>
        <v/>
      </c>
      <c r="AQ463" s="90" t="str">
        <f>IFERROR(VLOOKUP(Data[[#This Row],['#org +lead +name]],Tbl_Orgs[], 3), "")</f>
        <v/>
      </c>
      <c r="AR463" s="90" t="str">
        <f>IFERROR(VLOOKUP(Data[[#This Row],['#org +impl +name]],Tbl_Orgs[], 2), "")</f>
        <v/>
      </c>
      <c r="AS463" s="90" t="str">
        <f>IFERROR(VLOOKUP(Data[[#This Row],['#org +impl +name]],Tbl_Orgs[], 3), "")</f>
        <v/>
      </c>
      <c r="AT463" s="91" t="str">
        <f t="shared" ca="1" si="28"/>
        <v/>
      </c>
      <c r="AU463" s="91" t="str">
        <f t="shared" ca="1" si="29"/>
        <v/>
      </c>
      <c r="AV463" s="91" t="str">
        <f t="shared" ca="1" si="30"/>
        <v/>
      </c>
      <c r="AW463" s="155"/>
      <c r="AX463" s="155"/>
      <c r="AY463" s="155"/>
      <c r="AZ463" s="155"/>
    </row>
    <row r="464" spans="1:52" ht="30" customHeight="1">
      <c r="A464" s="153" t="str">
        <f t="shared" ca="1" si="31"/>
        <v>202302-456</v>
      </c>
      <c r="B464" s="92"/>
      <c r="C464" s="93"/>
      <c r="D464" s="93"/>
      <c r="E464" s="81"/>
      <c r="F464" s="94"/>
      <c r="G464" s="81"/>
      <c r="H464" s="93"/>
      <c r="I464" s="143" t="s">
        <v>373</v>
      </c>
      <c r="J464" s="92"/>
      <c r="K464" s="96"/>
      <c r="L464" s="93"/>
      <c r="M464" s="93"/>
      <c r="N464" s="84"/>
      <c r="O464" s="84"/>
      <c r="P464" s="92"/>
      <c r="Q464" s="97"/>
      <c r="R464" s="97"/>
      <c r="S464" s="97"/>
      <c r="T464" s="93"/>
      <c r="U464" s="93"/>
      <c r="V464" s="95"/>
      <c r="W464" s="93"/>
      <c r="X464" s="93"/>
      <c r="Y464" s="93"/>
      <c r="Z464" s="98"/>
      <c r="AA464" s="98"/>
      <c r="AB464" s="98"/>
      <c r="AC464" s="98"/>
      <c r="AD464" s="98"/>
      <c r="AE464" s="98"/>
      <c r="AF464" s="84"/>
      <c r="AG464" s="98"/>
      <c r="AH464" s="98"/>
      <c r="AI464" s="93"/>
      <c r="AJ464" s="100"/>
      <c r="AK464" s="99"/>
      <c r="AL464" s="92"/>
      <c r="AM464" s="93"/>
      <c r="AN464" s="100"/>
      <c r="AO464" s="84"/>
      <c r="AP464" s="90" t="str">
        <f>IFERROR(VLOOKUP(Data[[#This Row],['#org +lead +name]],Tbl_Orgs[], 2), "")</f>
        <v/>
      </c>
      <c r="AQ464" s="90" t="str">
        <f>IFERROR(VLOOKUP(Data[[#This Row],['#org +lead +name]],Tbl_Orgs[], 3), "")</f>
        <v/>
      </c>
      <c r="AR464" s="90" t="str">
        <f>IFERROR(VLOOKUP(Data[[#This Row],['#org +impl +name]],Tbl_Orgs[], 2), "")</f>
        <v/>
      </c>
      <c r="AS464" s="90" t="str">
        <f>IFERROR(VLOOKUP(Data[[#This Row],['#org +impl +name]],Tbl_Orgs[], 3), "")</f>
        <v/>
      </c>
      <c r="AT464" s="91" t="str">
        <f t="shared" ca="1" si="28"/>
        <v/>
      </c>
      <c r="AU464" s="91" t="str">
        <f t="shared" ca="1" si="29"/>
        <v/>
      </c>
      <c r="AV464" s="91" t="str">
        <f t="shared" ca="1" si="30"/>
        <v/>
      </c>
      <c r="AW464" s="155"/>
      <c r="AX464" s="155"/>
      <c r="AY464" s="155"/>
      <c r="AZ464" s="155"/>
    </row>
    <row r="465" spans="1:52" ht="30" customHeight="1">
      <c r="A465" s="153" t="str">
        <f t="shared" ca="1" si="31"/>
        <v>202302-457</v>
      </c>
      <c r="B465" s="92"/>
      <c r="C465" s="93"/>
      <c r="D465" s="93"/>
      <c r="E465" s="81"/>
      <c r="F465" s="94"/>
      <c r="G465" s="81"/>
      <c r="H465" s="93"/>
      <c r="I465" s="143" t="s">
        <v>373</v>
      </c>
      <c r="J465" s="92"/>
      <c r="K465" s="96"/>
      <c r="L465" s="93"/>
      <c r="M465" s="93"/>
      <c r="N465" s="84"/>
      <c r="O465" s="84"/>
      <c r="P465" s="92"/>
      <c r="Q465" s="97"/>
      <c r="R465" s="97"/>
      <c r="S465" s="97"/>
      <c r="T465" s="93"/>
      <c r="U465" s="93"/>
      <c r="V465" s="95"/>
      <c r="W465" s="93"/>
      <c r="X465" s="93"/>
      <c r="Y465" s="93"/>
      <c r="Z465" s="98"/>
      <c r="AA465" s="98"/>
      <c r="AB465" s="98"/>
      <c r="AC465" s="98"/>
      <c r="AD465" s="98"/>
      <c r="AE465" s="98"/>
      <c r="AF465" s="84"/>
      <c r="AG465" s="98"/>
      <c r="AH465" s="98"/>
      <c r="AI465" s="93"/>
      <c r="AJ465" s="100"/>
      <c r="AK465" s="99"/>
      <c r="AL465" s="92"/>
      <c r="AM465" s="93"/>
      <c r="AN465" s="100"/>
      <c r="AO465" s="84"/>
      <c r="AP465" s="90" t="str">
        <f>IFERROR(VLOOKUP(Data[[#This Row],['#org +lead +name]],Tbl_Orgs[], 2), "")</f>
        <v/>
      </c>
      <c r="AQ465" s="90" t="str">
        <f>IFERROR(VLOOKUP(Data[[#This Row],['#org +lead +name]],Tbl_Orgs[], 3), "")</f>
        <v/>
      </c>
      <c r="AR465" s="90" t="str">
        <f>IFERROR(VLOOKUP(Data[[#This Row],['#org +impl +name]],Tbl_Orgs[], 2), "")</f>
        <v/>
      </c>
      <c r="AS465" s="90" t="str">
        <f>IFERROR(VLOOKUP(Data[[#This Row],['#org +impl +name]],Tbl_Orgs[], 3), "")</f>
        <v/>
      </c>
      <c r="AT465" s="91" t="str">
        <f t="shared" ca="1" si="28"/>
        <v/>
      </c>
      <c r="AU465" s="91" t="str">
        <f t="shared" ca="1" si="29"/>
        <v/>
      </c>
      <c r="AV465" s="91" t="str">
        <f t="shared" ca="1" si="30"/>
        <v/>
      </c>
      <c r="AW465" s="155"/>
      <c r="AX465" s="155"/>
      <c r="AY465" s="155"/>
      <c r="AZ465" s="155"/>
    </row>
    <row r="466" spans="1:52" ht="30" customHeight="1">
      <c r="A466" s="153" t="str">
        <f t="shared" ca="1" si="31"/>
        <v>202302-458</v>
      </c>
      <c r="B466" s="92"/>
      <c r="C466" s="93"/>
      <c r="D466" s="93"/>
      <c r="E466" s="81"/>
      <c r="F466" s="94"/>
      <c r="G466" s="81"/>
      <c r="H466" s="93"/>
      <c r="I466" s="143" t="s">
        <v>373</v>
      </c>
      <c r="J466" s="92"/>
      <c r="K466" s="96"/>
      <c r="L466" s="93"/>
      <c r="M466" s="93"/>
      <c r="N466" s="84"/>
      <c r="O466" s="84"/>
      <c r="P466" s="92"/>
      <c r="Q466" s="97"/>
      <c r="R466" s="97"/>
      <c r="S466" s="97"/>
      <c r="T466" s="93"/>
      <c r="U466" s="93"/>
      <c r="V466" s="95"/>
      <c r="W466" s="93"/>
      <c r="X466" s="93"/>
      <c r="Y466" s="93"/>
      <c r="Z466" s="98"/>
      <c r="AA466" s="98"/>
      <c r="AB466" s="98"/>
      <c r="AC466" s="98"/>
      <c r="AD466" s="98"/>
      <c r="AE466" s="98"/>
      <c r="AF466" s="84"/>
      <c r="AG466" s="98"/>
      <c r="AH466" s="98"/>
      <c r="AI466" s="93"/>
      <c r="AJ466" s="100"/>
      <c r="AK466" s="99"/>
      <c r="AL466" s="92"/>
      <c r="AM466" s="93"/>
      <c r="AN466" s="100"/>
      <c r="AO466" s="84"/>
      <c r="AP466" s="90" t="str">
        <f>IFERROR(VLOOKUP(Data[[#This Row],['#org +lead +name]],Tbl_Orgs[], 2), "")</f>
        <v/>
      </c>
      <c r="AQ466" s="90" t="str">
        <f>IFERROR(VLOOKUP(Data[[#This Row],['#org +lead +name]],Tbl_Orgs[], 3), "")</f>
        <v/>
      </c>
      <c r="AR466" s="90" t="str">
        <f>IFERROR(VLOOKUP(Data[[#This Row],['#org +impl +name]],Tbl_Orgs[], 2), "")</f>
        <v/>
      </c>
      <c r="AS466" s="90" t="str">
        <f>IFERROR(VLOOKUP(Data[[#This Row],['#org +impl +name]],Tbl_Orgs[], 3), "")</f>
        <v/>
      </c>
      <c r="AT466" s="91" t="str">
        <f t="shared" ca="1" si="28"/>
        <v/>
      </c>
      <c r="AU466" s="91" t="str">
        <f t="shared" ca="1" si="29"/>
        <v/>
      </c>
      <c r="AV466" s="91" t="str">
        <f t="shared" ca="1" si="30"/>
        <v/>
      </c>
      <c r="AW466" s="155"/>
      <c r="AX466" s="155"/>
      <c r="AY466" s="155"/>
      <c r="AZ466" s="155"/>
    </row>
    <row r="467" spans="1:52" ht="30" customHeight="1">
      <c r="A467" s="153" t="str">
        <f t="shared" ca="1" si="31"/>
        <v>202302-459</v>
      </c>
      <c r="B467" s="92"/>
      <c r="C467" s="93"/>
      <c r="D467" s="93"/>
      <c r="E467" s="81"/>
      <c r="F467" s="94"/>
      <c r="G467" s="81"/>
      <c r="H467" s="93"/>
      <c r="I467" s="143" t="s">
        <v>373</v>
      </c>
      <c r="J467" s="92"/>
      <c r="K467" s="96"/>
      <c r="L467" s="93"/>
      <c r="M467" s="93"/>
      <c r="N467" s="84"/>
      <c r="O467" s="84"/>
      <c r="P467" s="92"/>
      <c r="Q467" s="97"/>
      <c r="R467" s="97"/>
      <c r="S467" s="97"/>
      <c r="T467" s="93"/>
      <c r="U467" s="93"/>
      <c r="V467" s="95"/>
      <c r="W467" s="93"/>
      <c r="X467" s="93"/>
      <c r="Y467" s="93"/>
      <c r="Z467" s="98"/>
      <c r="AA467" s="98"/>
      <c r="AB467" s="98"/>
      <c r="AC467" s="98"/>
      <c r="AD467" s="98"/>
      <c r="AE467" s="98"/>
      <c r="AF467" s="84"/>
      <c r="AG467" s="98"/>
      <c r="AH467" s="98"/>
      <c r="AI467" s="93"/>
      <c r="AJ467" s="100"/>
      <c r="AK467" s="99"/>
      <c r="AL467" s="92"/>
      <c r="AM467" s="93"/>
      <c r="AN467" s="100"/>
      <c r="AO467" s="84"/>
      <c r="AP467" s="90" t="str">
        <f>IFERROR(VLOOKUP(Data[[#This Row],['#org +lead +name]],Tbl_Orgs[], 2), "")</f>
        <v/>
      </c>
      <c r="AQ467" s="90" t="str">
        <f>IFERROR(VLOOKUP(Data[[#This Row],['#org +lead +name]],Tbl_Orgs[], 3), "")</f>
        <v/>
      </c>
      <c r="AR467" s="90" t="str">
        <f>IFERROR(VLOOKUP(Data[[#This Row],['#org +impl +name]],Tbl_Orgs[], 2), "")</f>
        <v/>
      </c>
      <c r="AS467" s="90" t="str">
        <f>IFERROR(VLOOKUP(Data[[#This Row],['#org +impl +name]],Tbl_Orgs[], 3), "")</f>
        <v/>
      </c>
      <c r="AT467" s="91" t="str">
        <f t="shared" ca="1" si="28"/>
        <v/>
      </c>
      <c r="AU467" s="91" t="str">
        <f t="shared" ca="1" si="29"/>
        <v/>
      </c>
      <c r="AV467" s="91" t="str">
        <f t="shared" ca="1" si="30"/>
        <v/>
      </c>
      <c r="AW467" s="155"/>
      <c r="AX467" s="155"/>
      <c r="AY467" s="155"/>
      <c r="AZ467" s="155"/>
    </row>
    <row r="468" spans="1:52" ht="30" customHeight="1">
      <c r="A468" s="153" t="str">
        <f t="shared" ca="1" si="31"/>
        <v>202302-460</v>
      </c>
      <c r="B468" s="92"/>
      <c r="C468" s="93"/>
      <c r="D468" s="93"/>
      <c r="E468" s="81"/>
      <c r="F468" s="94"/>
      <c r="G468" s="81"/>
      <c r="H468" s="93"/>
      <c r="I468" s="143" t="s">
        <v>373</v>
      </c>
      <c r="J468" s="92"/>
      <c r="K468" s="96"/>
      <c r="L468" s="93"/>
      <c r="M468" s="93"/>
      <c r="N468" s="84"/>
      <c r="O468" s="84"/>
      <c r="P468" s="92"/>
      <c r="Q468" s="97"/>
      <c r="R468" s="97"/>
      <c r="S468" s="97"/>
      <c r="T468" s="93"/>
      <c r="U468" s="93"/>
      <c r="V468" s="95"/>
      <c r="W468" s="93"/>
      <c r="X468" s="93"/>
      <c r="Y468" s="93"/>
      <c r="Z468" s="98"/>
      <c r="AA468" s="98"/>
      <c r="AB468" s="98"/>
      <c r="AC468" s="98"/>
      <c r="AD468" s="98"/>
      <c r="AE468" s="98"/>
      <c r="AF468" s="84"/>
      <c r="AG468" s="98"/>
      <c r="AH468" s="98"/>
      <c r="AI468" s="93"/>
      <c r="AJ468" s="100"/>
      <c r="AK468" s="99"/>
      <c r="AL468" s="92"/>
      <c r="AM468" s="93"/>
      <c r="AN468" s="100"/>
      <c r="AO468" s="84"/>
      <c r="AP468" s="90" t="str">
        <f>IFERROR(VLOOKUP(Data[[#This Row],['#org +lead +name]],Tbl_Orgs[], 2), "")</f>
        <v/>
      </c>
      <c r="AQ468" s="90" t="str">
        <f>IFERROR(VLOOKUP(Data[[#This Row],['#org +lead +name]],Tbl_Orgs[], 3), "")</f>
        <v/>
      </c>
      <c r="AR468" s="90" t="str">
        <f>IFERROR(VLOOKUP(Data[[#This Row],['#org +impl +name]],Tbl_Orgs[], 2), "")</f>
        <v/>
      </c>
      <c r="AS468" s="90" t="str">
        <f>IFERROR(VLOOKUP(Data[[#This Row],['#org +impl +name]],Tbl_Orgs[], 3), "")</f>
        <v/>
      </c>
      <c r="AT468" s="91" t="str">
        <f t="shared" ca="1" si="28"/>
        <v/>
      </c>
      <c r="AU468" s="91" t="str">
        <f t="shared" ca="1" si="29"/>
        <v/>
      </c>
      <c r="AV468" s="91" t="str">
        <f t="shared" ca="1" si="30"/>
        <v/>
      </c>
      <c r="AW468" s="155"/>
      <c r="AX468" s="155"/>
      <c r="AY468" s="155"/>
      <c r="AZ468" s="155"/>
    </row>
    <row r="469" spans="1:52" ht="30" customHeight="1">
      <c r="A469" s="153" t="str">
        <f t="shared" ca="1" si="31"/>
        <v>202302-461</v>
      </c>
      <c r="B469" s="92"/>
      <c r="C469" s="93"/>
      <c r="D469" s="93"/>
      <c r="E469" s="81"/>
      <c r="F469" s="94"/>
      <c r="G469" s="81"/>
      <c r="H469" s="93"/>
      <c r="I469" s="143" t="s">
        <v>373</v>
      </c>
      <c r="J469" s="92"/>
      <c r="K469" s="96"/>
      <c r="L469" s="93"/>
      <c r="M469" s="93"/>
      <c r="N469" s="84"/>
      <c r="O469" s="84"/>
      <c r="P469" s="92"/>
      <c r="Q469" s="97"/>
      <c r="R469" s="97"/>
      <c r="S469" s="97"/>
      <c r="T469" s="93"/>
      <c r="U469" s="93"/>
      <c r="V469" s="95"/>
      <c r="W469" s="93"/>
      <c r="X469" s="93"/>
      <c r="Y469" s="93"/>
      <c r="Z469" s="98"/>
      <c r="AA469" s="98"/>
      <c r="AB469" s="98"/>
      <c r="AC469" s="98"/>
      <c r="AD469" s="98"/>
      <c r="AE469" s="98"/>
      <c r="AF469" s="84"/>
      <c r="AG469" s="98"/>
      <c r="AH469" s="98"/>
      <c r="AI469" s="93"/>
      <c r="AJ469" s="100"/>
      <c r="AK469" s="99"/>
      <c r="AL469" s="92"/>
      <c r="AM469" s="93"/>
      <c r="AN469" s="100"/>
      <c r="AO469" s="84"/>
      <c r="AP469" s="90" t="str">
        <f>IFERROR(VLOOKUP(Data[[#This Row],['#org +lead +name]],Tbl_Orgs[], 2), "")</f>
        <v/>
      </c>
      <c r="AQ469" s="90" t="str">
        <f>IFERROR(VLOOKUP(Data[[#This Row],['#org +lead +name]],Tbl_Orgs[], 3), "")</f>
        <v/>
      </c>
      <c r="AR469" s="90" t="str">
        <f>IFERROR(VLOOKUP(Data[[#This Row],['#org +impl +name]],Tbl_Orgs[], 2), "")</f>
        <v/>
      </c>
      <c r="AS469" s="90" t="str">
        <f>IFERROR(VLOOKUP(Data[[#This Row],['#org +impl +name]],Tbl_Orgs[], 3), "")</f>
        <v/>
      </c>
      <c r="AT469" s="91" t="str">
        <f t="shared" ca="1" si="28"/>
        <v/>
      </c>
      <c r="AU469" s="91" t="str">
        <f t="shared" ca="1" si="29"/>
        <v/>
      </c>
      <c r="AV469" s="91" t="str">
        <f t="shared" ca="1" si="30"/>
        <v/>
      </c>
      <c r="AW469" s="155"/>
      <c r="AX469" s="155"/>
      <c r="AY469" s="155"/>
      <c r="AZ469" s="155"/>
    </row>
    <row r="470" spans="1:52" ht="30" customHeight="1">
      <c r="A470" s="153" t="str">
        <f t="shared" ca="1" si="31"/>
        <v>202302-462</v>
      </c>
      <c r="B470" s="92"/>
      <c r="C470" s="93"/>
      <c r="D470" s="93"/>
      <c r="E470" s="81"/>
      <c r="F470" s="94"/>
      <c r="G470" s="81"/>
      <c r="H470" s="93"/>
      <c r="I470" s="143" t="s">
        <v>373</v>
      </c>
      <c r="J470" s="92"/>
      <c r="K470" s="96"/>
      <c r="L470" s="93"/>
      <c r="M470" s="93"/>
      <c r="N470" s="84"/>
      <c r="O470" s="84"/>
      <c r="P470" s="92"/>
      <c r="Q470" s="97"/>
      <c r="R470" s="97"/>
      <c r="S470" s="97"/>
      <c r="T470" s="93"/>
      <c r="U470" s="93"/>
      <c r="V470" s="95"/>
      <c r="W470" s="93"/>
      <c r="X470" s="93"/>
      <c r="Y470" s="93"/>
      <c r="Z470" s="98"/>
      <c r="AA470" s="98"/>
      <c r="AB470" s="98"/>
      <c r="AC470" s="98"/>
      <c r="AD470" s="98"/>
      <c r="AE470" s="98"/>
      <c r="AF470" s="84"/>
      <c r="AG470" s="98"/>
      <c r="AH470" s="98"/>
      <c r="AI470" s="93"/>
      <c r="AJ470" s="100"/>
      <c r="AK470" s="99"/>
      <c r="AL470" s="92"/>
      <c r="AM470" s="93"/>
      <c r="AN470" s="100"/>
      <c r="AO470" s="84"/>
      <c r="AP470" s="90" t="str">
        <f>IFERROR(VLOOKUP(Data[[#This Row],['#org +lead +name]],Tbl_Orgs[], 2), "")</f>
        <v/>
      </c>
      <c r="AQ470" s="90" t="str">
        <f>IFERROR(VLOOKUP(Data[[#This Row],['#org +lead +name]],Tbl_Orgs[], 3), "")</f>
        <v/>
      </c>
      <c r="AR470" s="90" t="str">
        <f>IFERROR(VLOOKUP(Data[[#This Row],['#org +impl +name]],Tbl_Orgs[], 2), "")</f>
        <v/>
      </c>
      <c r="AS470" s="90" t="str">
        <f>IFERROR(VLOOKUP(Data[[#This Row],['#org +impl +name]],Tbl_Orgs[], 3), "")</f>
        <v/>
      </c>
      <c r="AT470" s="91" t="str">
        <f t="shared" ca="1" si="28"/>
        <v/>
      </c>
      <c r="AU470" s="91" t="str">
        <f t="shared" ca="1" si="29"/>
        <v/>
      </c>
      <c r="AV470" s="91" t="str">
        <f t="shared" ca="1" si="30"/>
        <v/>
      </c>
      <c r="AW470" s="155"/>
      <c r="AX470" s="155"/>
      <c r="AY470" s="155"/>
      <c r="AZ470" s="155"/>
    </row>
    <row r="471" spans="1:52" ht="30" customHeight="1">
      <c r="A471" s="153" t="str">
        <f t="shared" ca="1" si="31"/>
        <v>202302-463</v>
      </c>
      <c r="B471" s="92"/>
      <c r="C471" s="93"/>
      <c r="D471" s="93"/>
      <c r="E471" s="81"/>
      <c r="F471" s="94"/>
      <c r="G471" s="81"/>
      <c r="H471" s="93"/>
      <c r="I471" s="143" t="s">
        <v>373</v>
      </c>
      <c r="J471" s="92"/>
      <c r="K471" s="96"/>
      <c r="L471" s="93"/>
      <c r="M471" s="93"/>
      <c r="N471" s="84"/>
      <c r="O471" s="84"/>
      <c r="P471" s="92"/>
      <c r="Q471" s="97"/>
      <c r="R471" s="97"/>
      <c r="S471" s="97"/>
      <c r="T471" s="93"/>
      <c r="U471" s="93"/>
      <c r="V471" s="95"/>
      <c r="W471" s="93"/>
      <c r="X471" s="93"/>
      <c r="Y471" s="93"/>
      <c r="Z471" s="98"/>
      <c r="AA471" s="98"/>
      <c r="AB471" s="98"/>
      <c r="AC471" s="98"/>
      <c r="AD471" s="98"/>
      <c r="AE471" s="98"/>
      <c r="AF471" s="84"/>
      <c r="AG471" s="98"/>
      <c r="AH471" s="98"/>
      <c r="AI471" s="93"/>
      <c r="AJ471" s="100"/>
      <c r="AK471" s="99"/>
      <c r="AL471" s="92"/>
      <c r="AM471" s="93"/>
      <c r="AN471" s="100"/>
      <c r="AO471" s="84"/>
      <c r="AP471" s="90" t="str">
        <f>IFERROR(VLOOKUP(Data[[#This Row],['#org +lead +name]],Tbl_Orgs[], 2), "")</f>
        <v/>
      </c>
      <c r="AQ471" s="90" t="str">
        <f>IFERROR(VLOOKUP(Data[[#This Row],['#org +lead +name]],Tbl_Orgs[], 3), "")</f>
        <v/>
      </c>
      <c r="AR471" s="90" t="str">
        <f>IFERROR(VLOOKUP(Data[[#This Row],['#org +impl +name]],Tbl_Orgs[], 2), "")</f>
        <v/>
      </c>
      <c r="AS471" s="90" t="str">
        <f>IFERROR(VLOOKUP(Data[[#This Row],['#org +impl +name]],Tbl_Orgs[], 3), "")</f>
        <v/>
      </c>
      <c r="AT471" s="91" t="str">
        <f t="shared" ca="1" si="28"/>
        <v/>
      </c>
      <c r="AU471" s="91" t="str">
        <f t="shared" ca="1" si="29"/>
        <v/>
      </c>
      <c r="AV471" s="91" t="str">
        <f t="shared" ca="1" si="30"/>
        <v/>
      </c>
      <c r="AW471" s="155"/>
      <c r="AX471" s="155"/>
      <c r="AY471" s="155"/>
      <c r="AZ471" s="155"/>
    </row>
    <row r="472" spans="1:52" ht="30" customHeight="1">
      <c r="A472" s="153" t="str">
        <f t="shared" ca="1" si="31"/>
        <v>202302-464</v>
      </c>
      <c r="B472" s="92"/>
      <c r="C472" s="93"/>
      <c r="D472" s="93"/>
      <c r="E472" s="81"/>
      <c r="F472" s="94"/>
      <c r="G472" s="81"/>
      <c r="H472" s="93"/>
      <c r="I472" s="143" t="s">
        <v>373</v>
      </c>
      <c r="J472" s="92"/>
      <c r="K472" s="96"/>
      <c r="L472" s="93"/>
      <c r="M472" s="93"/>
      <c r="N472" s="84"/>
      <c r="O472" s="84"/>
      <c r="P472" s="92"/>
      <c r="Q472" s="97"/>
      <c r="R472" s="97"/>
      <c r="S472" s="97"/>
      <c r="T472" s="93"/>
      <c r="U472" s="93"/>
      <c r="V472" s="95"/>
      <c r="W472" s="93"/>
      <c r="X472" s="93"/>
      <c r="Y472" s="93"/>
      <c r="Z472" s="98"/>
      <c r="AA472" s="98"/>
      <c r="AB472" s="98"/>
      <c r="AC472" s="98"/>
      <c r="AD472" s="98"/>
      <c r="AE472" s="98"/>
      <c r="AF472" s="84"/>
      <c r="AG472" s="98"/>
      <c r="AH472" s="98"/>
      <c r="AI472" s="93"/>
      <c r="AJ472" s="100"/>
      <c r="AK472" s="99"/>
      <c r="AL472" s="92"/>
      <c r="AM472" s="93"/>
      <c r="AN472" s="100"/>
      <c r="AO472" s="84"/>
      <c r="AP472" s="90" t="str">
        <f>IFERROR(VLOOKUP(Data[[#This Row],['#org +lead +name]],Tbl_Orgs[], 2), "")</f>
        <v/>
      </c>
      <c r="AQ472" s="90" t="str">
        <f>IFERROR(VLOOKUP(Data[[#This Row],['#org +lead +name]],Tbl_Orgs[], 3), "")</f>
        <v/>
      </c>
      <c r="AR472" s="90" t="str">
        <f>IFERROR(VLOOKUP(Data[[#This Row],['#org +impl +name]],Tbl_Orgs[], 2), "")</f>
        <v/>
      </c>
      <c r="AS472" s="90" t="str">
        <f>IFERROR(VLOOKUP(Data[[#This Row],['#org +impl +name]],Tbl_Orgs[], 3), "")</f>
        <v/>
      </c>
      <c r="AT472" s="91" t="str">
        <f t="shared" ca="1" si="28"/>
        <v/>
      </c>
      <c r="AU472" s="91" t="str">
        <f t="shared" ca="1" si="29"/>
        <v/>
      </c>
      <c r="AV472" s="91" t="str">
        <f t="shared" ca="1" si="30"/>
        <v/>
      </c>
      <c r="AW472" s="155"/>
      <c r="AX472" s="155"/>
      <c r="AY472" s="155"/>
      <c r="AZ472" s="155"/>
    </row>
    <row r="473" spans="1:52" ht="30" customHeight="1">
      <c r="A473" s="153" t="str">
        <f t="shared" ca="1" si="31"/>
        <v>202302-465</v>
      </c>
      <c r="B473" s="92"/>
      <c r="C473" s="93"/>
      <c r="D473" s="93"/>
      <c r="E473" s="81"/>
      <c r="F473" s="94"/>
      <c r="G473" s="81"/>
      <c r="H473" s="93"/>
      <c r="I473" s="143" t="s">
        <v>373</v>
      </c>
      <c r="J473" s="92"/>
      <c r="K473" s="96"/>
      <c r="L473" s="93"/>
      <c r="M473" s="93"/>
      <c r="N473" s="84"/>
      <c r="O473" s="84"/>
      <c r="P473" s="92"/>
      <c r="Q473" s="97"/>
      <c r="R473" s="97"/>
      <c r="S473" s="97"/>
      <c r="T473" s="93"/>
      <c r="U473" s="93"/>
      <c r="V473" s="95"/>
      <c r="W473" s="93"/>
      <c r="X473" s="93"/>
      <c r="Y473" s="93"/>
      <c r="Z473" s="98"/>
      <c r="AA473" s="98"/>
      <c r="AB473" s="98"/>
      <c r="AC473" s="98"/>
      <c r="AD473" s="98"/>
      <c r="AE473" s="98"/>
      <c r="AF473" s="84"/>
      <c r="AG473" s="98"/>
      <c r="AH473" s="98"/>
      <c r="AI473" s="93"/>
      <c r="AJ473" s="100"/>
      <c r="AK473" s="99"/>
      <c r="AL473" s="92"/>
      <c r="AM473" s="93"/>
      <c r="AN473" s="100"/>
      <c r="AO473" s="84"/>
      <c r="AP473" s="90" t="str">
        <f>IFERROR(VLOOKUP(Data[[#This Row],['#org +lead +name]],Tbl_Orgs[], 2), "")</f>
        <v/>
      </c>
      <c r="AQ473" s="90" t="str">
        <f>IFERROR(VLOOKUP(Data[[#This Row],['#org +lead +name]],Tbl_Orgs[], 3), "")</f>
        <v/>
      </c>
      <c r="AR473" s="90" t="str">
        <f>IFERROR(VLOOKUP(Data[[#This Row],['#org +impl +name]],Tbl_Orgs[], 2), "")</f>
        <v/>
      </c>
      <c r="AS473" s="90" t="str">
        <f>IFERROR(VLOOKUP(Data[[#This Row],['#org +impl +name]],Tbl_Orgs[], 3), "")</f>
        <v/>
      </c>
      <c r="AT473" s="91" t="str">
        <f t="shared" ca="1" si="28"/>
        <v/>
      </c>
      <c r="AU473" s="91" t="str">
        <f t="shared" ca="1" si="29"/>
        <v/>
      </c>
      <c r="AV473" s="91" t="str">
        <f t="shared" ca="1" si="30"/>
        <v/>
      </c>
      <c r="AW473" s="155"/>
      <c r="AX473" s="155"/>
      <c r="AY473" s="155"/>
      <c r="AZ473" s="155"/>
    </row>
    <row r="474" spans="1:52" ht="30" customHeight="1">
      <c r="A474" s="153" t="str">
        <f t="shared" ca="1" si="31"/>
        <v>202302-466</v>
      </c>
      <c r="B474" s="92"/>
      <c r="C474" s="93"/>
      <c r="D474" s="93"/>
      <c r="E474" s="81"/>
      <c r="F474" s="94"/>
      <c r="G474" s="81"/>
      <c r="H474" s="93"/>
      <c r="I474" s="143" t="s">
        <v>373</v>
      </c>
      <c r="J474" s="92"/>
      <c r="K474" s="96"/>
      <c r="L474" s="93"/>
      <c r="M474" s="93"/>
      <c r="N474" s="84"/>
      <c r="O474" s="84"/>
      <c r="P474" s="92"/>
      <c r="Q474" s="97"/>
      <c r="R474" s="97"/>
      <c r="S474" s="97"/>
      <c r="T474" s="93"/>
      <c r="U474" s="93"/>
      <c r="V474" s="95"/>
      <c r="W474" s="93"/>
      <c r="X474" s="93"/>
      <c r="Y474" s="93"/>
      <c r="Z474" s="98"/>
      <c r="AA474" s="98"/>
      <c r="AB474" s="98"/>
      <c r="AC474" s="98"/>
      <c r="AD474" s="98"/>
      <c r="AE474" s="98"/>
      <c r="AF474" s="84"/>
      <c r="AG474" s="98"/>
      <c r="AH474" s="98"/>
      <c r="AI474" s="93"/>
      <c r="AJ474" s="100"/>
      <c r="AK474" s="99"/>
      <c r="AL474" s="92"/>
      <c r="AM474" s="93"/>
      <c r="AN474" s="100"/>
      <c r="AO474" s="84"/>
      <c r="AP474" s="90" t="str">
        <f>IFERROR(VLOOKUP(Data[[#This Row],['#org +lead +name]],Tbl_Orgs[], 2), "")</f>
        <v/>
      </c>
      <c r="AQ474" s="90" t="str">
        <f>IFERROR(VLOOKUP(Data[[#This Row],['#org +lead +name]],Tbl_Orgs[], 3), "")</f>
        <v/>
      </c>
      <c r="AR474" s="90" t="str">
        <f>IFERROR(VLOOKUP(Data[[#This Row],['#org +impl +name]],Tbl_Orgs[], 2), "")</f>
        <v/>
      </c>
      <c r="AS474" s="90" t="str">
        <f>IFERROR(VLOOKUP(Data[[#This Row],['#org +impl +name]],Tbl_Orgs[], 3), "")</f>
        <v/>
      </c>
      <c r="AT474" s="91" t="str">
        <f t="shared" ca="1" si="28"/>
        <v/>
      </c>
      <c r="AU474" s="91" t="str">
        <f t="shared" ca="1" si="29"/>
        <v/>
      </c>
      <c r="AV474" s="91" t="str">
        <f t="shared" ca="1" si="30"/>
        <v/>
      </c>
      <c r="AW474" s="155"/>
      <c r="AX474" s="155"/>
      <c r="AY474" s="155"/>
      <c r="AZ474" s="155"/>
    </row>
    <row r="475" spans="1:52" ht="30" customHeight="1">
      <c r="A475" s="153" t="str">
        <f t="shared" ca="1" si="31"/>
        <v>202302-467</v>
      </c>
      <c r="B475" s="92"/>
      <c r="C475" s="93"/>
      <c r="D475" s="93"/>
      <c r="E475" s="81"/>
      <c r="F475" s="94"/>
      <c r="G475" s="81"/>
      <c r="H475" s="93"/>
      <c r="I475" s="143" t="s">
        <v>373</v>
      </c>
      <c r="J475" s="92"/>
      <c r="K475" s="96"/>
      <c r="L475" s="93"/>
      <c r="M475" s="93"/>
      <c r="N475" s="84"/>
      <c r="O475" s="84"/>
      <c r="P475" s="92"/>
      <c r="Q475" s="97"/>
      <c r="R475" s="97"/>
      <c r="S475" s="97"/>
      <c r="T475" s="93"/>
      <c r="U475" s="93"/>
      <c r="V475" s="95"/>
      <c r="W475" s="93"/>
      <c r="X475" s="93"/>
      <c r="Y475" s="93"/>
      <c r="Z475" s="98"/>
      <c r="AA475" s="98"/>
      <c r="AB475" s="98"/>
      <c r="AC475" s="98"/>
      <c r="AD475" s="98"/>
      <c r="AE475" s="98"/>
      <c r="AF475" s="84"/>
      <c r="AG475" s="98"/>
      <c r="AH475" s="98"/>
      <c r="AI475" s="93"/>
      <c r="AJ475" s="100"/>
      <c r="AK475" s="99"/>
      <c r="AL475" s="92"/>
      <c r="AM475" s="93"/>
      <c r="AN475" s="100"/>
      <c r="AO475" s="84"/>
      <c r="AP475" s="90" t="str">
        <f>IFERROR(VLOOKUP(Data[[#This Row],['#org +lead +name]],Tbl_Orgs[], 2), "")</f>
        <v/>
      </c>
      <c r="AQ475" s="90" t="str">
        <f>IFERROR(VLOOKUP(Data[[#This Row],['#org +lead +name]],Tbl_Orgs[], 3), "")</f>
        <v/>
      </c>
      <c r="AR475" s="90" t="str">
        <f>IFERROR(VLOOKUP(Data[[#This Row],['#org +impl +name]],Tbl_Orgs[], 2), "")</f>
        <v/>
      </c>
      <c r="AS475" s="90" t="str">
        <f>IFERROR(VLOOKUP(Data[[#This Row],['#org +impl +name]],Tbl_Orgs[], 3), "")</f>
        <v/>
      </c>
      <c r="AT475" s="91" t="str">
        <f t="shared" ca="1" si="28"/>
        <v/>
      </c>
      <c r="AU475" s="91" t="str">
        <f t="shared" ca="1" si="29"/>
        <v/>
      </c>
      <c r="AV475" s="91" t="str">
        <f t="shared" ca="1" si="30"/>
        <v/>
      </c>
      <c r="AW475" s="155"/>
      <c r="AX475" s="155"/>
      <c r="AY475" s="155"/>
      <c r="AZ475" s="155"/>
    </row>
    <row r="476" spans="1:52" ht="30" customHeight="1">
      <c r="A476" s="153" t="str">
        <f t="shared" ca="1" si="31"/>
        <v>202302-468</v>
      </c>
      <c r="B476" s="92" t="s">
        <v>374</v>
      </c>
      <c r="C476" s="93"/>
      <c r="D476" s="93"/>
      <c r="E476" s="81"/>
      <c r="F476" s="94"/>
      <c r="G476" s="81"/>
      <c r="H476" s="93"/>
      <c r="I476" s="143" t="s">
        <v>373</v>
      </c>
      <c r="J476" s="92"/>
      <c r="K476" s="113" t="s">
        <v>375</v>
      </c>
      <c r="L476" s="93"/>
      <c r="M476" s="93"/>
      <c r="N476" s="84"/>
      <c r="O476" s="84"/>
      <c r="P476" s="92"/>
      <c r="Q476" s="97"/>
      <c r="R476" s="97"/>
      <c r="S476" s="97"/>
      <c r="T476" s="93"/>
      <c r="U476" s="93"/>
      <c r="V476" s="95"/>
      <c r="W476" s="93"/>
      <c r="X476" s="93"/>
      <c r="Y476" s="93"/>
      <c r="Z476" s="98"/>
      <c r="AA476" s="98"/>
      <c r="AB476" s="98"/>
      <c r="AC476" s="98"/>
      <c r="AD476" s="98"/>
      <c r="AE476" s="98"/>
      <c r="AF476" s="84"/>
      <c r="AG476" s="98"/>
      <c r="AH476" s="98"/>
      <c r="AI476" s="93"/>
      <c r="AJ476" s="100"/>
      <c r="AK476" s="99"/>
      <c r="AL476" s="92"/>
      <c r="AM476" s="93"/>
      <c r="AN476" s="100"/>
      <c r="AO476" s="84"/>
      <c r="AP476" s="90" t="str">
        <f>IFERROR(VLOOKUP(Data[[#This Row],['#org +lead +name]],Tbl_Orgs[], 2), "")</f>
        <v/>
      </c>
      <c r="AQ476" s="90" t="str">
        <f>IFERROR(VLOOKUP(Data[[#This Row],['#org +lead +name]],Tbl_Orgs[], 3), "")</f>
        <v/>
      </c>
      <c r="AR476" s="90" t="str">
        <f>IFERROR(VLOOKUP(Data[[#This Row],['#org +impl +name]],Tbl_Orgs[], 2), "")</f>
        <v/>
      </c>
      <c r="AS476" s="90" t="str">
        <f>IFERROR(VLOOKUP(Data[[#This Row],['#org +impl +name]],Tbl_Orgs[], 3), "")</f>
        <v/>
      </c>
      <c r="AT476" s="91" t="str">
        <f t="shared" ca="1" si="28"/>
        <v/>
      </c>
      <c r="AU476" s="91" t="str">
        <f t="shared" ca="1" si="29"/>
        <v/>
      </c>
      <c r="AV476" s="91" t="str">
        <f t="shared" ca="1" si="30"/>
        <v/>
      </c>
      <c r="AW476" s="155"/>
      <c r="AX476" s="155"/>
      <c r="AY476" s="155"/>
      <c r="AZ476" s="155"/>
    </row>
    <row r="477" spans="1:52" ht="30" customHeight="1">
      <c r="A477" s="153" t="str">
        <f t="shared" ca="1" si="31"/>
        <v>202302-469</v>
      </c>
      <c r="B477" s="92"/>
      <c r="C477" s="93"/>
      <c r="D477" s="93"/>
      <c r="E477" s="81"/>
      <c r="F477" s="94"/>
      <c r="G477" s="81"/>
      <c r="H477" s="93"/>
      <c r="I477" s="143" t="s">
        <v>373</v>
      </c>
      <c r="J477" s="92"/>
      <c r="K477" s="113" t="s">
        <v>376</v>
      </c>
      <c r="L477" s="93"/>
      <c r="M477" s="93"/>
      <c r="N477" s="84"/>
      <c r="O477" s="84"/>
      <c r="P477" s="92"/>
      <c r="Q477" s="97"/>
      <c r="R477" s="97"/>
      <c r="S477" s="97"/>
      <c r="T477" s="93"/>
      <c r="U477" s="93"/>
      <c r="V477" s="95"/>
      <c r="W477" s="93"/>
      <c r="X477" s="93"/>
      <c r="Y477" s="93"/>
      <c r="Z477" s="98"/>
      <c r="AA477" s="98"/>
      <c r="AB477" s="98"/>
      <c r="AC477" s="98"/>
      <c r="AD477" s="98"/>
      <c r="AE477" s="98"/>
      <c r="AF477" s="84"/>
      <c r="AG477" s="98"/>
      <c r="AH477" s="98"/>
      <c r="AI477" s="93"/>
      <c r="AJ477" s="100"/>
      <c r="AK477" s="99"/>
      <c r="AL477" s="92"/>
      <c r="AM477" s="93"/>
      <c r="AN477" s="100"/>
      <c r="AO477" s="84"/>
      <c r="AP477" s="90" t="str">
        <f>IFERROR(VLOOKUP(Data[[#This Row],['#org +lead +name]],Tbl_Orgs[], 2), "")</f>
        <v/>
      </c>
      <c r="AQ477" s="90" t="str">
        <f>IFERROR(VLOOKUP(Data[[#This Row],['#org +lead +name]],Tbl_Orgs[], 3), "")</f>
        <v/>
      </c>
      <c r="AR477" s="90" t="str">
        <f>IFERROR(VLOOKUP(Data[[#This Row],['#org +impl +name]],Tbl_Orgs[], 2), "")</f>
        <v/>
      </c>
      <c r="AS477" s="90" t="str">
        <f>IFERROR(VLOOKUP(Data[[#This Row],['#org +impl +name]],Tbl_Orgs[], 3), "")</f>
        <v/>
      </c>
      <c r="AT477" s="91" t="str">
        <f t="shared" ca="1" si="28"/>
        <v/>
      </c>
      <c r="AU477" s="91" t="str">
        <f t="shared" ca="1" si="29"/>
        <v/>
      </c>
      <c r="AV477" s="91" t="str">
        <f t="shared" ca="1" si="30"/>
        <v/>
      </c>
      <c r="AW477" s="155"/>
      <c r="AX477" s="155"/>
      <c r="AY477" s="155"/>
      <c r="AZ477" s="155"/>
    </row>
    <row r="478" spans="1:52" ht="30" customHeight="1">
      <c r="A478" s="153" t="str">
        <f t="shared" ca="1" si="31"/>
        <v>202302-470</v>
      </c>
      <c r="B478" s="92"/>
      <c r="C478" s="93"/>
      <c r="D478" s="93"/>
      <c r="E478" s="81"/>
      <c r="F478" s="94"/>
      <c r="G478" s="81"/>
      <c r="H478" s="93"/>
      <c r="I478" s="81"/>
      <c r="J478" s="92"/>
      <c r="K478" s="113"/>
      <c r="L478" s="93"/>
      <c r="M478" s="93"/>
      <c r="N478" s="84"/>
      <c r="O478" s="84"/>
      <c r="P478" s="92"/>
      <c r="Q478" s="97"/>
      <c r="R478" s="81"/>
      <c r="S478" s="97"/>
      <c r="T478" s="93"/>
      <c r="U478" s="93"/>
      <c r="V478" s="95"/>
      <c r="W478" s="93"/>
      <c r="X478" s="93"/>
      <c r="Y478" s="93"/>
      <c r="Z478" s="98"/>
      <c r="AA478" s="98"/>
      <c r="AB478" s="98"/>
      <c r="AC478" s="98"/>
      <c r="AD478" s="98"/>
      <c r="AE478" s="98"/>
      <c r="AF478" s="84"/>
      <c r="AG478" s="98"/>
      <c r="AH478" s="98"/>
      <c r="AI478" s="93"/>
      <c r="AJ478" s="100"/>
      <c r="AK478" s="99"/>
      <c r="AL478" s="92"/>
      <c r="AM478" s="93"/>
      <c r="AN478" s="100"/>
      <c r="AO478" s="84"/>
      <c r="AP478" s="90" t="str">
        <f>IFERROR(VLOOKUP(Data[[#This Row],['#org +lead +name]],Tbl_Orgs[], 2), "")</f>
        <v/>
      </c>
      <c r="AQ478" s="90" t="str">
        <f>IFERROR(VLOOKUP(Data[[#This Row],['#org +lead +name]],Tbl_Orgs[], 3), "")</f>
        <v/>
      </c>
      <c r="AR478" s="90" t="str">
        <f>IFERROR(VLOOKUP(Data[[#This Row],['#org +impl +name]],Tbl_Orgs[], 2), "")</f>
        <v/>
      </c>
      <c r="AS478" s="90" t="str">
        <f>IFERROR(VLOOKUP(Data[[#This Row],['#org +impl +name]],Tbl_Orgs[], 3), "")</f>
        <v/>
      </c>
      <c r="AT478" s="91" t="str">
        <f t="shared" ca="1" si="28"/>
        <v/>
      </c>
      <c r="AU478" s="91" t="str">
        <f t="shared" ca="1" si="29"/>
        <v/>
      </c>
      <c r="AV478" s="91" t="str">
        <f t="shared" ca="1" si="30"/>
        <v/>
      </c>
      <c r="AW478" s="155"/>
      <c r="AX478" s="155"/>
      <c r="AY478" s="155"/>
      <c r="AZ478" s="155"/>
    </row>
    <row r="479" spans="1:52" ht="30" customHeight="1">
      <c r="A479" s="153" t="str">
        <f t="shared" ca="1" si="31"/>
        <v>202302-471</v>
      </c>
      <c r="B479" s="92"/>
      <c r="C479" s="93"/>
      <c r="D479" s="93"/>
      <c r="E479" s="81"/>
      <c r="F479" s="94"/>
      <c r="G479" s="81"/>
      <c r="H479" s="93"/>
      <c r="I479" s="81"/>
      <c r="J479" s="92"/>
      <c r="K479" s="113"/>
      <c r="L479" s="93"/>
      <c r="M479" s="93"/>
      <c r="N479" s="84"/>
      <c r="O479" s="84"/>
      <c r="P479" s="92"/>
      <c r="Q479" s="97"/>
      <c r="R479" s="97"/>
      <c r="S479" s="97"/>
      <c r="T479" s="93"/>
      <c r="U479" s="93"/>
      <c r="V479" s="95"/>
      <c r="W479" s="93"/>
      <c r="X479" s="93"/>
      <c r="Y479" s="93"/>
      <c r="Z479" s="98"/>
      <c r="AA479" s="98"/>
      <c r="AB479" s="98"/>
      <c r="AC479" s="98"/>
      <c r="AD479" s="98"/>
      <c r="AE479" s="98"/>
      <c r="AF479" s="84"/>
      <c r="AG479" s="98"/>
      <c r="AH479" s="98"/>
      <c r="AI479" s="93"/>
      <c r="AJ479" s="100"/>
      <c r="AK479" s="99"/>
      <c r="AL479" s="92"/>
      <c r="AM479" s="93"/>
      <c r="AN479" s="100"/>
      <c r="AO479" s="84"/>
      <c r="AP479" s="90" t="str">
        <f>IFERROR(VLOOKUP(Data[[#This Row],['#org +lead +name]],Tbl_Orgs[], 2), "")</f>
        <v/>
      </c>
      <c r="AQ479" s="90" t="str">
        <f>IFERROR(VLOOKUP(Data[[#This Row],['#org +lead +name]],Tbl_Orgs[], 3), "")</f>
        <v/>
      </c>
      <c r="AR479" s="90" t="str">
        <f>IFERROR(VLOOKUP(Data[[#This Row],['#org +impl +name]],Tbl_Orgs[], 2), "")</f>
        <v/>
      </c>
      <c r="AS479" s="90" t="str">
        <f>IFERROR(VLOOKUP(Data[[#This Row],['#org +impl +name]],Tbl_Orgs[], 3), "")</f>
        <v/>
      </c>
      <c r="AT479" s="91" t="str">
        <f t="shared" ca="1" si="28"/>
        <v/>
      </c>
      <c r="AU479" s="91" t="str">
        <f t="shared" ca="1" si="29"/>
        <v/>
      </c>
      <c r="AV479" s="91" t="str">
        <f t="shared" ca="1" si="30"/>
        <v/>
      </c>
      <c r="AW479" s="155"/>
      <c r="AX479" s="155"/>
      <c r="AY479" s="155"/>
      <c r="AZ479" s="155"/>
    </row>
    <row r="480" spans="1:52" ht="30" customHeight="1">
      <c r="A480" s="153" t="str">
        <f t="shared" ca="1" si="31"/>
        <v>202302-472</v>
      </c>
      <c r="B480" s="92"/>
      <c r="C480" s="93"/>
      <c r="D480" s="93"/>
      <c r="E480" s="81"/>
      <c r="F480" s="94"/>
      <c r="G480" s="81"/>
      <c r="H480" s="93"/>
      <c r="I480" s="81"/>
      <c r="J480" s="92"/>
      <c r="K480" s="113"/>
      <c r="L480" s="93"/>
      <c r="M480" s="93"/>
      <c r="N480" s="84"/>
      <c r="O480" s="84"/>
      <c r="P480" s="92"/>
      <c r="Q480" s="97"/>
      <c r="R480" s="97"/>
      <c r="S480" s="97"/>
      <c r="T480" s="93"/>
      <c r="U480" s="93"/>
      <c r="V480" s="95"/>
      <c r="W480" s="93"/>
      <c r="X480" s="93"/>
      <c r="Y480" s="93"/>
      <c r="Z480" s="98"/>
      <c r="AA480" s="98"/>
      <c r="AB480" s="98"/>
      <c r="AC480" s="98"/>
      <c r="AD480" s="98"/>
      <c r="AE480" s="98"/>
      <c r="AF480" s="84"/>
      <c r="AG480" s="98"/>
      <c r="AH480" s="98"/>
      <c r="AI480" s="93"/>
      <c r="AJ480" s="100"/>
      <c r="AK480" s="99"/>
      <c r="AL480" s="92"/>
      <c r="AM480" s="93"/>
      <c r="AN480" s="100"/>
      <c r="AO480" s="84"/>
      <c r="AP480" s="90" t="str">
        <f>IFERROR(VLOOKUP(Data[[#This Row],['#org +lead +name]],Tbl_Orgs[], 2), "")</f>
        <v/>
      </c>
      <c r="AQ480" s="90" t="str">
        <f>IFERROR(VLOOKUP(Data[[#This Row],['#org +lead +name]],Tbl_Orgs[], 3), "")</f>
        <v/>
      </c>
      <c r="AR480" s="90" t="str">
        <f>IFERROR(VLOOKUP(Data[[#This Row],['#org +impl +name]],Tbl_Orgs[], 2), "")</f>
        <v/>
      </c>
      <c r="AS480" s="90" t="str">
        <f>IFERROR(VLOOKUP(Data[[#This Row],['#org +impl +name]],Tbl_Orgs[], 3), "")</f>
        <v/>
      </c>
      <c r="AT480" s="91" t="str">
        <f t="shared" ca="1" si="28"/>
        <v/>
      </c>
      <c r="AU480" s="91" t="str">
        <f t="shared" ca="1" si="29"/>
        <v/>
      </c>
      <c r="AV480" s="91" t="str">
        <f t="shared" ca="1" si="30"/>
        <v/>
      </c>
      <c r="AW480" s="155"/>
      <c r="AX480" s="155"/>
      <c r="AY480" s="155"/>
      <c r="AZ480" s="155"/>
    </row>
    <row r="481" spans="1:52" ht="30" customHeight="1">
      <c r="A481" s="153" t="str">
        <f t="shared" ca="1" si="31"/>
        <v>202302-473</v>
      </c>
      <c r="B481" s="92"/>
      <c r="C481" s="93"/>
      <c r="D481" s="93"/>
      <c r="E481" s="81"/>
      <c r="F481" s="94"/>
      <c r="G481" s="81"/>
      <c r="H481" s="93"/>
      <c r="I481" s="81"/>
      <c r="J481" s="92"/>
      <c r="K481" s="113"/>
      <c r="L481" s="93"/>
      <c r="M481" s="93"/>
      <c r="N481" s="84"/>
      <c r="O481" s="84"/>
      <c r="P481" s="92"/>
      <c r="Q481" s="97"/>
      <c r="R481" s="97"/>
      <c r="S481" s="97"/>
      <c r="T481" s="93"/>
      <c r="U481" s="93"/>
      <c r="V481" s="95"/>
      <c r="W481" s="93"/>
      <c r="X481" s="93"/>
      <c r="Y481" s="93"/>
      <c r="Z481" s="98"/>
      <c r="AA481" s="98"/>
      <c r="AB481" s="98"/>
      <c r="AC481" s="98"/>
      <c r="AD481" s="98"/>
      <c r="AE481" s="98"/>
      <c r="AF481" s="84"/>
      <c r="AG481" s="98"/>
      <c r="AH481" s="98"/>
      <c r="AI481" s="93"/>
      <c r="AJ481" s="100"/>
      <c r="AK481" s="99"/>
      <c r="AL481" s="92"/>
      <c r="AM481" s="93"/>
      <c r="AN481" s="100"/>
      <c r="AO481" s="84"/>
      <c r="AP481" s="90" t="str">
        <f>IFERROR(VLOOKUP(Data[[#This Row],['#org +lead +name]],Tbl_Orgs[], 2), "")</f>
        <v/>
      </c>
      <c r="AQ481" s="90" t="str">
        <f>IFERROR(VLOOKUP(Data[[#This Row],['#org +lead +name]],Tbl_Orgs[], 3), "")</f>
        <v/>
      </c>
      <c r="AR481" s="90" t="str">
        <f>IFERROR(VLOOKUP(Data[[#This Row],['#org +impl +name]],Tbl_Orgs[], 2), "")</f>
        <v/>
      </c>
      <c r="AS481" s="90" t="str">
        <f>IFERROR(VLOOKUP(Data[[#This Row],['#org +impl +name]],Tbl_Orgs[], 3), "")</f>
        <v/>
      </c>
      <c r="AT481" s="91" t="str">
        <f t="shared" ca="1" si="28"/>
        <v/>
      </c>
      <c r="AU481" s="91" t="str">
        <f t="shared" ca="1" si="29"/>
        <v/>
      </c>
      <c r="AV481" s="91" t="str">
        <f t="shared" ca="1" si="30"/>
        <v/>
      </c>
      <c r="AW481" s="155"/>
      <c r="AX481" s="155"/>
      <c r="AY481" s="155"/>
      <c r="AZ481" s="155"/>
    </row>
    <row r="482" spans="1:52" ht="30" customHeight="1">
      <c r="A482" s="153" t="str">
        <f t="shared" ca="1" si="31"/>
        <v>202302-474</v>
      </c>
      <c r="B482" s="92"/>
      <c r="C482" s="93"/>
      <c r="D482" s="93"/>
      <c r="E482" s="81"/>
      <c r="F482" s="94"/>
      <c r="G482" s="81"/>
      <c r="H482" s="93"/>
      <c r="I482" s="81"/>
      <c r="J482" s="92"/>
      <c r="K482" s="113"/>
      <c r="L482" s="93"/>
      <c r="M482" s="93"/>
      <c r="N482" s="84"/>
      <c r="O482" s="84"/>
      <c r="P482" s="92"/>
      <c r="Q482" s="97"/>
      <c r="R482" s="97"/>
      <c r="S482" s="97"/>
      <c r="T482" s="93"/>
      <c r="U482" s="93"/>
      <c r="V482" s="95"/>
      <c r="W482" s="93"/>
      <c r="X482" s="93"/>
      <c r="Y482" s="93"/>
      <c r="Z482" s="98"/>
      <c r="AA482" s="98"/>
      <c r="AB482" s="98"/>
      <c r="AC482" s="98"/>
      <c r="AD482" s="98"/>
      <c r="AE482" s="98"/>
      <c r="AF482" s="84"/>
      <c r="AG482" s="98"/>
      <c r="AH482" s="98"/>
      <c r="AI482" s="93"/>
      <c r="AJ482" s="100"/>
      <c r="AK482" s="99"/>
      <c r="AL482" s="92"/>
      <c r="AM482" s="93"/>
      <c r="AN482" s="100"/>
      <c r="AO482" s="84"/>
      <c r="AP482" s="90" t="str">
        <f>IFERROR(VLOOKUP(Data[[#This Row],['#org +lead +name]],Tbl_Orgs[], 2), "")</f>
        <v/>
      </c>
      <c r="AQ482" s="90" t="str">
        <f>IFERROR(VLOOKUP(Data[[#This Row],['#org +lead +name]],Tbl_Orgs[], 3), "")</f>
        <v/>
      </c>
      <c r="AR482" s="90" t="str">
        <f>IFERROR(VLOOKUP(Data[[#This Row],['#org +impl +name]],Tbl_Orgs[], 2), "")</f>
        <v/>
      </c>
      <c r="AS482" s="90" t="str">
        <f>IFERROR(VLOOKUP(Data[[#This Row],['#org +impl +name]],Tbl_Orgs[], 3), "")</f>
        <v/>
      </c>
      <c r="AT482" s="91" t="str">
        <f t="shared" ca="1" si="28"/>
        <v/>
      </c>
      <c r="AU482" s="91" t="str">
        <f t="shared" ca="1" si="29"/>
        <v/>
      </c>
      <c r="AV482" s="91" t="str">
        <f t="shared" ca="1" si="30"/>
        <v/>
      </c>
      <c r="AW482" s="155"/>
      <c r="AX482" s="155"/>
      <c r="AY482" s="155"/>
      <c r="AZ482" s="155"/>
    </row>
    <row r="483" spans="1:52" ht="30" customHeight="1">
      <c r="A483" s="153" t="str">
        <f t="shared" ca="1" si="31"/>
        <v>202302-475</v>
      </c>
      <c r="B483" s="92"/>
      <c r="C483" s="93"/>
      <c r="D483" s="93"/>
      <c r="E483" s="81"/>
      <c r="F483" s="94"/>
      <c r="G483" s="81"/>
      <c r="H483" s="93"/>
      <c r="I483" s="81"/>
      <c r="J483" s="92"/>
      <c r="K483" s="113"/>
      <c r="L483" s="93"/>
      <c r="M483" s="93"/>
      <c r="N483" s="84"/>
      <c r="O483" s="84"/>
      <c r="P483" s="92"/>
      <c r="Q483" s="97"/>
      <c r="R483" s="97"/>
      <c r="S483" s="97"/>
      <c r="T483" s="93"/>
      <c r="U483" s="93"/>
      <c r="V483" s="95"/>
      <c r="W483" s="93"/>
      <c r="X483" s="93"/>
      <c r="Y483" s="93"/>
      <c r="Z483" s="98"/>
      <c r="AA483" s="98"/>
      <c r="AB483" s="98"/>
      <c r="AC483" s="98"/>
      <c r="AD483" s="98"/>
      <c r="AE483" s="98"/>
      <c r="AF483" s="84"/>
      <c r="AG483" s="98"/>
      <c r="AH483" s="98"/>
      <c r="AI483" s="93"/>
      <c r="AJ483" s="100"/>
      <c r="AK483" s="99"/>
      <c r="AL483" s="92"/>
      <c r="AM483" s="93"/>
      <c r="AN483" s="100"/>
      <c r="AO483" s="84"/>
      <c r="AP483" s="90" t="str">
        <f>IFERROR(VLOOKUP(Data[[#This Row],['#org +lead +name]],Tbl_Orgs[], 2), "")</f>
        <v/>
      </c>
      <c r="AQ483" s="90" t="str">
        <f>IFERROR(VLOOKUP(Data[[#This Row],['#org +lead +name]],Tbl_Orgs[], 3), "")</f>
        <v/>
      </c>
      <c r="AR483" s="90" t="str">
        <f>IFERROR(VLOOKUP(Data[[#This Row],['#org +impl +name]],Tbl_Orgs[], 2), "")</f>
        <v/>
      </c>
      <c r="AS483" s="90" t="str">
        <f>IFERROR(VLOOKUP(Data[[#This Row],['#org +impl +name]],Tbl_Orgs[], 3), "")</f>
        <v/>
      </c>
      <c r="AT483" s="91" t="str">
        <f t="shared" ref="AT483:AT500" ca="1" si="32">IF(Q483="","",OFFSET(Admin1_Start,MATCH(Q483,Admin1,0),1))</f>
        <v/>
      </c>
      <c r="AU483" s="91" t="str">
        <f t="shared" ref="AU483:AU500" ca="1" si="33">IF(R483="","",INDEX(Admin2_Pcode,MATCH(R483,OFFSET(Admin2_Start,MATCH(AT483,Admin1_Linked_Pcode,0),0,COUNTIF(Admin1_Linked_Pcode,AT483)),0)+MATCH(AT483,Admin1_Linked_Pcode,0)-1))</f>
        <v/>
      </c>
      <c r="AV483" s="91" t="str">
        <f t="shared" ref="AV483:AV500" ca="1" si="34">IF(S483="","",INDEX(Admin3_Pcode,MATCH(S483,OFFSET(Admin3_Start,MATCH(AU483,Admin2_Linked_Pcode,0),0,COUNTIF(Admin2_Linked_Pcode,AU483)),0)+MATCH(AU483,Admin2_Linked_Pcode,0)-1))</f>
        <v/>
      </c>
      <c r="AW483" s="155"/>
      <c r="AX483" s="155"/>
      <c r="AY483" s="155"/>
      <c r="AZ483" s="155"/>
    </row>
    <row r="484" spans="1:52" ht="30" customHeight="1">
      <c r="A484" s="153" t="str">
        <f t="shared" ca="1" si="31"/>
        <v>202302-476</v>
      </c>
      <c r="B484" s="92"/>
      <c r="C484" s="93"/>
      <c r="D484" s="93"/>
      <c r="E484" s="81"/>
      <c r="F484" s="94"/>
      <c r="G484" s="81"/>
      <c r="H484" s="93"/>
      <c r="I484" s="81"/>
      <c r="J484" s="92"/>
      <c r="K484" s="113"/>
      <c r="L484" s="93"/>
      <c r="M484" s="93"/>
      <c r="N484" s="84"/>
      <c r="O484" s="84"/>
      <c r="P484" s="92"/>
      <c r="Q484" s="97"/>
      <c r="R484" s="97"/>
      <c r="S484" s="97"/>
      <c r="T484" s="93"/>
      <c r="U484" s="93"/>
      <c r="V484" s="95"/>
      <c r="W484" s="93"/>
      <c r="X484" s="93"/>
      <c r="Y484" s="93"/>
      <c r="Z484" s="98"/>
      <c r="AA484" s="98"/>
      <c r="AB484" s="98"/>
      <c r="AC484" s="98"/>
      <c r="AD484" s="98"/>
      <c r="AE484" s="98"/>
      <c r="AF484" s="84"/>
      <c r="AG484" s="98"/>
      <c r="AH484" s="98"/>
      <c r="AI484" s="93"/>
      <c r="AJ484" s="100"/>
      <c r="AK484" s="99"/>
      <c r="AL484" s="92"/>
      <c r="AM484" s="93"/>
      <c r="AN484" s="100"/>
      <c r="AO484" s="84"/>
      <c r="AP484" s="90" t="str">
        <f>IFERROR(VLOOKUP(Data[[#This Row],['#org +lead +name]],Tbl_Orgs[], 2), "")</f>
        <v/>
      </c>
      <c r="AQ484" s="90" t="str">
        <f>IFERROR(VLOOKUP(Data[[#This Row],['#org +lead +name]],Tbl_Orgs[], 3), "")</f>
        <v/>
      </c>
      <c r="AR484" s="90" t="str">
        <f>IFERROR(VLOOKUP(Data[[#This Row],['#org +impl +name]],Tbl_Orgs[], 2), "")</f>
        <v/>
      </c>
      <c r="AS484" s="90" t="str">
        <f>IFERROR(VLOOKUP(Data[[#This Row],['#org +impl +name]],Tbl_Orgs[], 3), "")</f>
        <v/>
      </c>
      <c r="AT484" s="91" t="str">
        <f t="shared" ca="1" si="32"/>
        <v/>
      </c>
      <c r="AU484" s="91" t="str">
        <f t="shared" ca="1" si="33"/>
        <v/>
      </c>
      <c r="AV484" s="91" t="str">
        <f t="shared" ca="1" si="34"/>
        <v/>
      </c>
      <c r="AW484" s="155"/>
      <c r="AX484" s="155"/>
      <c r="AY484" s="155"/>
      <c r="AZ484" s="155"/>
    </row>
    <row r="485" spans="1:52" ht="30" customHeight="1">
      <c r="A485" s="153" t="str">
        <f t="shared" ca="1" si="31"/>
        <v>202302-477</v>
      </c>
      <c r="B485" s="92"/>
      <c r="C485" s="93"/>
      <c r="D485" s="93"/>
      <c r="E485" s="81"/>
      <c r="F485" s="94"/>
      <c r="G485" s="81"/>
      <c r="H485" s="93"/>
      <c r="I485" s="81"/>
      <c r="J485" s="92"/>
      <c r="K485" s="113"/>
      <c r="L485" s="93"/>
      <c r="M485" s="93"/>
      <c r="N485" s="84"/>
      <c r="O485" s="84"/>
      <c r="P485" s="92"/>
      <c r="Q485" s="97"/>
      <c r="R485" s="97"/>
      <c r="S485" s="97"/>
      <c r="T485" s="93"/>
      <c r="U485" s="93"/>
      <c r="V485" s="95"/>
      <c r="W485" s="93"/>
      <c r="X485" s="93"/>
      <c r="Y485" s="93"/>
      <c r="Z485" s="98"/>
      <c r="AA485" s="98"/>
      <c r="AB485" s="98"/>
      <c r="AC485" s="98"/>
      <c r="AD485" s="98"/>
      <c r="AE485" s="98"/>
      <c r="AF485" s="84"/>
      <c r="AG485" s="98"/>
      <c r="AH485" s="98"/>
      <c r="AI485" s="93"/>
      <c r="AJ485" s="100"/>
      <c r="AK485" s="99"/>
      <c r="AL485" s="92"/>
      <c r="AM485" s="93"/>
      <c r="AN485" s="100"/>
      <c r="AO485" s="84"/>
      <c r="AP485" s="90" t="str">
        <f>IFERROR(VLOOKUP(Data[[#This Row],['#org +lead +name]],Tbl_Orgs[], 2), "")</f>
        <v/>
      </c>
      <c r="AQ485" s="90" t="str">
        <f>IFERROR(VLOOKUP(Data[[#This Row],['#org +lead +name]],Tbl_Orgs[], 3), "")</f>
        <v/>
      </c>
      <c r="AR485" s="90" t="str">
        <f>IFERROR(VLOOKUP(Data[[#This Row],['#org +impl +name]],Tbl_Orgs[], 2), "")</f>
        <v/>
      </c>
      <c r="AS485" s="90" t="str">
        <f>IFERROR(VLOOKUP(Data[[#This Row],['#org +impl +name]],Tbl_Orgs[], 3), "")</f>
        <v/>
      </c>
      <c r="AT485" s="91" t="str">
        <f t="shared" ca="1" si="32"/>
        <v/>
      </c>
      <c r="AU485" s="91" t="str">
        <f t="shared" ca="1" si="33"/>
        <v/>
      </c>
      <c r="AV485" s="91" t="str">
        <f t="shared" ca="1" si="34"/>
        <v/>
      </c>
      <c r="AW485" s="155"/>
      <c r="AX485" s="155"/>
      <c r="AY485" s="155"/>
      <c r="AZ485" s="155"/>
    </row>
    <row r="486" spans="1:52" ht="30" customHeight="1">
      <c r="A486" s="153" t="str">
        <f t="shared" ca="1" si="31"/>
        <v>202302-478</v>
      </c>
      <c r="B486" s="92"/>
      <c r="C486" s="93"/>
      <c r="D486" s="93"/>
      <c r="E486" s="81"/>
      <c r="F486" s="94"/>
      <c r="G486" s="81"/>
      <c r="H486" s="93"/>
      <c r="I486" s="81"/>
      <c r="J486" s="92"/>
      <c r="K486" s="113"/>
      <c r="L486" s="93"/>
      <c r="M486" s="93"/>
      <c r="N486" s="84"/>
      <c r="O486" s="84"/>
      <c r="P486" s="92"/>
      <c r="Q486" s="97"/>
      <c r="R486" s="97"/>
      <c r="S486" s="97"/>
      <c r="T486" s="93"/>
      <c r="U486" s="93"/>
      <c r="V486" s="95"/>
      <c r="W486" s="93"/>
      <c r="X486" s="93"/>
      <c r="Y486" s="93"/>
      <c r="Z486" s="98"/>
      <c r="AA486" s="98"/>
      <c r="AB486" s="98"/>
      <c r="AC486" s="98"/>
      <c r="AD486" s="98"/>
      <c r="AE486" s="98"/>
      <c r="AF486" s="84"/>
      <c r="AG486" s="98"/>
      <c r="AH486" s="98"/>
      <c r="AI486" s="93"/>
      <c r="AJ486" s="100"/>
      <c r="AK486" s="99"/>
      <c r="AL486" s="92"/>
      <c r="AM486" s="93"/>
      <c r="AN486" s="100"/>
      <c r="AO486" s="84"/>
      <c r="AP486" s="90" t="str">
        <f>IFERROR(VLOOKUP(Data[[#This Row],['#org +lead +name]],Tbl_Orgs[], 2), "")</f>
        <v/>
      </c>
      <c r="AQ486" s="90" t="str">
        <f>IFERROR(VLOOKUP(Data[[#This Row],['#org +lead +name]],Tbl_Orgs[], 3), "")</f>
        <v/>
      </c>
      <c r="AR486" s="90" t="str">
        <f>IFERROR(VLOOKUP(Data[[#This Row],['#org +impl +name]],Tbl_Orgs[], 2), "")</f>
        <v/>
      </c>
      <c r="AS486" s="90" t="str">
        <f>IFERROR(VLOOKUP(Data[[#This Row],['#org +impl +name]],Tbl_Orgs[], 3), "")</f>
        <v/>
      </c>
      <c r="AT486" s="91" t="str">
        <f t="shared" ca="1" si="32"/>
        <v/>
      </c>
      <c r="AU486" s="91" t="str">
        <f t="shared" ca="1" si="33"/>
        <v/>
      </c>
      <c r="AV486" s="91" t="str">
        <f t="shared" ca="1" si="34"/>
        <v/>
      </c>
      <c r="AW486" s="155"/>
      <c r="AX486" s="155"/>
      <c r="AY486" s="155"/>
      <c r="AZ486" s="155"/>
    </row>
    <row r="487" spans="1:52" ht="30" customHeight="1">
      <c r="A487" s="153" t="str">
        <f t="shared" ca="1" si="31"/>
        <v>202302-479</v>
      </c>
      <c r="B487" s="92"/>
      <c r="C487" s="93"/>
      <c r="D487" s="93"/>
      <c r="E487" s="81"/>
      <c r="F487" s="94"/>
      <c r="G487" s="81"/>
      <c r="H487" s="93"/>
      <c r="I487" s="81"/>
      <c r="J487" s="92"/>
      <c r="K487" s="113"/>
      <c r="L487" s="93"/>
      <c r="M487" s="93"/>
      <c r="N487" s="84"/>
      <c r="O487" s="84"/>
      <c r="P487" s="92"/>
      <c r="Q487" s="97"/>
      <c r="R487" s="97"/>
      <c r="S487" s="97"/>
      <c r="T487" s="93"/>
      <c r="U487" s="93"/>
      <c r="V487" s="95"/>
      <c r="W487" s="93"/>
      <c r="X487" s="93"/>
      <c r="Y487" s="93"/>
      <c r="Z487" s="98"/>
      <c r="AA487" s="98"/>
      <c r="AB487" s="98"/>
      <c r="AC487" s="98"/>
      <c r="AD487" s="98"/>
      <c r="AE487" s="98"/>
      <c r="AF487" s="84"/>
      <c r="AG487" s="98"/>
      <c r="AH487" s="98"/>
      <c r="AI487" s="93"/>
      <c r="AJ487" s="100"/>
      <c r="AK487" s="99"/>
      <c r="AL487" s="92"/>
      <c r="AM487" s="93"/>
      <c r="AN487" s="100"/>
      <c r="AO487" s="84"/>
      <c r="AP487" s="90" t="str">
        <f>IFERROR(VLOOKUP(Data[[#This Row],['#org +lead +name]],Tbl_Orgs[], 2), "")</f>
        <v/>
      </c>
      <c r="AQ487" s="90" t="str">
        <f>IFERROR(VLOOKUP(Data[[#This Row],['#org +lead +name]],Tbl_Orgs[], 3), "")</f>
        <v/>
      </c>
      <c r="AR487" s="90" t="str">
        <f>IFERROR(VLOOKUP(Data[[#This Row],['#org +impl +name]],Tbl_Orgs[], 2), "")</f>
        <v/>
      </c>
      <c r="AS487" s="90" t="str">
        <f>IFERROR(VLOOKUP(Data[[#This Row],['#org +impl +name]],Tbl_Orgs[], 3), "")</f>
        <v/>
      </c>
      <c r="AT487" s="91" t="str">
        <f t="shared" ca="1" si="32"/>
        <v/>
      </c>
      <c r="AU487" s="91" t="str">
        <f t="shared" ca="1" si="33"/>
        <v/>
      </c>
      <c r="AV487" s="91" t="str">
        <f t="shared" ca="1" si="34"/>
        <v/>
      </c>
      <c r="AW487" s="155"/>
      <c r="AX487" s="155"/>
      <c r="AY487" s="155"/>
      <c r="AZ487" s="155"/>
    </row>
    <row r="488" spans="1:52" ht="30" customHeight="1">
      <c r="A488" s="153" t="str">
        <f t="shared" ca="1" si="31"/>
        <v>202302-480</v>
      </c>
      <c r="B488" s="92"/>
      <c r="C488" s="93"/>
      <c r="D488" s="93"/>
      <c r="E488" s="81"/>
      <c r="F488" s="94"/>
      <c r="G488" s="81"/>
      <c r="H488" s="93"/>
      <c r="I488" s="81"/>
      <c r="J488" s="92"/>
      <c r="K488" s="113"/>
      <c r="L488" s="93"/>
      <c r="M488" s="93"/>
      <c r="N488" s="84"/>
      <c r="O488" s="84"/>
      <c r="P488" s="92"/>
      <c r="Q488" s="97"/>
      <c r="R488" s="97"/>
      <c r="S488" s="97"/>
      <c r="T488" s="93"/>
      <c r="U488" s="93"/>
      <c r="V488" s="95"/>
      <c r="W488" s="93"/>
      <c r="X488" s="93"/>
      <c r="Y488" s="93"/>
      <c r="Z488" s="98"/>
      <c r="AA488" s="98"/>
      <c r="AB488" s="98"/>
      <c r="AC488" s="98"/>
      <c r="AD488" s="98"/>
      <c r="AE488" s="98"/>
      <c r="AF488" s="84"/>
      <c r="AG488" s="98"/>
      <c r="AH488" s="98"/>
      <c r="AI488" s="93"/>
      <c r="AJ488" s="100"/>
      <c r="AK488" s="99"/>
      <c r="AL488" s="92"/>
      <c r="AM488" s="93"/>
      <c r="AN488" s="100"/>
      <c r="AO488" s="84"/>
      <c r="AP488" s="90" t="str">
        <f>IFERROR(VLOOKUP(Data[[#This Row],['#org +lead +name]],Tbl_Orgs[], 2), "")</f>
        <v/>
      </c>
      <c r="AQ488" s="90" t="str">
        <f>IFERROR(VLOOKUP(Data[[#This Row],['#org +lead +name]],Tbl_Orgs[], 3), "")</f>
        <v/>
      </c>
      <c r="AR488" s="90" t="str">
        <f>IFERROR(VLOOKUP(Data[[#This Row],['#org +impl +name]],Tbl_Orgs[], 2), "")</f>
        <v/>
      </c>
      <c r="AS488" s="90" t="str">
        <f>IFERROR(VLOOKUP(Data[[#This Row],['#org +impl +name]],Tbl_Orgs[], 3), "")</f>
        <v/>
      </c>
      <c r="AT488" s="91" t="str">
        <f t="shared" ca="1" si="32"/>
        <v/>
      </c>
      <c r="AU488" s="91" t="str">
        <f t="shared" ca="1" si="33"/>
        <v/>
      </c>
      <c r="AV488" s="91" t="str">
        <f t="shared" ca="1" si="34"/>
        <v/>
      </c>
      <c r="AW488" s="155"/>
      <c r="AX488" s="155"/>
      <c r="AY488" s="155"/>
      <c r="AZ488" s="155"/>
    </row>
    <row r="489" spans="1:52" ht="30" customHeight="1">
      <c r="A489" s="153" t="str">
        <f t="shared" ca="1" si="31"/>
        <v>202302-481</v>
      </c>
      <c r="B489" s="92"/>
      <c r="C489" s="93"/>
      <c r="D489" s="93"/>
      <c r="E489" s="81"/>
      <c r="F489" s="94"/>
      <c r="G489" s="81"/>
      <c r="H489" s="93"/>
      <c r="I489" s="81"/>
      <c r="J489" s="92"/>
      <c r="K489" s="113"/>
      <c r="L489" s="93"/>
      <c r="M489" s="93"/>
      <c r="N489" s="84"/>
      <c r="O489" s="84"/>
      <c r="P489" s="92"/>
      <c r="Q489" s="97"/>
      <c r="R489" s="97"/>
      <c r="S489" s="97"/>
      <c r="T489" s="93"/>
      <c r="U489" s="93"/>
      <c r="V489" s="95"/>
      <c r="W489" s="93"/>
      <c r="X489" s="93"/>
      <c r="Y489" s="93"/>
      <c r="Z489" s="98"/>
      <c r="AA489" s="98"/>
      <c r="AB489" s="98"/>
      <c r="AC489" s="98"/>
      <c r="AD489" s="98"/>
      <c r="AE489" s="98"/>
      <c r="AF489" s="84"/>
      <c r="AG489" s="98"/>
      <c r="AH489" s="98"/>
      <c r="AI489" s="93"/>
      <c r="AJ489" s="100"/>
      <c r="AK489" s="99"/>
      <c r="AL489" s="92"/>
      <c r="AM489" s="93"/>
      <c r="AN489" s="100"/>
      <c r="AO489" s="84"/>
      <c r="AP489" s="90" t="str">
        <f>IFERROR(VLOOKUP(Data[[#This Row],['#org +lead +name]],Tbl_Orgs[], 2), "")</f>
        <v/>
      </c>
      <c r="AQ489" s="90" t="str">
        <f>IFERROR(VLOOKUP(Data[[#This Row],['#org +lead +name]],Tbl_Orgs[], 3), "")</f>
        <v/>
      </c>
      <c r="AR489" s="90" t="str">
        <f>IFERROR(VLOOKUP(Data[[#This Row],['#org +impl +name]],Tbl_Orgs[], 2), "")</f>
        <v/>
      </c>
      <c r="AS489" s="90" t="str">
        <f>IFERROR(VLOOKUP(Data[[#This Row],['#org +impl +name]],Tbl_Orgs[], 3), "")</f>
        <v/>
      </c>
      <c r="AT489" s="91" t="str">
        <f t="shared" ca="1" si="32"/>
        <v/>
      </c>
      <c r="AU489" s="91" t="str">
        <f t="shared" ca="1" si="33"/>
        <v/>
      </c>
      <c r="AV489" s="91" t="str">
        <f t="shared" ca="1" si="34"/>
        <v/>
      </c>
      <c r="AW489" s="155"/>
      <c r="AX489" s="155"/>
      <c r="AY489" s="155"/>
      <c r="AZ489" s="155"/>
    </row>
    <row r="490" spans="1:52" ht="30" customHeight="1">
      <c r="A490" s="153" t="str">
        <f t="shared" ca="1" si="31"/>
        <v>202302-482</v>
      </c>
      <c r="B490" s="92"/>
      <c r="C490" s="93"/>
      <c r="D490" s="93"/>
      <c r="E490" s="81"/>
      <c r="F490" s="94"/>
      <c r="G490" s="81"/>
      <c r="H490" s="93"/>
      <c r="I490" s="81"/>
      <c r="J490" s="92"/>
      <c r="K490" s="113"/>
      <c r="L490" s="93"/>
      <c r="M490" s="93"/>
      <c r="N490" s="84"/>
      <c r="O490" s="84"/>
      <c r="P490" s="92"/>
      <c r="Q490" s="97"/>
      <c r="R490" s="97"/>
      <c r="S490" s="97"/>
      <c r="T490" s="93"/>
      <c r="U490" s="93"/>
      <c r="V490" s="95"/>
      <c r="W490" s="93"/>
      <c r="X490" s="93"/>
      <c r="Y490" s="93"/>
      <c r="Z490" s="98"/>
      <c r="AA490" s="98"/>
      <c r="AB490" s="98"/>
      <c r="AC490" s="98"/>
      <c r="AD490" s="98"/>
      <c r="AE490" s="98"/>
      <c r="AF490" s="84"/>
      <c r="AG490" s="98"/>
      <c r="AH490" s="98"/>
      <c r="AI490" s="93"/>
      <c r="AJ490" s="100"/>
      <c r="AK490" s="99"/>
      <c r="AL490" s="92"/>
      <c r="AM490" s="93"/>
      <c r="AN490" s="100"/>
      <c r="AO490" s="84"/>
      <c r="AP490" s="90" t="str">
        <f>IFERROR(VLOOKUP(Data[[#This Row],['#org +lead +name]],Tbl_Orgs[], 2), "")</f>
        <v/>
      </c>
      <c r="AQ490" s="90" t="str">
        <f>IFERROR(VLOOKUP(Data[[#This Row],['#org +lead +name]],Tbl_Orgs[], 3), "")</f>
        <v/>
      </c>
      <c r="AR490" s="90" t="str">
        <f>IFERROR(VLOOKUP(Data[[#This Row],['#org +impl +name]],Tbl_Orgs[], 2), "")</f>
        <v/>
      </c>
      <c r="AS490" s="90" t="str">
        <f>IFERROR(VLOOKUP(Data[[#This Row],['#org +impl +name]],Tbl_Orgs[], 3), "")</f>
        <v/>
      </c>
      <c r="AT490" s="91" t="str">
        <f t="shared" ca="1" si="32"/>
        <v/>
      </c>
      <c r="AU490" s="91" t="str">
        <f t="shared" ca="1" si="33"/>
        <v/>
      </c>
      <c r="AV490" s="91" t="str">
        <f t="shared" ca="1" si="34"/>
        <v/>
      </c>
      <c r="AW490" s="155"/>
      <c r="AX490" s="155"/>
      <c r="AY490" s="155"/>
      <c r="AZ490" s="155"/>
    </row>
    <row r="491" spans="1:52" ht="30" customHeight="1">
      <c r="A491" s="153" t="str">
        <f t="shared" ca="1" si="31"/>
        <v>202302-483</v>
      </c>
      <c r="B491" s="92"/>
      <c r="C491" s="93"/>
      <c r="D491" s="93"/>
      <c r="E491" s="81"/>
      <c r="F491" s="94"/>
      <c r="G491" s="81"/>
      <c r="H491" s="93"/>
      <c r="I491" s="81"/>
      <c r="J491" s="92"/>
      <c r="K491" s="113"/>
      <c r="L491" s="93"/>
      <c r="M491" s="93"/>
      <c r="N491" s="84"/>
      <c r="O491" s="84"/>
      <c r="P491" s="92"/>
      <c r="Q491" s="97"/>
      <c r="R491" s="97"/>
      <c r="S491" s="97"/>
      <c r="T491" s="93"/>
      <c r="U491" s="93"/>
      <c r="V491" s="95"/>
      <c r="W491" s="93"/>
      <c r="X491" s="93"/>
      <c r="Y491" s="93"/>
      <c r="Z491" s="98"/>
      <c r="AA491" s="98"/>
      <c r="AB491" s="98"/>
      <c r="AC491" s="98"/>
      <c r="AD491" s="98"/>
      <c r="AE491" s="98"/>
      <c r="AF491" s="84"/>
      <c r="AG491" s="98"/>
      <c r="AH491" s="98"/>
      <c r="AI491" s="93"/>
      <c r="AJ491" s="100"/>
      <c r="AK491" s="99"/>
      <c r="AL491" s="92"/>
      <c r="AM491" s="93"/>
      <c r="AN491" s="100"/>
      <c r="AO491" s="84"/>
      <c r="AP491" s="90" t="str">
        <f>IFERROR(VLOOKUP(Data[[#This Row],['#org +lead +name]],Tbl_Orgs[], 2), "")</f>
        <v/>
      </c>
      <c r="AQ491" s="90" t="str">
        <f>IFERROR(VLOOKUP(Data[[#This Row],['#org +lead +name]],Tbl_Orgs[], 3), "")</f>
        <v/>
      </c>
      <c r="AR491" s="90" t="str">
        <f>IFERROR(VLOOKUP(Data[[#This Row],['#org +impl +name]],Tbl_Orgs[], 2), "")</f>
        <v/>
      </c>
      <c r="AS491" s="90" t="str">
        <f>IFERROR(VLOOKUP(Data[[#This Row],['#org +impl +name]],Tbl_Orgs[], 3), "")</f>
        <v/>
      </c>
      <c r="AT491" s="91" t="str">
        <f t="shared" ca="1" si="32"/>
        <v/>
      </c>
      <c r="AU491" s="91" t="str">
        <f t="shared" ca="1" si="33"/>
        <v/>
      </c>
      <c r="AV491" s="91" t="str">
        <f t="shared" ca="1" si="34"/>
        <v/>
      </c>
      <c r="AW491" s="155"/>
      <c r="AX491" s="155"/>
      <c r="AY491" s="155"/>
      <c r="AZ491" s="155"/>
    </row>
    <row r="492" spans="1:52" ht="30" customHeight="1">
      <c r="A492" s="153" t="str">
        <f t="shared" ca="1" si="31"/>
        <v>202302-484</v>
      </c>
      <c r="B492" s="92"/>
      <c r="C492" s="93"/>
      <c r="D492" s="93"/>
      <c r="E492" s="81"/>
      <c r="F492" s="94"/>
      <c r="G492" s="81"/>
      <c r="H492" s="93"/>
      <c r="I492" s="81"/>
      <c r="J492" s="92"/>
      <c r="K492" s="113"/>
      <c r="L492" s="93"/>
      <c r="M492" s="93"/>
      <c r="N492" s="84"/>
      <c r="O492" s="84"/>
      <c r="P492" s="92"/>
      <c r="Q492" s="97"/>
      <c r="R492" s="97"/>
      <c r="S492" s="97"/>
      <c r="T492" s="93"/>
      <c r="U492" s="93"/>
      <c r="V492" s="95"/>
      <c r="W492" s="93"/>
      <c r="X492" s="93"/>
      <c r="Y492" s="93"/>
      <c r="Z492" s="98"/>
      <c r="AA492" s="98"/>
      <c r="AB492" s="98"/>
      <c r="AC492" s="98"/>
      <c r="AD492" s="98"/>
      <c r="AE492" s="98"/>
      <c r="AF492" s="84"/>
      <c r="AG492" s="98"/>
      <c r="AH492" s="98"/>
      <c r="AI492" s="93"/>
      <c r="AJ492" s="100"/>
      <c r="AK492" s="99"/>
      <c r="AL492" s="92"/>
      <c r="AM492" s="93"/>
      <c r="AN492" s="100"/>
      <c r="AO492" s="84"/>
      <c r="AP492" s="90" t="str">
        <f>IFERROR(VLOOKUP(Data[[#This Row],['#org +lead +name]],Tbl_Orgs[], 2), "")</f>
        <v/>
      </c>
      <c r="AQ492" s="90" t="str">
        <f>IFERROR(VLOOKUP(Data[[#This Row],['#org +lead +name]],Tbl_Orgs[], 3), "")</f>
        <v/>
      </c>
      <c r="AR492" s="90" t="str">
        <f>IFERROR(VLOOKUP(Data[[#This Row],['#org +impl +name]],Tbl_Orgs[], 2), "")</f>
        <v/>
      </c>
      <c r="AS492" s="90" t="str">
        <f>IFERROR(VLOOKUP(Data[[#This Row],['#org +impl +name]],Tbl_Orgs[], 3), "")</f>
        <v/>
      </c>
      <c r="AT492" s="91" t="str">
        <f t="shared" ca="1" si="32"/>
        <v/>
      </c>
      <c r="AU492" s="91" t="str">
        <f t="shared" ca="1" si="33"/>
        <v/>
      </c>
      <c r="AV492" s="91" t="str">
        <f t="shared" ca="1" si="34"/>
        <v/>
      </c>
      <c r="AW492" s="155"/>
      <c r="AX492" s="155"/>
      <c r="AY492" s="155"/>
      <c r="AZ492" s="155"/>
    </row>
    <row r="493" spans="1:52" ht="30" customHeight="1">
      <c r="A493" s="153" t="str">
        <f t="shared" ca="1" si="31"/>
        <v>202302-485</v>
      </c>
      <c r="B493" s="92"/>
      <c r="C493" s="93"/>
      <c r="D493" s="93"/>
      <c r="E493" s="81"/>
      <c r="F493" s="94"/>
      <c r="G493" s="81"/>
      <c r="H493" s="93"/>
      <c r="I493" s="81"/>
      <c r="J493" s="92"/>
      <c r="K493" s="113"/>
      <c r="L493" s="93"/>
      <c r="M493" s="93"/>
      <c r="N493" s="84"/>
      <c r="O493" s="84"/>
      <c r="P493" s="92"/>
      <c r="Q493" s="97"/>
      <c r="R493" s="97"/>
      <c r="S493" s="97"/>
      <c r="T493" s="93"/>
      <c r="U493" s="93"/>
      <c r="V493" s="95"/>
      <c r="W493" s="93"/>
      <c r="X493" s="93"/>
      <c r="Y493" s="93"/>
      <c r="Z493" s="98"/>
      <c r="AA493" s="98"/>
      <c r="AB493" s="98"/>
      <c r="AC493" s="98"/>
      <c r="AD493" s="98"/>
      <c r="AE493" s="98"/>
      <c r="AF493" s="84"/>
      <c r="AG493" s="98"/>
      <c r="AH493" s="98"/>
      <c r="AI493" s="93"/>
      <c r="AJ493" s="100"/>
      <c r="AK493" s="99"/>
      <c r="AL493" s="92"/>
      <c r="AM493" s="93"/>
      <c r="AN493" s="100"/>
      <c r="AO493" s="84"/>
      <c r="AP493" s="90" t="str">
        <f>IFERROR(VLOOKUP(Data[[#This Row],['#org +lead +name]],Tbl_Orgs[], 2), "")</f>
        <v/>
      </c>
      <c r="AQ493" s="90" t="str">
        <f>IFERROR(VLOOKUP(Data[[#This Row],['#org +lead +name]],Tbl_Orgs[], 3), "")</f>
        <v/>
      </c>
      <c r="AR493" s="90" t="str">
        <f>IFERROR(VLOOKUP(Data[[#This Row],['#org +impl +name]],Tbl_Orgs[], 2), "")</f>
        <v/>
      </c>
      <c r="AS493" s="90" t="str">
        <f>IFERROR(VLOOKUP(Data[[#This Row],['#org +impl +name]],Tbl_Orgs[], 3), "")</f>
        <v/>
      </c>
      <c r="AT493" s="91" t="str">
        <f t="shared" ca="1" si="32"/>
        <v/>
      </c>
      <c r="AU493" s="91" t="str">
        <f t="shared" ca="1" si="33"/>
        <v/>
      </c>
      <c r="AV493" s="91" t="str">
        <f t="shared" ca="1" si="34"/>
        <v/>
      </c>
      <c r="AW493" s="155"/>
      <c r="AX493" s="155"/>
      <c r="AY493" s="155"/>
      <c r="AZ493" s="155"/>
    </row>
    <row r="494" spans="1:52" ht="30" customHeight="1">
      <c r="A494" s="153" t="str">
        <f t="shared" ca="1" si="31"/>
        <v>202302-486</v>
      </c>
      <c r="B494" s="92"/>
      <c r="C494" s="93"/>
      <c r="D494" s="93"/>
      <c r="E494" s="81"/>
      <c r="F494" s="94"/>
      <c r="G494" s="81"/>
      <c r="H494" s="93"/>
      <c r="I494" s="81"/>
      <c r="J494" s="92"/>
      <c r="K494" s="113"/>
      <c r="L494" s="93"/>
      <c r="M494" s="93"/>
      <c r="N494" s="84"/>
      <c r="O494" s="84"/>
      <c r="P494" s="92"/>
      <c r="Q494" s="97"/>
      <c r="R494" s="97"/>
      <c r="S494" s="97"/>
      <c r="T494" s="93"/>
      <c r="U494" s="93"/>
      <c r="V494" s="95"/>
      <c r="W494" s="93"/>
      <c r="X494" s="93"/>
      <c r="Y494" s="93"/>
      <c r="Z494" s="98"/>
      <c r="AA494" s="98"/>
      <c r="AB494" s="98"/>
      <c r="AC494" s="98"/>
      <c r="AD494" s="98"/>
      <c r="AE494" s="98"/>
      <c r="AF494" s="84"/>
      <c r="AG494" s="98"/>
      <c r="AH494" s="98"/>
      <c r="AI494" s="93"/>
      <c r="AJ494" s="100"/>
      <c r="AK494" s="99"/>
      <c r="AL494" s="92"/>
      <c r="AM494" s="93"/>
      <c r="AN494" s="100"/>
      <c r="AO494" s="84"/>
      <c r="AP494" s="90" t="str">
        <f>IFERROR(VLOOKUP(Data[[#This Row],['#org +lead +name]],Tbl_Orgs[], 2), "")</f>
        <v/>
      </c>
      <c r="AQ494" s="90" t="str">
        <f>IFERROR(VLOOKUP(Data[[#This Row],['#org +lead +name]],Tbl_Orgs[], 3), "")</f>
        <v/>
      </c>
      <c r="AR494" s="90" t="str">
        <f>IFERROR(VLOOKUP(Data[[#This Row],['#org +impl +name]],Tbl_Orgs[], 2), "")</f>
        <v/>
      </c>
      <c r="AS494" s="90" t="str">
        <f>IFERROR(VLOOKUP(Data[[#This Row],['#org +impl +name]],Tbl_Orgs[], 3), "")</f>
        <v/>
      </c>
      <c r="AT494" s="91" t="str">
        <f t="shared" ca="1" si="32"/>
        <v/>
      </c>
      <c r="AU494" s="91" t="str">
        <f t="shared" ca="1" si="33"/>
        <v/>
      </c>
      <c r="AV494" s="91" t="str">
        <f t="shared" ca="1" si="34"/>
        <v/>
      </c>
      <c r="AW494" s="155"/>
      <c r="AX494" s="155"/>
      <c r="AY494" s="155"/>
      <c r="AZ494" s="155"/>
    </row>
    <row r="495" spans="1:52" ht="30" customHeight="1">
      <c r="A495" s="153" t="str">
        <f t="shared" ca="1" si="31"/>
        <v>202302-487</v>
      </c>
      <c r="B495" s="92"/>
      <c r="C495" s="93"/>
      <c r="D495" s="93"/>
      <c r="E495" s="81"/>
      <c r="F495" s="94"/>
      <c r="G495" s="81"/>
      <c r="H495" s="93"/>
      <c r="I495" s="81"/>
      <c r="J495" s="92"/>
      <c r="K495" s="113"/>
      <c r="L495" s="93"/>
      <c r="M495" s="93"/>
      <c r="N495" s="84"/>
      <c r="O495" s="84"/>
      <c r="P495" s="92"/>
      <c r="Q495" s="97"/>
      <c r="R495" s="97"/>
      <c r="S495" s="97"/>
      <c r="T495" s="93"/>
      <c r="U495" s="93"/>
      <c r="V495" s="95"/>
      <c r="W495" s="93"/>
      <c r="X495" s="93"/>
      <c r="Y495" s="93"/>
      <c r="Z495" s="98"/>
      <c r="AA495" s="98"/>
      <c r="AB495" s="98"/>
      <c r="AC495" s="98"/>
      <c r="AD495" s="98"/>
      <c r="AE495" s="98"/>
      <c r="AF495" s="84"/>
      <c r="AG495" s="98"/>
      <c r="AH495" s="98"/>
      <c r="AI495" s="93"/>
      <c r="AJ495" s="100"/>
      <c r="AK495" s="99"/>
      <c r="AL495" s="92"/>
      <c r="AM495" s="93"/>
      <c r="AN495" s="100"/>
      <c r="AO495" s="84"/>
      <c r="AP495" s="90" t="str">
        <f>IFERROR(VLOOKUP(Data[[#This Row],['#org +lead +name]],Tbl_Orgs[], 2), "")</f>
        <v/>
      </c>
      <c r="AQ495" s="90" t="str">
        <f>IFERROR(VLOOKUP(Data[[#This Row],['#org +lead +name]],Tbl_Orgs[], 3), "")</f>
        <v/>
      </c>
      <c r="AR495" s="90" t="str">
        <f>IFERROR(VLOOKUP(Data[[#This Row],['#org +impl +name]],Tbl_Orgs[], 2), "")</f>
        <v/>
      </c>
      <c r="AS495" s="90" t="str">
        <f>IFERROR(VLOOKUP(Data[[#This Row],['#org +impl +name]],Tbl_Orgs[], 3), "")</f>
        <v/>
      </c>
      <c r="AT495" s="91" t="str">
        <f t="shared" ca="1" si="32"/>
        <v/>
      </c>
      <c r="AU495" s="91" t="str">
        <f t="shared" ca="1" si="33"/>
        <v/>
      </c>
      <c r="AV495" s="91" t="str">
        <f t="shared" ca="1" si="34"/>
        <v/>
      </c>
      <c r="AW495" s="155"/>
      <c r="AX495" s="155"/>
      <c r="AY495" s="155"/>
      <c r="AZ495" s="155"/>
    </row>
    <row r="496" spans="1:52" ht="30" customHeight="1">
      <c r="A496" s="153" t="str">
        <f t="shared" ca="1" si="31"/>
        <v>202302-488</v>
      </c>
      <c r="B496" s="92"/>
      <c r="C496" s="93"/>
      <c r="D496" s="93"/>
      <c r="E496" s="81"/>
      <c r="F496" s="94"/>
      <c r="G496" s="81"/>
      <c r="H496" s="93"/>
      <c r="I496" s="81"/>
      <c r="J496" s="92"/>
      <c r="K496" s="113"/>
      <c r="L496" s="93"/>
      <c r="M496" s="93"/>
      <c r="N496" s="84"/>
      <c r="O496" s="84"/>
      <c r="P496" s="92"/>
      <c r="Q496" s="97"/>
      <c r="R496" s="97"/>
      <c r="S496" s="97"/>
      <c r="T496" s="93"/>
      <c r="U496" s="93"/>
      <c r="V496" s="95"/>
      <c r="W496" s="93"/>
      <c r="X496" s="93"/>
      <c r="Y496" s="93"/>
      <c r="Z496" s="98"/>
      <c r="AA496" s="98"/>
      <c r="AB496" s="98"/>
      <c r="AC496" s="98"/>
      <c r="AD496" s="98"/>
      <c r="AE496" s="98"/>
      <c r="AF496" s="84"/>
      <c r="AG496" s="98"/>
      <c r="AH496" s="98"/>
      <c r="AI496" s="93"/>
      <c r="AJ496" s="100"/>
      <c r="AK496" s="99"/>
      <c r="AL496" s="92"/>
      <c r="AM496" s="93"/>
      <c r="AN496" s="100"/>
      <c r="AO496" s="84"/>
      <c r="AP496" s="90" t="str">
        <f>IFERROR(VLOOKUP(Data[[#This Row],['#org +lead +name]],Tbl_Orgs[], 2), "")</f>
        <v/>
      </c>
      <c r="AQ496" s="90" t="str">
        <f>IFERROR(VLOOKUP(Data[[#This Row],['#org +lead +name]],Tbl_Orgs[], 3), "")</f>
        <v/>
      </c>
      <c r="AR496" s="90" t="str">
        <f>IFERROR(VLOOKUP(Data[[#This Row],['#org +impl +name]],Tbl_Orgs[], 2), "")</f>
        <v/>
      </c>
      <c r="AS496" s="90" t="str">
        <f>IFERROR(VLOOKUP(Data[[#This Row],['#org +impl +name]],Tbl_Orgs[], 3), "")</f>
        <v/>
      </c>
      <c r="AT496" s="91" t="str">
        <f t="shared" ca="1" si="32"/>
        <v/>
      </c>
      <c r="AU496" s="91" t="str">
        <f t="shared" ca="1" si="33"/>
        <v/>
      </c>
      <c r="AV496" s="91" t="str">
        <f t="shared" ca="1" si="34"/>
        <v/>
      </c>
      <c r="AW496" s="155"/>
      <c r="AX496" s="155"/>
      <c r="AY496" s="155"/>
      <c r="AZ496" s="155"/>
    </row>
    <row r="497" spans="1:52" ht="30" customHeight="1">
      <c r="A497" s="153" t="str">
        <f t="shared" ca="1" si="31"/>
        <v>202302-489</v>
      </c>
      <c r="B497" s="92"/>
      <c r="C497" s="93"/>
      <c r="D497" s="93"/>
      <c r="E497" s="81"/>
      <c r="F497" s="94"/>
      <c r="G497" s="81"/>
      <c r="H497" s="93"/>
      <c r="I497" s="81"/>
      <c r="J497" s="92"/>
      <c r="K497" s="113"/>
      <c r="L497" s="93"/>
      <c r="M497" s="93"/>
      <c r="N497" s="84"/>
      <c r="O497" s="84"/>
      <c r="P497" s="92"/>
      <c r="Q497" s="97"/>
      <c r="R497" s="97"/>
      <c r="S497" s="97"/>
      <c r="T497" s="93"/>
      <c r="U497" s="93"/>
      <c r="V497" s="95"/>
      <c r="W497" s="93"/>
      <c r="X497" s="93"/>
      <c r="Y497" s="93"/>
      <c r="Z497" s="98"/>
      <c r="AA497" s="98"/>
      <c r="AB497" s="98"/>
      <c r="AC497" s="98"/>
      <c r="AD497" s="98"/>
      <c r="AE497" s="98"/>
      <c r="AF497" s="84"/>
      <c r="AG497" s="98"/>
      <c r="AH497" s="98"/>
      <c r="AI497" s="93"/>
      <c r="AJ497" s="100"/>
      <c r="AK497" s="99"/>
      <c r="AL497" s="92"/>
      <c r="AM497" s="93"/>
      <c r="AN497" s="100"/>
      <c r="AO497" s="84"/>
      <c r="AP497" s="90" t="str">
        <f>IFERROR(VLOOKUP(Data[[#This Row],['#org +lead +name]],Tbl_Orgs[], 2), "")</f>
        <v/>
      </c>
      <c r="AQ497" s="90" t="str">
        <f>IFERROR(VLOOKUP(Data[[#This Row],['#org +lead +name]],Tbl_Orgs[], 3), "")</f>
        <v/>
      </c>
      <c r="AR497" s="90" t="str">
        <f>IFERROR(VLOOKUP(Data[[#This Row],['#org +impl +name]],Tbl_Orgs[], 2), "")</f>
        <v/>
      </c>
      <c r="AS497" s="90" t="str">
        <f>IFERROR(VLOOKUP(Data[[#This Row],['#org +impl +name]],Tbl_Orgs[], 3), "")</f>
        <v/>
      </c>
      <c r="AT497" s="91" t="str">
        <f t="shared" ca="1" si="32"/>
        <v/>
      </c>
      <c r="AU497" s="91" t="str">
        <f t="shared" ca="1" si="33"/>
        <v/>
      </c>
      <c r="AV497" s="91" t="str">
        <f t="shared" ca="1" si="34"/>
        <v/>
      </c>
      <c r="AW497" s="155"/>
      <c r="AX497" s="155"/>
      <c r="AY497" s="155"/>
      <c r="AZ497" s="155"/>
    </row>
    <row r="498" spans="1:52" ht="30" customHeight="1">
      <c r="A498" s="153" t="str">
        <f t="shared" ca="1" si="31"/>
        <v>202302-490</v>
      </c>
      <c r="B498" s="92"/>
      <c r="C498" s="93"/>
      <c r="D498" s="93"/>
      <c r="E498" s="81"/>
      <c r="F498" s="94"/>
      <c r="G498" s="81"/>
      <c r="H498" s="93"/>
      <c r="I498" s="81"/>
      <c r="J498" s="92"/>
      <c r="K498" s="113"/>
      <c r="L498" s="93"/>
      <c r="M498" s="93"/>
      <c r="N498" s="84"/>
      <c r="O498" s="84"/>
      <c r="P498" s="92"/>
      <c r="Q498" s="97"/>
      <c r="R498" s="97"/>
      <c r="S498" s="97"/>
      <c r="T498" s="93"/>
      <c r="U498" s="93"/>
      <c r="V498" s="95"/>
      <c r="W498" s="93"/>
      <c r="X498" s="93"/>
      <c r="Y498" s="93"/>
      <c r="Z498" s="98"/>
      <c r="AA498" s="98"/>
      <c r="AB498" s="98"/>
      <c r="AC498" s="98"/>
      <c r="AD498" s="98"/>
      <c r="AE498" s="98"/>
      <c r="AF498" s="84"/>
      <c r="AG498" s="98"/>
      <c r="AH498" s="98"/>
      <c r="AI498" s="93"/>
      <c r="AJ498" s="100"/>
      <c r="AK498" s="99"/>
      <c r="AL498" s="92"/>
      <c r="AM498" s="93"/>
      <c r="AN498" s="100"/>
      <c r="AO498" s="84"/>
      <c r="AP498" s="90" t="str">
        <f>IFERROR(VLOOKUP(Data[[#This Row],['#org +lead +name]],Tbl_Orgs[], 2), "")</f>
        <v/>
      </c>
      <c r="AQ498" s="90" t="str">
        <f>IFERROR(VLOOKUP(Data[[#This Row],['#org +lead +name]],Tbl_Orgs[], 3), "")</f>
        <v/>
      </c>
      <c r="AR498" s="90" t="str">
        <f>IFERROR(VLOOKUP(Data[[#This Row],['#org +impl +name]],Tbl_Orgs[], 2), "")</f>
        <v/>
      </c>
      <c r="AS498" s="90" t="str">
        <f>IFERROR(VLOOKUP(Data[[#This Row],['#org +impl +name]],Tbl_Orgs[], 3), "")</f>
        <v/>
      </c>
      <c r="AT498" s="91" t="str">
        <f t="shared" ca="1" si="32"/>
        <v/>
      </c>
      <c r="AU498" s="91" t="str">
        <f t="shared" ca="1" si="33"/>
        <v/>
      </c>
      <c r="AV498" s="91" t="str">
        <f t="shared" ca="1" si="34"/>
        <v/>
      </c>
      <c r="AW498" s="155"/>
      <c r="AX498" s="155"/>
      <c r="AY498" s="155"/>
      <c r="AZ498" s="155"/>
    </row>
    <row r="499" spans="1:52" ht="30" customHeight="1">
      <c r="A499" s="153" t="str">
        <f t="shared" ca="1" si="31"/>
        <v>202302-491</v>
      </c>
      <c r="B499" s="92"/>
      <c r="C499" s="93"/>
      <c r="D499" s="93"/>
      <c r="E499" s="81"/>
      <c r="F499" s="94"/>
      <c r="G499" s="81"/>
      <c r="H499" s="93"/>
      <c r="I499" s="81"/>
      <c r="J499" s="92"/>
      <c r="K499" s="113"/>
      <c r="L499" s="93"/>
      <c r="M499" s="93"/>
      <c r="N499" s="84"/>
      <c r="O499" s="84"/>
      <c r="P499" s="92"/>
      <c r="Q499" s="97"/>
      <c r="R499" s="97"/>
      <c r="S499" s="97"/>
      <c r="T499" s="93"/>
      <c r="U499" s="93"/>
      <c r="V499" s="95"/>
      <c r="W499" s="93"/>
      <c r="X499" s="93"/>
      <c r="Y499" s="93"/>
      <c r="Z499" s="98"/>
      <c r="AA499" s="98"/>
      <c r="AB499" s="98"/>
      <c r="AC499" s="98"/>
      <c r="AD499" s="98"/>
      <c r="AE499" s="98"/>
      <c r="AF499" s="84"/>
      <c r="AG499" s="98"/>
      <c r="AH499" s="98"/>
      <c r="AI499" s="93"/>
      <c r="AJ499" s="100"/>
      <c r="AK499" s="99"/>
      <c r="AL499" s="92"/>
      <c r="AM499" s="93"/>
      <c r="AN499" s="100"/>
      <c r="AO499" s="84"/>
      <c r="AP499" s="90" t="str">
        <f>IFERROR(VLOOKUP(Data[[#This Row],['#org +lead +name]],Tbl_Orgs[], 2), "")</f>
        <v/>
      </c>
      <c r="AQ499" s="90" t="str">
        <f>IFERROR(VLOOKUP(Data[[#This Row],['#org +lead +name]],Tbl_Orgs[], 3), "")</f>
        <v/>
      </c>
      <c r="AR499" s="90" t="str">
        <f>IFERROR(VLOOKUP(Data[[#This Row],['#org +impl +name]],Tbl_Orgs[], 2), "")</f>
        <v/>
      </c>
      <c r="AS499" s="90" t="str">
        <f>IFERROR(VLOOKUP(Data[[#This Row],['#org +impl +name]],Tbl_Orgs[], 3), "")</f>
        <v/>
      </c>
      <c r="AT499" s="91" t="str">
        <f t="shared" ca="1" si="32"/>
        <v/>
      </c>
      <c r="AU499" s="91" t="str">
        <f t="shared" ca="1" si="33"/>
        <v/>
      </c>
      <c r="AV499" s="91" t="str">
        <f t="shared" ca="1" si="34"/>
        <v/>
      </c>
      <c r="AW499" s="155"/>
      <c r="AX499" s="155"/>
      <c r="AY499" s="155"/>
      <c r="AZ499" s="155"/>
    </row>
    <row r="500" spans="1:52" ht="30" customHeight="1">
      <c r="A500" s="153" t="str">
        <f t="shared" ca="1" si="31"/>
        <v>202302-492</v>
      </c>
      <c r="B500" s="92"/>
      <c r="C500" s="93"/>
      <c r="D500" s="93"/>
      <c r="E500" s="81"/>
      <c r="F500" s="94"/>
      <c r="G500" s="81"/>
      <c r="H500" s="93"/>
      <c r="I500" s="81"/>
      <c r="J500" s="92"/>
      <c r="K500" s="113"/>
      <c r="L500" s="93"/>
      <c r="M500" s="93"/>
      <c r="N500" s="84"/>
      <c r="O500" s="84"/>
      <c r="P500" s="92"/>
      <c r="Q500" s="97"/>
      <c r="R500" s="81"/>
      <c r="S500" s="97"/>
      <c r="T500" s="93"/>
      <c r="U500" s="93"/>
      <c r="V500" s="95"/>
      <c r="W500" s="93"/>
      <c r="X500" s="93"/>
      <c r="Y500" s="93"/>
      <c r="Z500" s="98"/>
      <c r="AA500" s="98"/>
      <c r="AB500" s="98"/>
      <c r="AC500" s="98"/>
      <c r="AD500" s="98"/>
      <c r="AE500" s="98"/>
      <c r="AF500" s="84"/>
      <c r="AG500" s="98"/>
      <c r="AH500" s="98"/>
      <c r="AI500" s="93"/>
      <c r="AJ500" s="100"/>
      <c r="AK500" s="99"/>
      <c r="AL500" s="92"/>
      <c r="AM500" s="93"/>
      <c r="AN500" s="100"/>
      <c r="AO500" s="84"/>
      <c r="AP500" s="90" t="str">
        <f>IFERROR(VLOOKUP(Data[[#This Row],['#org +lead +name]],Tbl_Orgs[], 2), "")</f>
        <v/>
      </c>
      <c r="AQ500" s="90" t="str">
        <f>IFERROR(VLOOKUP(Data[[#This Row],['#org +lead +name]],Tbl_Orgs[], 3), "")</f>
        <v/>
      </c>
      <c r="AR500" s="90" t="str">
        <f>IFERROR(VLOOKUP(Data[[#This Row],['#org +impl +name]],Tbl_Orgs[], 2), "")</f>
        <v/>
      </c>
      <c r="AS500" s="90" t="str">
        <f>IFERROR(VLOOKUP(Data[[#This Row],['#org +impl +name]],Tbl_Orgs[], 3), "")</f>
        <v/>
      </c>
      <c r="AT500" s="91" t="str">
        <f t="shared" ca="1" si="32"/>
        <v/>
      </c>
      <c r="AU500" s="91" t="str">
        <f t="shared" ca="1" si="33"/>
        <v/>
      </c>
      <c r="AV500" s="91" t="str">
        <f t="shared" ca="1" si="34"/>
        <v/>
      </c>
      <c r="AW500" s="155"/>
      <c r="AX500" s="155"/>
      <c r="AY500" s="155"/>
      <c r="AZ500" s="155"/>
    </row>
    <row r="501" spans="1:52">
      <c r="AW501" s="154"/>
      <c r="AX501" s="154"/>
      <c r="AY501" s="154"/>
      <c r="AZ501" s="154"/>
    </row>
    <row r="502" spans="1:52">
      <c r="AW502" s="154"/>
      <c r="AX502" s="154"/>
      <c r="AY502" s="154"/>
      <c r="AZ502" s="154"/>
    </row>
    <row r="503" spans="1:52">
      <c r="AW503" s="154"/>
      <c r="AX503" s="154"/>
      <c r="AY503" s="154"/>
      <c r="AZ503" s="154"/>
    </row>
    <row r="504" spans="1:52">
      <c r="AW504" s="154"/>
      <c r="AX504" s="154"/>
      <c r="AY504" s="154"/>
      <c r="AZ504" s="154"/>
    </row>
    <row r="505" spans="1:52">
      <c r="AW505" s="154"/>
      <c r="AX505" s="154"/>
      <c r="AY505" s="154"/>
      <c r="AZ505" s="154"/>
    </row>
    <row r="506" spans="1:52">
      <c r="AW506" s="154"/>
      <c r="AX506" s="154"/>
      <c r="AY506" s="154"/>
      <c r="AZ506" s="154"/>
    </row>
    <row r="507" spans="1:52">
      <c r="AW507" s="154"/>
      <c r="AX507" s="154"/>
      <c r="AY507" s="154"/>
      <c r="AZ507" s="154"/>
    </row>
    <row r="508" spans="1:52">
      <c r="AW508" s="154"/>
      <c r="AX508" s="154"/>
      <c r="AY508" s="154"/>
      <c r="AZ508" s="154"/>
    </row>
    <row r="509" spans="1:52">
      <c r="AW509" s="154"/>
      <c r="AX509" s="154"/>
      <c r="AY509" s="154"/>
      <c r="AZ509" s="154"/>
    </row>
    <row r="510" spans="1:52">
      <c r="AW510" s="154"/>
      <c r="AX510" s="154"/>
      <c r="AY510" s="154"/>
      <c r="AZ510" s="154"/>
    </row>
    <row r="511" spans="1:52">
      <c r="AW511" s="154"/>
      <c r="AX511" s="154"/>
      <c r="AY511" s="154"/>
      <c r="AZ511" s="154"/>
    </row>
    <row r="512" spans="1:52">
      <c r="AW512" s="154"/>
      <c r="AX512" s="154"/>
      <c r="AY512" s="154"/>
      <c r="AZ512" s="154"/>
    </row>
    <row r="513" spans="49:52">
      <c r="AW513" s="154"/>
      <c r="AX513" s="154"/>
      <c r="AY513" s="154"/>
      <c r="AZ513" s="154"/>
    </row>
    <row r="514" spans="49:52">
      <c r="AW514" s="154"/>
      <c r="AX514" s="154"/>
      <c r="AY514" s="154"/>
      <c r="AZ514" s="154"/>
    </row>
    <row r="515" spans="49:52">
      <c r="AW515" s="154"/>
      <c r="AX515" s="154"/>
      <c r="AY515" s="154"/>
      <c r="AZ515" s="154"/>
    </row>
    <row r="516" spans="49:52">
      <c r="AW516" s="154"/>
      <c r="AX516" s="154"/>
      <c r="AY516" s="154"/>
      <c r="AZ516" s="154"/>
    </row>
    <row r="517" spans="49:52">
      <c r="AW517" s="154"/>
      <c r="AX517" s="154"/>
      <c r="AY517" s="154"/>
      <c r="AZ517" s="154"/>
    </row>
    <row r="518" spans="49:52">
      <c r="AW518" s="154"/>
      <c r="AX518" s="154"/>
      <c r="AY518" s="154"/>
      <c r="AZ518" s="154"/>
    </row>
    <row r="519" spans="49:52">
      <c r="AW519" s="154"/>
      <c r="AX519" s="154"/>
      <c r="AY519" s="154"/>
      <c r="AZ519" s="154"/>
    </row>
    <row r="520" spans="49:52">
      <c r="AW520" s="154"/>
      <c r="AX520" s="154"/>
      <c r="AY520" s="154"/>
      <c r="AZ520" s="154"/>
    </row>
    <row r="521" spans="49:52">
      <c r="AW521" s="154"/>
      <c r="AX521" s="154"/>
      <c r="AY521" s="154"/>
      <c r="AZ521" s="154"/>
    </row>
    <row r="522" spans="49:52">
      <c r="AW522" s="154"/>
      <c r="AX522" s="154"/>
      <c r="AY522" s="154"/>
      <c r="AZ522" s="154"/>
    </row>
    <row r="523" spans="49:52">
      <c r="AW523" s="154"/>
      <c r="AX523" s="154"/>
      <c r="AY523" s="154"/>
      <c r="AZ523" s="154"/>
    </row>
    <row r="524" spans="49:52">
      <c r="AW524" s="154"/>
      <c r="AX524" s="154"/>
      <c r="AY524" s="154"/>
      <c r="AZ524" s="154"/>
    </row>
    <row r="525" spans="49:52">
      <c r="AW525" s="154"/>
      <c r="AX525" s="154"/>
      <c r="AY525" s="154"/>
      <c r="AZ525" s="154"/>
    </row>
    <row r="526" spans="49:52">
      <c r="AW526" s="154"/>
      <c r="AX526" s="154"/>
      <c r="AY526" s="154"/>
      <c r="AZ526" s="154"/>
    </row>
    <row r="527" spans="49:52">
      <c r="AW527" s="154"/>
      <c r="AX527" s="154"/>
      <c r="AY527" s="154"/>
      <c r="AZ527" s="154"/>
    </row>
    <row r="528" spans="49:52">
      <c r="AW528" s="154"/>
      <c r="AX528" s="154"/>
      <c r="AY528" s="154"/>
      <c r="AZ528" s="154"/>
    </row>
    <row r="529" spans="49:52">
      <c r="AW529" s="154"/>
      <c r="AX529" s="154"/>
      <c r="AY529" s="154"/>
      <c r="AZ529" s="154"/>
    </row>
    <row r="530" spans="49:52">
      <c r="AW530" s="154"/>
      <c r="AX530" s="154"/>
      <c r="AY530" s="154"/>
      <c r="AZ530" s="154"/>
    </row>
    <row r="531" spans="49:52">
      <c r="AW531" s="154"/>
      <c r="AX531" s="154"/>
      <c r="AY531" s="154"/>
      <c r="AZ531" s="154"/>
    </row>
    <row r="532" spans="49:52">
      <c r="AW532" s="154"/>
      <c r="AX532" s="154"/>
      <c r="AY532" s="154"/>
      <c r="AZ532" s="154"/>
    </row>
    <row r="533" spans="49:52">
      <c r="AW533" s="154"/>
      <c r="AX533" s="154"/>
      <c r="AY533" s="154"/>
      <c r="AZ533" s="154"/>
    </row>
    <row r="534" spans="49:52">
      <c r="AW534" s="154"/>
      <c r="AX534" s="154"/>
      <c r="AY534" s="154"/>
      <c r="AZ534" s="154"/>
    </row>
    <row r="535" spans="49:52">
      <c r="AW535" s="154"/>
      <c r="AX535" s="154"/>
      <c r="AY535" s="154"/>
      <c r="AZ535" s="154"/>
    </row>
    <row r="536" spans="49:52">
      <c r="AW536" s="154"/>
      <c r="AX536" s="154"/>
      <c r="AY536" s="154"/>
      <c r="AZ536" s="154"/>
    </row>
    <row r="537" spans="49:52">
      <c r="AW537" s="154"/>
      <c r="AX537" s="154"/>
      <c r="AY537" s="154"/>
      <c r="AZ537" s="154"/>
    </row>
    <row r="538" spans="49:52">
      <c r="AW538" s="154"/>
      <c r="AX538" s="154"/>
      <c r="AY538" s="154"/>
      <c r="AZ538" s="154"/>
    </row>
    <row r="539" spans="49:52">
      <c r="AW539" s="154"/>
      <c r="AX539" s="154"/>
      <c r="AY539" s="154"/>
      <c r="AZ539" s="154"/>
    </row>
    <row r="540" spans="49:52">
      <c r="AW540" s="154"/>
      <c r="AX540" s="154"/>
      <c r="AY540" s="154"/>
      <c r="AZ540" s="154"/>
    </row>
    <row r="541" spans="49:52">
      <c r="AW541" s="154"/>
      <c r="AX541" s="154"/>
      <c r="AY541" s="154"/>
      <c r="AZ541" s="154"/>
    </row>
    <row r="542" spans="49:52">
      <c r="AW542" s="154"/>
      <c r="AX542" s="154"/>
      <c r="AY542" s="154"/>
      <c r="AZ542" s="154"/>
    </row>
    <row r="543" spans="49:52">
      <c r="AW543" s="154"/>
      <c r="AX543" s="154"/>
      <c r="AY543" s="154"/>
      <c r="AZ543" s="154"/>
    </row>
    <row r="544" spans="49:52">
      <c r="AW544" s="154"/>
      <c r="AX544" s="154"/>
      <c r="AY544" s="154"/>
      <c r="AZ544" s="154"/>
    </row>
    <row r="545" spans="49:52">
      <c r="AW545" s="154"/>
      <c r="AX545" s="154"/>
      <c r="AY545" s="154"/>
      <c r="AZ545" s="154"/>
    </row>
    <row r="546" spans="49:52">
      <c r="AW546" s="154"/>
      <c r="AX546" s="154"/>
      <c r="AY546" s="154"/>
      <c r="AZ546" s="154"/>
    </row>
    <row r="547" spans="49:52">
      <c r="AW547" s="154"/>
      <c r="AX547" s="154"/>
      <c r="AY547" s="154"/>
      <c r="AZ547" s="154"/>
    </row>
    <row r="548" spans="49:52">
      <c r="AW548" s="154"/>
      <c r="AX548" s="154"/>
      <c r="AY548" s="154"/>
      <c r="AZ548" s="154"/>
    </row>
    <row r="549" spans="49:52">
      <c r="AW549" s="154"/>
      <c r="AX549" s="154"/>
      <c r="AY549" s="154"/>
      <c r="AZ549" s="154"/>
    </row>
    <row r="550" spans="49:52">
      <c r="AW550" s="154"/>
      <c r="AX550" s="154"/>
      <c r="AY550" s="154"/>
      <c r="AZ550" s="154"/>
    </row>
    <row r="551" spans="49:52">
      <c r="AW551" s="154"/>
      <c r="AX551" s="154"/>
      <c r="AY551" s="154"/>
      <c r="AZ551" s="154"/>
    </row>
    <row r="552" spans="49:52">
      <c r="AW552" s="154"/>
      <c r="AX552" s="154"/>
      <c r="AY552" s="154"/>
      <c r="AZ552" s="154"/>
    </row>
    <row r="553" spans="49:52">
      <c r="AW553" s="154"/>
      <c r="AX553" s="154"/>
      <c r="AY553" s="154"/>
      <c r="AZ553" s="154"/>
    </row>
    <row r="554" spans="49:52">
      <c r="AW554" s="154"/>
      <c r="AX554" s="154"/>
      <c r="AY554" s="154"/>
      <c r="AZ554" s="154"/>
    </row>
    <row r="555" spans="49:52">
      <c r="AW555" s="154"/>
      <c r="AX555" s="154"/>
      <c r="AY555" s="154"/>
      <c r="AZ555" s="154"/>
    </row>
    <row r="556" spans="49:52">
      <c r="AW556" s="154"/>
      <c r="AX556" s="154"/>
      <c r="AY556" s="154"/>
      <c r="AZ556" s="154"/>
    </row>
    <row r="557" spans="49:52">
      <c r="AW557" s="154"/>
      <c r="AX557" s="154"/>
      <c r="AY557" s="154"/>
      <c r="AZ557" s="154"/>
    </row>
    <row r="558" spans="49:52">
      <c r="AW558" s="154"/>
      <c r="AX558" s="154"/>
      <c r="AY558" s="154"/>
      <c r="AZ558" s="154"/>
    </row>
    <row r="559" spans="49:52">
      <c r="AW559" s="154"/>
      <c r="AX559" s="154"/>
      <c r="AY559" s="154"/>
      <c r="AZ559" s="154"/>
    </row>
    <row r="560" spans="49:52">
      <c r="AW560" s="154"/>
      <c r="AX560" s="154"/>
      <c r="AY560" s="154"/>
      <c r="AZ560" s="154"/>
    </row>
    <row r="561" spans="49:52">
      <c r="AW561" s="154"/>
      <c r="AX561" s="154"/>
      <c r="AY561" s="154"/>
      <c r="AZ561" s="154"/>
    </row>
    <row r="562" spans="49:52">
      <c r="AW562" s="154"/>
      <c r="AX562" s="154"/>
      <c r="AY562" s="154"/>
      <c r="AZ562" s="154"/>
    </row>
    <row r="563" spans="49:52">
      <c r="AW563" s="154"/>
      <c r="AX563" s="154"/>
      <c r="AY563" s="154"/>
      <c r="AZ563" s="154"/>
    </row>
    <row r="564" spans="49:52">
      <c r="AW564" s="154"/>
      <c r="AX564" s="154"/>
      <c r="AY564" s="154"/>
      <c r="AZ564" s="154"/>
    </row>
    <row r="565" spans="49:52">
      <c r="AW565" s="154"/>
      <c r="AX565" s="154"/>
      <c r="AY565" s="154"/>
      <c r="AZ565" s="154"/>
    </row>
    <row r="566" spans="49:52">
      <c r="AW566" s="154"/>
      <c r="AX566" s="154"/>
      <c r="AY566" s="154"/>
      <c r="AZ566" s="154"/>
    </row>
    <row r="567" spans="49:52">
      <c r="AW567" s="154"/>
      <c r="AX567" s="154"/>
      <c r="AY567" s="154"/>
      <c r="AZ567" s="154"/>
    </row>
    <row r="568" spans="49:52">
      <c r="AW568" s="154"/>
      <c r="AX568" s="154"/>
      <c r="AY568" s="154"/>
      <c r="AZ568" s="154"/>
    </row>
    <row r="569" spans="49:52">
      <c r="AW569" s="154"/>
      <c r="AX569" s="154"/>
      <c r="AY569" s="154"/>
      <c r="AZ569" s="154"/>
    </row>
    <row r="570" spans="49:52">
      <c r="AW570" s="154"/>
      <c r="AX570" s="154"/>
      <c r="AY570" s="154"/>
      <c r="AZ570" s="154"/>
    </row>
    <row r="571" spans="49:52">
      <c r="AW571" s="154"/>
      <c r="AX571" s="154"/>
      <c r="AY571" s="154"/>
      <c r="AZ571" s="154"/>
    </row>
    <row r="572" spans="49:52">
      <c r="AW572" s="154"/>
      <c r="AX572" s="154"/>
      <c r="AY572" s="154"/>
      <c r="AZ572" s="154"/>
    </row>
    <row r="573" spans="49:52">
      <c r="AW573" s="154"/>
      <c r="AX573" s="154"/>
      <c r="AY573" s="154"/>
      <c r="AZ573" s="154"/>
    </row>
    <row r="574" spans="49:52">
      <c r="AW574" s="154"/>
      <c r="AX574" s="154"/>
      <c r="AY574" s="154"/>
      <c r="AZ574" s="154"/>
    </row>
    <row r="575" spans="49:52">
      <c r="AW575" s="154"/>
      <c r="AX575" s="154"/>
      <c r="AY575" s="154"/>
      <c r="AZ575" s="154"/>
    </row>
    <row r="576" spans="49:52">
      <c r="AW576" s="154"/>
      <c r="AX576" s="154"/>
      <c r="AY576" s="154"/>
      <c r="AZ576" s="154"/>
    </row>
    <row r="577" spans="49:52">
      <c r="AW577" s="154"/>
      <c r="AX577" s="154"/>
      <c r="AY577" s="154"/>
      <c r="AZ577" s="154"/>
    </row>
    <row r="578" spans="49:52">
      <c r="AW578" s="154"/>
      <c r="AX578" s="154"/>
      <c r="AY578" s="154"/>
      <c r="AZ578" s="154"/>
    </row>
    <row r="579" spans="49:52">
      <c r="AW579" s="154"/>
      <c r="AX579" s="154"/>
      <c r="AY579" s="154"/>
      <c r="AZ579" s="154"/>
    </row>
    <row r="580" spans="49:52">
      <c r="AW580" s="154"/>
      <c r="AX580" s="154"/>
      <c r="AY580" s="154"/>
      <c r="AZ580" s="154"/>
    </row>
    <row r="581" spans="49:52">
      <c r="AW581" s="154"/>
      <c r="AX581" s="154"/>
      <c r="AY581" s="154"/>
      <c r="AZ581" s="154"/>
    </row>
    <row r="582" spans="49:52">
      <c r="AW582" s="154"/>
      <c r="AX582" s="154"/>
      <c r="AY582" s="154"/>
      <c r="AZ582" s="154"/>
    </row>
    <row r="583" spans="49:52">
      <c r="AW583" s="154"/>
      <c r="AX583" s="154"/>
      <c r="AY583" s="154"/>
      <c r="AZ583" s="154"/>
    </row>
    <row r="584" spans="49:52">
      <c r="AW584" s="154"/>
      <c r="AX584" s="154"/>
      <c r="AY584" s="154"/>
      <c r="AZ584" s="154"/>
    </row>
    <row r="585" spans="49:52">
      <c r="AW585" s="154"/>
      <c r="AX585" s="154"/>
      <c r="AY585" s="154"/>
      <c r="AZ585" s="154"/>
    </row>
    <row r="586" spans="49:52">
      <c r="AW586" s="154"/>
      <c r="AX586" s="154"/>
      <c r="AY586" s="154"/>
      <c r="AZ586" s="154"/>
    </row>
    <row r="587" spans="49:52">
      <c r="AW587" s="154"/>
      <c r="AX587" s="154"/>
      <c r="AY587" s="154"/>
      <c r="AZ587" s="154"/>
    </row>
    <row r="588" spans="49:52">
      <c r="AW588" s="154"/>
      <c r="AX588" s="154"/>
      <c r="AY588" s="154"/>
      <c r="AZ588" s="154"/>
    </row>
    <row r="589" spans="49:52">
      <c r="AW589" s="154"/>
      <c r="AX589" s="154"/>
      <c r="AY589" s="154"/>
      <c r="AZ589" s="154"/>
    </row>
    <row r="590" spans="49:52">
      <c r="AW590" s="154"/>
      <c r="AX590" s="154"/>
      <c r="AY590" s="154"/>
      <c r="AZ590" s="154"/>
    </row>
    <row r="591" spans="49:52">
      <c r="AW591" s="154"/>
      <c r="AX591" s="154"/>
      <c r="AY591" s="154"/>
      <c r="AZ591" s="154"/>
    </row>
    <row r="592" spans="49:52">
      <c r="AW592" s="154"/>
      <c r="AX592" s="154"/>
      <c r="AY592" s="154"/>
      <c r="AZ592" s="154"/>
    </row>
    <row r="593" spans="49:52">
      <c r="AW593" s="154"/>
      <c r="AX593" s="154"/>
      <c r="AY593" s="154"/>
      <c r="AZ593" s="154"/>
    </row>
    <row r="594" spans="49:52">
      <c r="AW594" s="154"/>
      <c r="AX594" s="154"/>
      <c r="AY594" s="154"/>
      <c r="AZ594" s="154"/>
    </row>
    <row r="595" spans="49:52">
      <c r="AW595" s="154"/>
      <c r="AX595" s="154"/>
      <c r="AY595" s="154"/>
      <c r="AZ595" s="154"/>
    </row>
    <row r="596" spans="49:52">
      <c r="AW596" s="154"/>
      <c r="AX596" s="154"/>
      <c r="AY596" s="154"/>
      <c r="AZ596" s="154"/>
    </row>
    <row r="597" spans="49:52">
      <c r="AW597" s="154"/>
      <c r="AX597" s="154"/>
      <c r="AY597" s="154"/>
      <c r="AZ597" s="154"/>
    </row>
    <row r="598" spans="49:52">
      <c r="AW598" s="154"/>
      <c r="AX598" s="154"/>
      <c r="AY598" s="154"/>
      <c r="AZ598" s="154"/>
    </row>
    <row r="599" spans="49:52">
      <c r="AW599" s="154"/>
      <c r="AX599" s="154"/>
      <c r="AY599" s="154"/>
      <c r="AZ599" s="154"/>
    </row>
    <row r="600" spans="49:52">
      <c r="AW600" s="154"/>
      <c r="AX600" s="154"/>
      <c r="AY600" s="154"/>
      <c r="AZ600" s="154"/>
    </row>
    <row r="601" spans="49:52">
      <c r="AW601" s="154"/>
      <c r="AX601" s="154"/>
      <c r="AY601" s="154"/>
      <c r="AZ601" s="154"/>
    </row>
    <row r="602" spans="49:52">
      <c r="AW602" s="154"/>
      <c r="AX602" s="154"/>
      <c r="AY602" s="154"/>
      <c r="AZ602" s="154"/>
    </row>
    <row r="603" spans="49:52">
      <c r="AW603" s="154"/>
      <c r="AX603" s="154"/>
      <c r="AY603" s="154"/>
      <c r="AZ603" s="154"/>
    </row>
    <row r="604" spans="49:52">
      <c r="AW604" s="154"/>
      <c r="AX604" s="154"/>
      <c r="AY604" s="154"/>
      <c r="AZ604" s="154"/>
    </row>
    <row r="605" spans="49:52">
      <c r="AW605" s="154"/>
      <c r="AX605" s="154"/>
      <c r="AY605" s="154"/>
      <c r="AZ605" s="154"/>
    </row>
    <row r="606" spans="49:52">
      <c r="AW606" s="154"/>
      <c r="AX606" s="154"/>
      <c r="AY606" s="154"/>
      <c r="AZ606" s="154"/>
    </row>
    <row r="607" spans="49:52">
      <c r="AW607" s="154"/>
      <c r="AX607" s="154"/>
      <c r="AY607" s="154"/>
      <c r="AZ607" s="154"/>
    </row>
    <row r="608" spans="49:52">
      <c r="AW608" s="154"/>
      <c r="AX608" s="154"/>
      <c r="AY608" s="154"/>
      <c r="AZ608" s="154"/>
    </row>
    <row r="609" spans="49:52">
      <c r="AW609" s="154"/>
      <c r="AX609" s="154"/>
      <c r="AY609" s="154"/>
      <c r="AZ609" s="154"/>
    </row>
    <row r="610" spans="49:52">
      <c r="AW610" s="154"/>
      <c r="AX610" s="154"/>
      <c r="AY610" s="154"/>
      <c r="AZ610" s="154"/>
    </row>
    <row r="611" spans="49:52">
      <c r="AW611" s="154"/>
      <c r="AX611" s="154"/>
      <c r="AY611" s="154"/>
      <c r="AZ611" s="154"/>
    </row>
    <row r="612" spans="49:52">
      <c r="AW612" s="154"/>
      <c r="AX612" s="154"/>
      <c r="AY612" s="154"/>
      <c r="AZ612" s="154"/>
    </row>
    <row r="613" spans="49:52">
      <c r="AW613" s="154"/>
      <c r="AX613" s="154"/>
      <c r="AY613" s="154"/>
      <c r="AZ613" s="154"/>
    </row>
    <row r="614" spans="49:52">
      <c r="AW614" s="154"/>
      <c r="AX614" s="154"/>
      <c r="AY614" s="154"/>
      <c r="AZ614" s="154"/>
    </row>
    <row r="615" spans="49:52">
      <c r="AW615" s="154"/>
      <c r="AX615" s="154"/>
      <c r="AY615" s="154"/>
      <c r="AZ615" s="154"/>
    </row>
    <row r="616" spans="49:52">
      <c r="AW616" s="154"/>
      <c r="AX616" s="154"/>
      <c r="AY616" s="154"/>
      <c r="AZ616" s="154"/>
    </row>
    <row r="617" spans="49:52">
      <c r="AW617" s="154"/>
      <c r="AX617" s="154"/>
      <c r="AY617" s="154"/>
      <c r="AZ617" s="154"/>
    </row>
    <row r="618" spans="49:52">
      <c r="AW618" s="154"/>
      <c r="AX618" s="154"/>
      <c r="AY618" s="154"/>
      <c r="AZ618" s="154"/>
    </row>
    <row r="619" spans="49:52">
      <c r="AW619" s="154"/>
      <c r="AX619" s="154"/>
      <c r="AY619" s="154"/>
      <c r="AZ619" s="154"/>
    </row>
    <row r="620" spans="49:52">
      <c r="AW620" s="154"/>
      <c r="AX620" s="154"/>
      <c r="AY620" s="154"/>
      <c r="AZ620" s="154"/>
    </row>
    <row r="621" spans="49:52">
      <c r="AW621" s="154"/>
      <c r="AX621" s="154"/>
      <c r="AY621" s="154"/>
      <c r="AZ621" s="154"/>
    </row>
    <row r="622" spans="49:52">
      <c r="AW622" s="154"/>
      <c r="AX622" s="154"/>
      <c r="AY622" s="154"/>
      <c r="AZ622" s="154"/>
    </row>
    <row r="623" spans="49:52">
      <c r="AW623" s="154"/>
      <c r="AX623" s="154"/>
      <c r="AY623" s="154"/>
      <c r="AZ623" s="154"/>
    </row>
    <row r="624" spans="49:52">
      <c r="AW624" s="154"/>
      <c r="AX624" s="154"/>
      <c r="AY624" s="154"/>
      <c r="AZ624" s="154"/>
    </row>
    <row r="625" spans="49:52">
      <c r="AW625" s="154"/>
      <c r="AX625" s="154"/>
      <c r="AY625" s="154"/>
      <c r="AZ625" s="154"/>
    </row>
    <row r="626" spans="49:52">
      <c r="AW626" s="154"/>
      <c r="AX626" s="154"/>
      <c r="AY626" s="154"/>
      <c r="AZ626" s="154"/>
    </row>
    <row r="627" spans="49:52">
      <c r="AW627" s="154"/>
      <c r="AX627" s="154"/>
      <c r="AY627" s="154"/>
      <c r="AZ627" s="154"/>
    </row>
    <row r="628" spans="49:52">
      <c r="AW628" s="154"/>
      <c r="AX628" s="154"/>
      <c r="AY628" s="154"/>
      <c r="AZ628" s="154"/>
    </row>
    <row r="629" spans="49:52">
      <c r="AW629" s="154"/>
      <c r="AX629" s="154"/>
      <c r="AY629" s="154"/>
      <c r="AZ629" s="154"/>
    </row>
    <row r="630" spans="49:52">
      <c r="AW630" s="154"/>
      <c r="AX630" s="154"/>
      <c r="AY630" s="154"/>
      <c r="AZ630" s="154"/>
    </row>
    <row r="631" spans="49:52">
      <c r="AW631" s="154"/>
      <c r="AX631" s="154"/>
      <c r="AY631" s="154"/>
      <c r="AZ631" s="154"/>
    </row>
    <row r="632" spans="49:52">
      <c r="AW632" s="154"/>
      <c r="AX632" s="154"/>
      <c r="AY632" s="154"/>
      <c r="AZ632" s="154"/>
    </row>
    <row r="633" spans="49:52">
      <c r="AW633" s="154"/>
      <c r="AX633" s="154"/>
      <c r="AY633" s="154"/>
      <c r="AZ633" s="154"/>
    </row>
    <row r="634" spans="49:52">
      <c r="AW634" s="154"/>
      <c r="AX634" s="154"/>
      <c r="AY634" s="154"/>
      <c r="AZ634" s="154"/>
    </row>
    <row r="635" spans="49:52">
      <c r="AW635" s="154"/>
      <c r="AX635" s="154"/>
      <c r="AY635" s="154"/>
      <c r="AZ635" s="154"/>
    </row>
    <row r="636" spans="49:52">
      <c r="AW636" s="154"/>
      <c r="AX636" s="154"/>
      <c r="AY636" s="154"/>
      <c r="AZ636" s="154"/>
    </row>
    <row r="637" spans="49:52">
      <c r="AW637" s="154"/>
      <c r="AX637" s="154"/>
      <c r="AY637" s="154"/>
      <c r="AZ637" s="154"/>
    </row>
    <row r="638" spans="49:52">
      <c r="AW638" s="154"/>
      <c r="AX638" s="154"/>
      <c r="AY638" s="154"/>
      <c r="AZ638" s="154"/>
    </row>
    <row r="639" spans="49:52">
      <c r="AW639" s="154"/>
      <c r="AX639" s="154"/>
      <c r="AY639" s="154"/>
      <c r="AZ639" s="154"/>
    </row>
    <row r="640" spans="49:52">
      <c r="AW640" s="154"/>
      <c r="AX640" s="154"/>
      <c r="AY640" s="154"/>
      <c r="AZ640" s="154"/>
    </row>
    <row r="641" spans="49:52">
      <c r="AW641" s="154"/>
      <c r="AX641" s="154"/>
      <c r="AY641" s="154"/>
      <c r="AZ641" s="154"/>
    </row>
    <row r="642" spans="49:52">
      <c r="AW642" s="154"/>
      <c r="AX642" s="154"/>
      <c r="AY642" s="154"/>
      <c r="AZ642" s="154"/>
    </row>
    <row r="643" spans="49:52">
      <c r="AW643" s="154"/>
      <c r="AX643" s="154"/>
      <c r="AY643" s="154"/>
      <c r="AZ643" s="154"/>
    </row>
    <row r="644" spans="49:52">
      <c r="AW644" s="154"/>
      <c r="AX644" s="154"/>
      <c r="AY644" s="154"/>
      <c r="AZ644" s="154"/>
    </row>
    <row r="645" spans="49:52">
      <c r="AW645" s="154"/>
      <c r="AX645" s="154"/>
      <c r="AY645" s="154"/>
      <c r="AZ645" s="154"/>
    </row>
    <row r="646" spans="49:52">
      <c r="AW646" s="154"/>
      <c r="AX646" s="154"/>
      <c r="AY646" s="154"/>
      <c r="AZ646" s="154"/>
    </row>
    <row r="647" spans="49:52">
      <c r="AW647" s="154"/>
      <c r="AX647" s="154"/>
      <c r="AY647" s="154"/>
      <c r="AZ647" s="154"/>
    </row>
    <row r="648" spans="49:52">
      <c r="AW648" s="154"/>
      <c r="AX648" s="154"/>
      <c r="AY648" s="154"/>
      <c r="AZ648" s="154"/>
    </row>
    <row r="649" spans="49:52">
      <c r="AW649" s="154"/>
      <c r="AX649" s="154"/>
      <c r="AY649" s="154"/>
      <c r="AZ649" s="154"/>
    </row>
    <row r="650" spans="49:52">
      <c r="AW650" s="154"/>
      <c r="AX650" s="154"/>
      <c r="AY650" s="154"/>
      <c r="AZ650" s="154"/>
    </row>
    <row r="651" spans="49:52">
      <c r="AW651" s="154"/>
      <c r="AX651" s="154"/>
      <c r="AY651" s="154"/>
      <c r="AZ651" s="154"/>
    </row>
    <row r="652" spans="49:52">
      <c r="AW652" s="154"/>
      <c r="AX652" s="154"/>
      <c r="AY652" s="154"/>
      <c r="AZ652" s="154"/>
    </row>
    <row r="653" spans="49:52">
      <c r="AW653" s="154"/>
      <c r="AX653" s="154"/>
      <c r="AY653" s="154"/>
      <c r="AZ653" s="154"/>
    </row>
    <row r="654" spans="49:52">
      <c r="AW654" s="154"/>
      <c r="AX654" s="154"/>
      <c r="AY654" s="154"/>
      <c r="AZ654" s="154"/>
    </row>
    <row r="655" spans="49:52">
      <c r="AW655" s="154"/>
      <c r="AX655" s="154"/>
      <c r="AY655" s="154"/>
      <c r="AZ655" s="154"/>
    </row>
    <row r="656" spans="49:52">
      <c r="AW656" s="154"/>
      <c r="AX656" s="154"/>
      <c r="AY656" s="154"/>
      <c r="AZ656" s="154"/>
    </row>
    <row r="657" spans="49:52">
      <c r="AW657" s="154"/>
      <c r="AX657" s="154"/>
      <c r="AY657" s="154"/>
      <c r="AZ657" s="154"/>
    </row>
    <row r="658" spans="49:52">
      <c r="AW658" s="154"/>
      <c r="AX658" s="154"/>
      <c r="AY658" s="154"/>
      <c r="AZ658" s="154"/>
    </row>
    <row r="659" spans="49:52">
      <c r="AW659" s="154"/>
      <c r="AX659" s="154"/>
      <c r="AY659" s="154"/>
      <c r="AZ659" s="154"/>
    </row>
    <row r="660" spans="49:52">
      <c r="AW660" s="154"/>
      <c r="AX660" s="154"/>
      <c r="AY660" s="154"/>
      <c r="AZ660" s="154"/>
    </row>
    <row r="661" spans="49:52">
      <c r="AW661" s="154"/>
      <c r="AX661" s="154"/>
      <c r="AY661" s="154"/>
      <c r="AZ661" s="154"/>
    </row>
    <row r="662" spans="49:52">
      <c r="AW662" s="154"/>
      <c r="AX662" s="154"/>
      <c r="AY662" s="154"/>
      <c r="AZ662" s="154"/>
    </row>
    <row r="663" spans="49:52">
      <c r="AW663" s="154"/>
      <c r="AX663" s="154"/>
      <c r="AY663" s="154"/>
      <c r="AZ663" s="154"/>
    </row>
    <row r="664" spans="49:52">
      <c r="AW664" s="154"/>
      <c r="AX664" s="154"/>
      <c r="AY664" s="154"/>
      <c r="AZ664" s="154"/>
    </row>
    <row r="665" spans="49:52">
      <c r="AW665" s="154"/>
      <c r="AX665" s="154"/>
      <c r="AY665" s="154"/>
      <c r="AZ665" s="154"/>
    </row>
    <row r="666" spans="49:52">
      <c r="AW666" s="154"/>
      <c r="AX666" s="154"/>
      <c r="AY666" s="154"/>
      <c r="AZ666" s="154"/>
    </row>
    <row r="667" spans="49:52">
      <c r="AW667" s="154"/>
      <c r="AX667" s="154"/>
      <c r="AY667" s="154"/>
      <c r="AZ667" s="154"/>
    </row>
    <row r="668" spans="49:52">
      <c r="AW668" s="154"/>
      <c r="AX668" s="154"/>
      <c r="AY668" s="154"/>
      <c r="AZ668" s="154"/>
    </row>
    <row r="669" spans="49:52">
      <c r="AW669" s="154"/>
      <c r="AX669" s="154"/>
      <c r="AY669" s="154"/>
      <c r="AZ669" s="154"/>
    </row>
    <row r="670" spans="49:52">
      <c r="AW670" s="154"/>
      <c r="AX670" s="154"/>
      <c r="AY670" s="154"/>
      <c r="AZ670" s="154"/>
    </row>
    <row r="671" spans="49:52">
      <c r="AW671" s="154"/>
      <c r="AX671" s="154"/>
      <c r="AY671" s="154"/>
      <c r="AZ671" s="154"/>
    </row>
    <row r="672" spans="49:52">
      <c r="AW672" s="154"/>
      <c r="AX672" s="154"/>
      <c r="AY672" s="154"/>
      <c r="AZ672" s="154"/>
    </row>
    <row r="673" spans="49:52">
      <c r="AW673" s="154"/>
      <c r="AX673" s="154"/>
      <c r="AY673" s="154"/>
      <c r="AZ673" s="154"/>
    </row>
    <row r="674" spans="49:52">
      <c r="AW674" s="154"/>
      <c r="AX674" s="154"/>
      <c r="AY674" s="154"/>
      <c r="AZ674" s="154"/>
    </row>
    <row r="675" spans="49:52">
      <c r="AW675" s="154"/>
      <c r="AX675" s="154"/>
      <c r="AY675" s="154"/>
      <c r="AZ675" s="154"/>
    </row>
    <row r="676" spans="49:52">
      <c r="AW676" s="154"/>
      <c r="AX676" s="154"/>
      <c r="AY676" s="154"/>
      <c r="AZ676" s="154"/>
    </row>
    <row r="677" spans="49:52">
      <c r="AW677" s="154"/>
      <c r="AX677" s="154"/>
      <c r="AY677" s="154"/>
      <c r="AZ677" s="154"/>
    </row>
    <row r="678" spans="49:52">
      <c r="AW678" s="154"/>
      <c r="AX678" s="154"/>
      <c r="AY678" s="154"/>
      <c r="AZ678" s="154"/>
    </row>
    <row r="679" spans="49:52">
      <c r="AW679" s="154"/>
      <c r="AX679" s="154"/>
      <c r="AY679" s="154"/>
      <c r="AZ679" s="154"/>
    </row>
    <row r="680" spans="49:52">
      <c r="AW680" s="154"/>
      <c r="AX680" s="154"/>
      <c r="AY680" s="154"/>
      <c r="AZ680" s="154"/>
    </row>
    <row r="681" spans="49:52">
      <c r="AW681" s="154"/>
      <c r="AX681" s="154"/>
      <c r="AY681" s="154"/>
      <c r="AZ681" s="154"/>
    </row>
    <row r="682" spans="49:52">
      <c r="AW682" s="154"/>
      <c r="AX682" s="154"/>
      <c r="AY682" s="154"/>
      <c r="AZ682" s="154"/>
    </row>
    <row r="683" spans="49:52">
      <c r="AW683" s="154"/>
      <c r="AX683" s="154"/>
      <c r="AY683" s="154"/>
      <c r="AZ683" s="154"/>
    </row>
    <row r="684" spans="49:52">
      <c r="AW684" s="154"/>
      <c r="AX684" s="154"/>
      <c r="AY684" s="154"/>
      <c r="AZ684" s="154"/>
    </row>
    <row r="685" spans="49:52">
      <c r="AW685" s="154"/>
      <c r="AX685" s="154"/>
      <c r="AY685" s="154"/>
      <c r="AZ685" s="154"/>
    </row>
    <row r="686" spans="49:52">
      <c r="AW686" s="154"/>
      <c r="AX686" s="154"/>
      <c r="AY686" s="154"/>
      <c r="AZ686" s="154"/>
    </row>
    <row r="687" spans="49:52">
      <c r="AW687" s="154"/>
      <c r="AX687" s="154"/>
      <c r="AY687" s="154"/>
      <c r="AZ687" s="154"/>
    </row>
    <row r="688" spans="49:52">
      <c r="AW688" s="154"/>
      <c r="AX688" s="154"/>
      <c r="AY688" s="154"/>
      <c r="AZ688" s="154"/>
    </row>
    <row r="689" spans="49:52">
      <c r="AW689" s="154"/>
      <c r="AX689" s="154"/>
      <c r="AY689" s="154"/>
      <c r="AZ689" s="154"/>
    </row>
    <row r="690" spans="49:52">
      <c r="AW690" s="154"/>
      <c r="AX690" s="154"/>
      <c r="AY690" s="154"/>
      <c r="AZ690" s="154"/>
    </row>
    <row r="691" spans="49:52">
      <c r="AW691" s="154"/>
      <c r="AX691" s="154"/>
      <c r="AY691" s="154"/>
      <c r="AZ691" s="154"/>
    </row>
    <row r="692" spans="49:52">
      <c r="AW692" s="154"/>
      <c r="AX692" s="154"/>
      <c r="AY692" s="154"/>
      <c r="AZ692" s="154"/>
    </row>
    <row r="693" spans="49:52">
      <c r="AW693" s="154"/>
      <c r="AX693" s="154"/>
      <c r="AY693" s="154"/>
      <c r="AZ693" s="154"/>
    </row>
    <row r="694" spans="49:52">
      <c r="AW694" s="154"/>
      <c r="AX694" s="154"/>
      <c r="AY694" s="154"/>
      <c r="AZ694" s="154"/>
    </row>
    <row r="695" spans="49:52">
      <c r="AW695" s="154"/>
      <c r="AX695" s="154"/>
      <c r="AY695" s="154"/>
      <c r="AZ695" s="154"/>
    </row>
    <row r="696" spans="49:52">
      <c r="AW696" s="154"/>
      <c r="AX696" s="154"/>
      <c r="AY696" s="154"/>
      <c r="AZ696" s="154"/>
    </row>
    <row r="697" spans="49:52">
      <c r="AW697" s="154"/>
      <c r="AX697" s="154"/>
      <c r="AY697" s="154"/>
      <c r="AZ697" s="154"/>
    </row>
    <row r="698" spans="49:52">
      <c r="AW698" s="154"/>
      <c r="AX698" s="154"/>
      <c r="AY698" s="154"/>
      <c r="AZ698" s="154"/>
    </row>
    <row r="699" spans="49:52">
      <c r="AW699" s="154"/>
      <c r="AX699" s="154"/>
      <c r="AY699" s="154"/>
      <c r="AZ699" s="154"/>
    </row>
    <row r="700" spans="49:52">
      <c r="AW700" s="154"/>
      <c r="AX700" s="154"/>
      <c r="AY700" s="154"/>
      <c r="AZ700" s="154"/>
    </row>
    <row r="701" spans="49:52">
      <c r="AW701" s="154"/>
      <c r="AX701" s="154"/>
      <c r="AY701" s="154"/>
      <c r="AZ701" s="154"/>
    </row>
    <row r="702" spans="49:52">
      <c r="AW702" s="154"/>
      <c r="AX702" s="154"/>
      <c r="AY702" s="154"/>
      <c r="AZ702" s="154"/>
    </row>
    <row r="703" spans="49:52">
      <c r="AW703" s="154"/>
      <c r="AX703" s="154"/>
      <c r="AY703" s="154"/>
      <c r="AZ703" s="154"/>
    </row>
    <row r="704" spans="49:52">
      <c r="AW704" s="154"/>
      <c r="AX704" s="154"/>
      <c r="AY704" s="154"/>
      <c r="AZ704" s="154"/>
    </row>
    <row r="705" spans="49:52">
      <c r="AW705" s="154"/>
      <c r="AX705" s="154"/>
      <c r="AY705" s="154"/>
      <c r="AZ705" s="154"/>
    </row>
    <row r="706" spans="49:52">
      <c r="AW706" s="154"/>
      <c r="AX706" s="154"/>
      <c r="AY706" s="154"/>
      <c r="AZ706" s="154"/>
    </row>
    <row r="707" spans="49:52">
      <c r="AW707" s="154"/>
      <c r="AX707" s="154"/>
      <c r="AY707" s="154"/>
      <c r="AZ707" s="154"/>
    </row>
    <row r="708" spans="49:52">
      <c r="AW708" s="154"/>
      <c r="AX708" s="154"/>
      <c r="AY708" s="154"/>
      <c r="AZ708" s="154"/>
    </row>
    <row r="709" spans="49:52">
      <c r="AW709" s="154"/>
      <c r="AX709" s="154"/>
      <c r="AY709" s="154"/>
      <c r="AZ709" s="154"/>
    </row>
    <row r="710" spans="49:52">
      <c r="AW710" s="154"/>
      <c r="AX710" s="154"/>
      <c r="AY710" s="154"/>
      <c r="AZ710" s="154"/>
    </row>
    <row r="711" spans="49:52">
      <c r="AW711" s="154"/>
      <c r="AX711" s="154"/>
      <c r="AY711" s="154"/>
      <c r="AZ711" s="154"/>
    </row>
    <row r="712" spans="49:52">
      <c r="AW712" s="154"/>
      <c r="AX712" s="154"/>
      <c r="AY712" s="154"/>
      <c r="AZ712" s="154"/>
    </row>
    <row r="713" spans="49:52">
      <c r="AW713" s="154"/>
      <c r="AX713" s="154"/>
      <c r="AY713" s="154"/>
      <c r="AZ713" s="154"/>
    </row>
    <row r="714" spans="49:52">
      <c r="AW714" s="154"/>
      <c r="AX714" s="154"/>
      <c r="AY714" s="154"/>
      <c r="AZ714" s="154"/>
    </row>
    <row r="715" spans="49:52">
      <c r="AW715" s="154"/>
      <c r="AX715" s="154"/>
      <c r="AY715" s="154"/>
      <c r="AZ715" s="154"/>
    </row>
    <row r="716" spans="49:52">
      <c r="AW716" s="154"/>
      <c r="AX716" s="154"/>
      <c r="AY716" s="154"/>
      <c r="AZ716" s="154"/>
    </row>
    <row r="717" spans="49:52">
      <c r="AW717" s="154"/>
      <c r="AX717" s="154"/>
      <c r="AY717" s="154"/>
      <c r="AZ717" s="154"/>
    </row>
    <row r="718" spans="49:52">
      <c r="AW718" s="154"/>
      <c r="AX718" s="154"/>
      <c r="AY718" s="154"/>
      <c r="AZ718" s="154"/>
    </row>
    <row r="719" spans="49:52">
      <c r="AW719" s="154"/>
      <c r="AX719" s="154"/>
      <c r="AY719" s="154"/>
      <c r="AZ719" s="154"/>
    </row>
    <row r="720" spans="49:52">
      <c r="AW720" s="154"/>
      <c r="AX720" s="154"/>
      <c r="AY720" s="154"/>
      <c r="AZ720" s="154"/>
    </row>
    <row r="721" spans="49:52">
      <c r="AW721" s="154"/>
      <c r="AX721" s="154"/>
      <c r="AY721" s="154"/>
      <c r="AZ721" s="154"/>
    </row>
    <row r="722" spans="49:52">
      <c r="AW722" s="154"/>
      <c r="AX722" s="154"/>
      <c r="AY722" s="154"/>
      <c r="AZ722" s="154"/>
    </row>
    <row r="723" spans="49:52">
      <c r="AW723" s="154"/>
      <c r="AX723" s="154"/>
      <c r="AY723" s="154"/>
      <c r="AZ723" s="154"/>
    </row>
    <row r="724" spans="49:52">
      <c r="AW724" s="154"/>
      <c r="AX724" s="154"/>
      <c r="AY724" s="154"/>
      <c r="AZ724" s="154"/>
    </row>
    <row r="725" spans="49:52">
      <c r="AW725" s="154"/>
      <c r="AX725" s="154"/>
      <c r="AY725" s="154"/>
      <c r="AZ725" s="154"/>
    </row>
    <row r="726" spans="49:52">
      <c r="AW726" s="154"/>
      <c r="AX726" s="154"/>
      <c r="AY726" s="154"/>
      <c r="AZ726" s="154"/>
    </row>
    <row r="727" spans="49:52">
      <c r="AW727" s="154"/>
      <c r="AX727" s="154"/>
      <c r="AY727" s="154"/>
      <c r="AZ727" s="154"/>
    </row>
    <row r="728" spans="49:52">
      <c r="AW728" s="154"/>
      <c r="AX728" s="154"/>
      <c r="AY728" s="154"/>
      <c r="AZ728" s="154"/>
    </row>
    <row r="729" spans="49:52">
      <c r="AW729" s="154"/>
      <c r="AX729" s="154"/>
      <c r="AY729" s="154"/>
      <c r="AZ729" s="154"/>
    </row>
    <row r="730" spans="49:52">
      <c r="AW730" s="154"/>
      <c r="AX730" s="154"/>
      <c r="AY730" s="154"/>
      <c r="AZ730" s="154"/>
    </row>
    <row r="731" spans="49:52">
      <c r="AW731" s="154"/>
      <c r="AX731" s="154"/>
      <c r="AY731" s="154"/>
      <c r="AZ731" s="154"/>
    </row>
    <row r="732" spans="49:52">
      <c r="AW732" s="154"/>
      <c r="AX732" s="154"/>
      <c r="AY732" s="154"/>
      <c r="AZ732" s="154"/>
    </row>
    <row r="733" spans="49:52">
      <c r="AW733" s="154"/>
      <c r="AX733" s="154"/>
      <c r="AY733" s="154"/>
      <c r="AZ733" s="154"/>
    </row>
    <row r="734" spans="49:52">
      <c r="AW734" s="154"/>
      <c r="AX734" s="154"/>
      <c r="AY734" s="154"/>
      <c r="AZ734" s="154"/>
    </row>
    <row r="735" spans="49:52">
      <c r="AW735" s="154"/>
      <c r="AX735" s="154"/>
      <c r="AY735" s="154"/>
      <c r="AZ735" s="154"/>
    </row>
    <row r="736" spans="49:52">
      <c r="AW736" s="154"/>
      <c r="AX736" s="154"/>
      <c r="AY736" s="154"/>
      <c r="AZ736" s="154"/>
    </row>
    <row r="737" spans="49:52">
      <c r="AW737" s="154"/>
      <c r="AX737" s="154"/>
      <c r="AY737" s="154"/>
      <c r="AZ737" s="154"/>
    </row>
    <row r="738" spans="49:52">
      <c r="AW738" s="154"/>
      <c r="AX738" s="154"/>
      <c r="AY738" s="154"/>
      <c r="AZ738" s="154"/>
    </row>
    <row r="739" spans="49:52">
      <c r="AW739" s="154"/>
      <c r="AX739" s="154"/>
      <c r="AY739" s="154"/>
      <c r="AZ739" s="154"/>
    </row>
    <row r="740" spans="49:52">
      <c r="AW740" s="154"/>
      <c r="AX740" s="154"/>
      <c r="AY740" s="154"/>
      <c r="AZ740" s="154"/>
    </row>
    <row r="741" spans="49:52">
      <c r="AW741" s="154"/>
      <c r="AX741" s="154"/>
      <c r="AY741" s="154"/>
      <c r="AZ741" s="154"/>
    </row>
    <row r="742" spans="49:52">
      <c r="AW742" s="154"/>
      <c r="AX742" s="154"/>
      <c r="AY742" s="154"/>
      <c r="AZ742" s="154"/>
    </row>
    <row r="743" spans="49:52">
      <c r="AW743" s="154"/>
      <c r="AX743" s="154"/>
      <c r="AY743" s="154"/>
      <c r="AZ743" s="154"/>
    </row>
    <row r="744" spans="49:52">
      <c r="AW744" s="154"/>
      <c r="AX744" s="154"/>
      <c r="AY744" s="154"/>
      <c r="AZ744" s="154"/>
    </row>
    <row r="745" spans="49:52">
      <c r="AW745" s="154"/>
      <c r="AX745" s="154"/>
      <c r="AY745" s="154"/>
      <c r="AZ745" s="154"/>
    </row>
    <row r="746" spans="49:52">
      <c r="AW746" s="154"/>
      <c r="AX746" s="154"/>
      <c r="AY746" s="154"/>
      <c r="AZ746" s="154"/>
    </row>
    <row r="747" spans="49:52">
      <c r="AW747" s="154"/>
      <c r="AX747" s="154"/>
      <c r="AY747" s="154"/>
      <c r="AZ747" s="154"/>
    </row>
    <row r="748" spans="49:52">
      <c r="AW748" s="154"/>
      <c r="AX748" s="154"/>
      <c r="AY748" s="154"/>
      <c r="AZ748" s="154"/>
    </row>
    <row r="749" spans="49:52">
      <c r="AW749" s="154"/>
      <c r="AX749" s="154"/>
      <c r="AY749" s="154"/>
      <c r="AZ749" s="154"/>
    </row>
    <row r="750" spans="49:52">
      <c r="AW750" s="154"/>
      <c r="AX750" s="154"/>
      <c r="AY750" s="154"/>
      <c r="AZ750" s="154"/>
    </row>
    <row r="751" spans="49:52">
      <c r="AW751" s="154"/>
      <c r="AX751" s="154"/>
      <c r="AY751" s="154"/>
      <c r="AZ751" s="154"/>
    </row>
    <row r="752" spans="49:52">
      <c r="AW752" s="154"/>
      <c r="AX752" s="154"/>
      <c r="AY752" s="154"/>
      <c r="AZ752" s="154"/>
    </row>
    <row r="753" spans="49:52">
      <c r="AW753" s="154"/>
      <c r="AX753" s="154"/>
      <c r="AY753" s="154"/>
      <c r="AZ753" s="154"/>
    </row>
    <row r="754" spans="49:52">
      <c r="AW754" s="154"/>
      <c r="AX754" s="154"/>
      <c r="AY754" s="154"/>
      <c r="AZ754" s="154"/>
    </row>
    <row r="755" spans="49:52">
      <c r="AW755" s="154"/>
      <c r="AX755" s="154"/>
      <c r="AY755" s="154"/>
      <c r="AZ755" s="154"/>
    </row>
    <row r="756" spans="49:52">
      <c r="AW756" s="154"/>
      <c r="AX756" s="154"/>
      <c r="AY756" s="154"/>
      <c r="AZ756" s="154"/>
    </row>
    <row r="757" spans="49:52">
      <c r="AW757" s="154"/>
      <c r="AX757" s="154"/>
      <c r="AY757" s="154"/>
      <c r="AZ757" s="154"/>
    </row>
    <row r="758" spans="49:52">
      <c r="AW758" s="154"/>
      <c r="AX758" s="154"/>
      <c r="AY758" s="154"/>
      <c r="AZ758" s="154"/>
    </row>
    <row r="759" spans="49:52">
      <c r="AW759" s="154"/>
      <c r="AX759" s="154"/>
      <c r="AY759" s="154"/>
      <c r="AZ759" s="154"/>
    </row>
    <row r="760" spans="49:52">
      <c r="AW760" s="154"/>
      <c r="AX760" s="154"/>
      <c r="AY760" s="154"/>
      <c r="AZ760" s="154"/>
    </row>
    <row r="761" spans="49:52">
      <c r="AW761" s="154"/>
      <c r="AX761" s="154"/>
      <c r="AY761" s="154"/>
      <c r="AZ761" s="154"/>
    </row>
    <row r="762" spans="49:52">
      <c r="AW762" s="154"/>
      <c r="AX762" s="154"/>
      <c r="AY762" s="154"/>
      <c r="AZ762" s="154"/>
    </row>
    <row r="763" spans="49:52">
      <c r="AW763" s="154"/>
      <c r="AX763" s="154"/>
      <c r="AY763" s="154"/>
      <c r="AZ763" s="154"/>
    </row>
    <row r="764" spans="49:52">
      <c r="AW764" s="154"/>
      <c r="AX764" s="154"/>
      <c r="AY764" s="154"/>
      <c r="AZ764" s="154"/>
    </row>
    <row r="765" spans="49:52">
      <c r="AW765" s="154"/>
      <c r="AX765" s="154"/>
      <c r="AY765" s="154"/>
      <c r="AZ765" s="154"/>
    </row>
    <row r="766" spans="49:52">
      <c r="AW766" s="154"/>
      <c r="AX766" s="154"/>
      <c r="AY766" s="154"/>
      <c r="AZ766" s="154"/>
    </row>
    <row r="767" spans="49:52">
      <c r="AW767" s="154"/>
      <c r="AX767" s="154"/>
      <c r="AY767" s="154"/>
      <c r="AZ767" s="154"/>
    </row>
    <row r="768" spans="49:52">
      <c r="AW768" s="154"/>
      <c r="AX768" s="154"/>
      <c r="AY768" s="154"/>
      <c r="AZ768" s="154"/>
    </row>
    <row r="769" spans="49:52">
      <c r="AW769" s="154"/>
      <c r="AX769" s="154"/>
      <c r="AY769" s="154"/>
      <c r="AZ769" s="154"/>
    </row>
    <row r="770" spans="49:52">
      <c r="AW770" s="154"/>
      <c r="AX770" s="154"/>
      <c r="AY770" s="154"/>
      <c r="AZ770" s="154"/>
    </row>
    <row r="771" spans="49:52">
      <c r="AW771" s="154"/>
      <c r="AX771" s="154"/>
      <c r="AY771" s="154"/>
      <c r="AZ771" s="154"/>
    </row>
    <row r="772" spans="49:52">
      <c r="AW772" s="154"/>
      <c r="AX772" s="154"/>
      <c r="AY772" s="154"/>
      <c r="AZ772" s="154"/>
    </row>
    <row r="773" spans="49:52">
      <c r="AW773" s="154"/>
      <c r="AX773" s="154"/>
      <c r="AY773" s="154"/>
      <c r="AZ773" s="154"/>
    </row>
    <row r="774" spans="49:52">
      <c r="AW774" s="154"/>
      <c r="AX774" s="154"/>
      <c r="AY774" s="154"/>
      <c r="AZ774" s="154"/>
    </row>
    <row r="775" spans="49:52">
      <c r="AW775" s="154"/>
      <c r="AX775" s="154"/>
      <c r="AY775" s="154"/>
      <c r="AZ775" s="154"/>
    </row>
    <row r="776" spans="49:52">
      <c r="AW776" s="154"/>
      <c r="AX776" s="154"/>
      <c r="AY776" s="154"/>
      <c r="AZ776" s="154"/>
    </row>
    <row r="777" spans="49:52">
      <c r="AW777" s="154"/>
      <c r="AX777" s="154"/>
      <c r="AY777" s="154"/>
      <c r="AZ777" s="154"/>
    </row>
    <row r="778" spans="49:52">
      <c r="AW778" s="154"/>
      <c r="AX778" s="154"/>
      <c r="AY778" s="154"/>
      <c r="AZ778" s="154"/>
    </row>
    <row r="779" spans="49:52">
      <c r="AW779" s="154"/>
      <c r="AX779" s="154"/>
      <c r="AY779" s="154"/>
      <c r="AZ779" s="154"/>
    </row>
    <row r="780" spans="49:52">
      <c r="AW780" s="154"/>
      <c r="AX780" s="154"/>
      <c r="AY780" s="154"/>
      <c r="AZ780" s="154"/>
    </row>
    <row r="781" spans="49:52">
      <c r="AW781" s="154"/>
      <c r="AX781" s="154"/>
      <c r="AY781" s="154"/>
      <c r="AZ781" s="154"/>
    </row>
    <row r="782" spans="49:52">
      <c r="AW782" s="154"/>
      <c r="AX782" s="154"/>
      <c r="AY782" s="154"/>
      <c r="AZ782" s="154"/>
    </row>
    <row r="783" spans="49:52">
      <c r="AW783" s="154"/>
      <c r="AX783" s="154"/>
      <c r="AY783" s="154"/>
      <c r="AZ783" s="154"/>
    </row>
    <row r="784" spans="49:52">
      <c r="AW784" s="154"/>
      <c r="AX784" s="154"/>
      <c r="AY784" s="154"/>
      <c r="AZ784" s="154"/>
    </row>
    <row r="785" spans="49:52">
      <c r="AW785" s="154"/>
      <c r="AX785" s="154"/>
      <c r="AY785" s="154"/>
      <c r="AZ785" s="154"/>
    </row>
    <row r="786" spans="49:52">
      <c r="AW786" s="154"/>
      <c r="AX786" s="154"/>
      <c r="AY786" s="154"/>
      <c r="AZ786" s="154"/>
    </row>
    <row r="787" spans="49:52">
      <c r="AW787" s="154"/>
      <c r="AX787" s="154"/>
      <c r="AY787" s="154"/>
      <c r="AZ787" s="154"/>
    </row>
    <row r="788" spans="49:52">
      <c r="AW788" s="154"/>
      <c r="AX788" s="154"/>
      <c r="AY788" s="154"/>
      <c r="AZ788" s="154"/>
    </row>
    <row r="789" spans="49:52">
      <c r="AW789" s="154"/>
      <c r="AX789" s="154"/>
      <c r="AY789" s="154"/>
      <c r="AZ789" s="154"/>
    </row>
    <row r="790" spans="49:52">
      <c r="AW790" s="154"/>
      <c r="AX790" s="154"/>
      <c r="AY790" s="154"/>
      <c r="AZ790" s="154"/>
    </row>
    <row r="791" spans="49:52">
      <c r="AW791" s="154"/>
      <c r="AX791" s="154"/>
      <c r="AY791" s="154"/>
      <c r="AZ791" s="154"/>
    </row>
    <row r="792" spans="49:52">
      <c r="AW792" s="154"/>
      <c r="AX792" s="154"/>
      <c r="AY792" s="154"/>
      <c r="AZ792" s="154"/>
    </row>
    <row r="793" spans="49:52">
      <c r="AW793" s="154"/>
      <c r="AX793" s="154"/>
      <c r="AY793" s="154"/>
      <c r="AZ793" s="154"/>
    </row>
    <row r="794" spans="49:52">
      <c r="AW794" s="154"/>
      <c r="AX794" s="154"/>
      <c r="AY794" s="154"/>
      <c r="AZ794" s="154"/>
    </row>
    <row r="795" spans="49:52">
      <c r="AW795" s="154"/>
      <c r="AX795" s="154"/>
      <c r="AY795" s="154"/>
      <c r="AZ795" s="154"/>
    </row>
    <row r="796" spans="49:52">
      <c r="AW796" s="154"/>
      <c r="AX796" s="154"/>
      <c r="AY796" s="154"/>
      <c r="AZ796" s="154"/>
    </row>
    <row r="797" spans="49:52">
      <c r="AW797" s="154"/>
      <c r="AX797" s="154"/>
      <c r="AY797" s="154"/>
      <c r="AZ797" s="154"/>
    </row>
    <row r="798" spans="49:52">
      <c r="AW798" s="154"/>
      <c r="AX798" s="154"/>
      <c r="AY798" s="154"/>
      <c r="AZ798" s="154"/>
    </row>
    <row r="799" spans="49:52">
      <c r="AW799" s="154"/>
      <c r="AX799" s="154"/>
      <c r="AY799" s="154"/>
      <c r="AZ799" s="154"/>
    </row>
    <row r="800" spans="49:52">
      <c r="AW800" s="154"/>
      <c r="AX800" s="154"/>
      <c r="AY800" s="154"/>
      <c r="AZ800" s="154"/>
    </row>
    <row r="801" spans="49:52">
      <c r="AW801" s="154"/>
      <c r="AX801" s="154"/>
      <c r="AY801" s="154"/>
      <c r="AZ801" s="154"/>
    </row>
    <row r="802" spans="49:52">
      <c r="AW802" s="154"/>
      <c r="AX802" s="154"/>
      <c r="AY802" s="154"/>
      <c r="AZ802" s="154"/>
    </row>
    <row r="803" spans="49:52">
      <c r="AW803" s="154"/>
      <c r="AX803" s="154"/>
      <c r="AY803" s="154"/>
      <c r="AZ803" s="154"/>
    </row>
    <row r="804" spans="49:52">
      <c r="AW804" s="154"/>
      <c r="AX804" s="154"/>
      <c r="AY804" s="154"/>
      <c r="AZ804" s="154"/>
    </row>
    <row r="805" spans="49:52">
      <c r="AW805" s="154"/>
      <c r="AX805" s="154"/>
      <c r="AY805" s="154"/>
      <c r="AZ805" s="154"/>
    </row>
    <row r="806" spans="49:52">
      <c r="AW806" s="154"/>
      <c r="AX806" s="154"/>
      <c r="AY806" s="154"/>
      <c r="AZ806" s="154"/>
    </row>
    <row r="807" spans="49:52">
      <c r="AW807" s="154"/>
      <c r="AX807" s="154"/>
      <c r="AY807" s="154"/>
      <c r="AZ807" s="154"/>
    </row>
    <row r="808" spans="49:52">
      <c r="AW808" s="154"/>
      <c r="AX808" s="154"/>
      <c r="AY808" s="154"/>
      <c r="AZ808" s="154"/>
    </row>
    <row r="809" spans="49:52">
      <c r="AW809" s="154"/>
      <c r="AX809" s="154"/>
      <c r="AY809" s="154"/>
      <c r="AZ809" s="154"/>
    </row>
    <row r="810" spans="49:52">
      <c r="AW810" s="154"/>
      <c r="AX810" s="154"/>
      <c r="AY810" s="154"/>
      <c r="AZ810" s="154"/>
    </row>
    <row r="811" spans="49:52">
      <c r="AW811" s="154"/>
      <c r="AX811" s="154"/>
      <c r="AY811" s="154"/>
      <c r="AZ811" s="154"/>
    </row>
    <row r="812" spans="49:52">
      <c r="AW812" s="154"/>
      <c r="AX812" s="154"/>
      <c r="AY812" s="154"/>
      <c r="AZ812" s="154"/>
    </row>
    <row r="813" spans="49:52">
      <c r="AW813" s="154"/>
      <c r="AX813" s="154"/>
      <c r="AY813" s="154"/>
      <c r="AZ813" s="154"/>
    </row>
    <row r="814" spans="49:52">
      <c r="AW814" s="154"/>
      <c r="AX814" s="154"/>
      <c r="AY814" s="154"/>
      <c r="AZ814" s="154"/>
    </row>
    <row r="815" spans="49:52">
      <c r="AW815" s="154"/>
      <c r="AX815" s="154"/>
      <c r="AY815" s="154"/>
      <c r="AZ815" s="154"/>
    </row>
    <row r="816" spans="49:52">
      <c r="AW816" s="154"/>
      <c r="AX816" s="154"/>
      <c r="AY816" s="154"/>
      <c r="AZ816" s="154"/>
    </row>
    <row r="817" spans="49:52">
      <c r="AW817" s="154"/>
      <c r="AX817" s="154"/>
      <c r="AY817" s="154"/>
      <c r="AZ817" s="154"/>
    </row>
    <row r="818" spans="49:52">
      <c r="AW818" s="154"/>
      <c r="AX818" s="154"/>
      <c r="AY818" s="154"/>
      <c r="AZ818" s="154"/>
    </row>
    <row r="819" spans="49:52">
      <c r="AW819" s="154"/>
      <c r="AX819" s="154"/>
      <c r="AY819" s="154"/>
      <c r="AZ819" s="154"/>
    </row>
    <row r="820" spans="49:52">
      <c r="AW820" s="154"/>
      <c r="AX820" s="154"/>
      <c r="AY820" s="154"/>
      <c r="AZ820" s="154"/>
    </row>
    <row r="821" spans="49:52">
      <c r="AW821" s="154"/>
      <c r="AX821" s="154"/>
      <c r="AY821" s="154"/>
      <c r="AZ821" s="154"/>
    </row>
    <row r="822" spans="49:52">
      <c r="AW822" s="154"/>
      <c r="AX822" s="154"/>
      <c r="AY822" s="154"/>
      <c r="AZ822" s="154"/>
    </row>
    <row r="823" spans="49:52">
      <c r="AW823" s="154"/>
      <c r="AX823" s="154"/>
      <c r="AY823" s="154"/>
      <c r="AZ823" s="154"/>
    </row>
    <row r="824" spans="49:52">
      <c r="AW824" s="154"/>
      <c r="AX824" s="154"/>
      <c r="AY824" s="154"/>
      <c r="AZ824" s="154"/>
    </row>
    <row r="825" spans="49:52">
      <c r="AW825" s="154"/>
      <c r="AX825" s="154"/>
      <c r="AY825" s="154"/>
      <c r="AZ825" s="154"/>
    </row>
    <row r="826" spans="49:52">
      <c r="AW826" s="154"/>
      <c r="AX826" s="154"/>
      <c r="AY826" s="154"/>
      <c r="AZ826" s="154"/>
    </row>
    <row r="827" spans="49:52">
      <c r="AW827" s="154"/>
      <c r="AX827" s="154"/>
      <c r="AY827" s="154"/>
      <c r="AZ827" s="154"/>
    </row>
    <row r="828" spans="49:52">
      <c r="AW828" s="154"/>
      <c r="AX828" s="154"/>
      <c r="AY828" s="154"/>
      <c r="AZ828" s="154"/>
    </row>
    <row r="829" spans="49:52">
      <c r="AW829" s="154"/>
      <c r="AX829" s="154"/>
      <c r="AY829" s="154"/>
      <c r="AZ829" s="154"/>
    </row>
    <row r="830" spans="49:52">
      <c r="AW830" s="154"/>
      <c r="AX830" s="154"/>
      <c r="AY830" s="154"/>
      <c r="AZ830" s="154"/>
    </row>
    <row r="831" spans="49:52">
      <c r="AW831" s="154"/>
      <c r="AX831" s="154"/>
      <c r="AY831" s="154"/>
      <c r="AZ831" s="154"/>
    </row>
    <row r="832" spans="49:52">
      <c r="AW832" s="154"/>
      <c r="AX832" s="154"/>
      <c r="AY832" s="154"/>
      <c r="AZ832" s="154"/>
    </row>
    <row r="833" spans="49:52">
      <c r="AW833" s="154"/>
      <c r="AX833" s="154"/>
      <c r="AY833" s="154"/>
      <c r="AZ833" s="154"/>
    </row>
    <row r="834" spans="49:52">
      <c r="AW834" s="154"/>
      <c r="AX834" s="154"/>
      <c r="AY834" s="154"/>
      <c r="AZ834" s="154"/>
    </row>
    <row r="835" spans="49:52">
      <c r="AW835" s="154"/>
      <c r="AX835" s="154"/>
      <c r="AY835" s="154"/>
      <c r="AZ835" s="154"/>
    </row>
    <row r="836" spans="49:52">
      <c r="AW836" s="154"/>
      <c r="AX836" s="154"/>
      <c r="AY836" s="154"/>
      <c r="AZ836" s="154"/>
    </row>
    <row r="837" spans="49:52">
      <c r="AW837" s="154"/>
      <c r="AX837" s="154"/>
      <c r="AY837" s="154"/>
      <c r="AZ837" s="154"/>
    </row>
    <row r="838" spans="49:52">
      <c r="AW838" s="154"/>
      <c r="AX838" s="154"/>
      <c r="AY838" s="154"/>
      <c r="AZ838" s="154"/>
    </row>
    <row r="839" spans="49:52">
      <c r="AW839" s="154"/>
      <c r="AX839" s="154"/>
      <c r="AY839" s="154"/>
      <c r="AZ839" s="154"/>
    </row>
    <row r="840" spans="49:52">
      <c r="AW840" s="154"/>
      <c r="AX840" s="154"/>
      <c r="AY840" s="154"/>
      <c r="AZ840" s="154"/>
    </row>
    <row r="841" spans="49:52">
      <c r="AW841" s="154"/>
      <c r="AX841" s="154"/>
      <c r="AY841" s="154"/>
      <c r="AZ841" s="154"/>
    </row>
    <row r="842" spans="49:52">
      <c r="AW842" s="154"/>
      <c r="AX842" s="154"/>
      <c r="AY842" s="154"/>
      <c r="AZ842" s="154"/>
    </row>
    <row r="843" spans="49:52">
      <c r="AW843" s="154"/>
      <c r="AX843" s="154"/>
      <c r="AY843" s="154"/>
      <c r="AZ843" s="154"/>
    </row>
    <row r="844" spans="49:52">
      <c r="AW844" s="154"/>
      <c r="AX844" s="154"/>
      <c r="AY844" s="154"/>
      <c r="AZ844" s="154"/>
    </row>
    <row r="845" spans="49:52">
      <c r="AW845" s="154"/>
      <c r="AX845" s="154"/>
      <c r="AY845" s="154"/>
      <c r="AZ845" s="154"/>
    </row>
    <row r="846" spans="49:52">
      <c r="AW846" s="154"/>
      <c r="AX846" s="154"/>
      <c r="AY846" s="154"/>
      <c r="AZ846" s="154"/>
    </row>
    <row r="847" spans="49:52">
      <c r="AW847" s="154"/>
      <c r="AX847" s="154"/>
      <c r="AY847" s="154"/>
      <c r="AZ847" s="154"/>
    </row>
    <row r="848" spans="49:52">
      <c r="AW848" s="154"/>
      <c r="AX848" s="154"/>
      <c r="AY848" s="154"/>
      <c r="AZ848" s="154"/>
    </row>
    <row r="849" spans="49:52">
      <c r="AW849" s="154"/>
      <c r="AX849" s="154"/>
      <c r="AY849" s="154"/>
      <c r="AZ849" s="154"/>
    </row>
    <row r="850" spans="49:52">
      <c r="AW850" s="154"/>
      <c r="AX850" s="154"/>
      <c r="AY850" s="154"/>
      <c r="AZ850" s="154"/>
    </row>
    <row r="851" spans="49:52">
      <c r="AW851" s="154"/>
      <c r="AX851" s="154"/>
      <c r="AY851" s="154"/>
      <c r="AZ851" s="154"/>
    </row>
    <row r="852" spans="49:52">
      <c r="AW852" s="154"/>
      <c r="AX852" s="154"/>
      <c r="AY852" s="154"/>
      <c r="AZ852" s="154"/>
    </row>
    <row r="853" spans="49:52">
      <c r="AW853" s="154"/>
      <c r="AX853" s="154"/>
      <c r="AY853" s="154"/>
      <c r="AZ853" s="154"/>
    </row>
    <row r="854" spans="49:52">
      <c r="AW854" s="154"/>
      <c r="AX854" s="154"/>
      <c r="AY854" s="154"/>
      <c r="AZ854" s="154"/>
    </row>
    <row r="855" spans="49:52">
      <c r="AW855" s="154"/>
      <c r="AX855" s="154"/>
      <c r="AY855" s="154"/>
      <c r="AZ855" s="154"/>
    </row>
    <row r="856" spans="49:52">
      <c r="AW856" s="154"/>
      <c r="AX856" s="154"/>
      <c r="AY856" s="154"/>
      <c r="AZ856" s="154"/>
    </row>
    <row r="857" spans="49:52">
      <c r="AW857" s="154"/>
      <c r="AX857" s="154"/>
      <c r="AY857" s="154"/>
      <c r="AZ857" s="154"/>
    </row>
    <row r="858" spans="49:52">
      <c r="AW858" s="154"/>
      <c r="AX858" s="154"/>
      <c r="AY858" s="154"/>
      <c r="AZ858" s="154"/>
    </row>
    <row r="859" spans="49:52">
      <c r="AW859" s="154"/>
      <c r="AX859" s="154"/>
      <c r="AY859" s="154"/>
      <c r="AZ859" s="154"/>
    </row>
    <row r="860" spans="49:52">
      <c r="AW860" s="154"/>
      <c r="AX860" s="154"/>
      <c r="AY860" s="154"/>
      <c r="AZ860" s="154"/>
    </row>
    <row r="861" spans="49:52">
      <c r="AW861" s="154"/>
      <c r="AX861" s="154"/>
      <c r="AY861" s="154"/>
      <c r="AZ861" s="154"/>
    </row>
    <row r="862" spans="49:52">
      <c r="AW862" s="154"/>
      <c r="AX862" s="154"/>
      <c r="AY862" s="154"/>
      <c r="AZ862" s="154"/>
    </row>
    <row r="863" spans="49:52">
      <c r="AW863" s="154"/>
      <c r="AX863" s="154"/>
      <c r="AY863" s="154"/>
      <c r="AZ863" s="154"/>
    </row>
    <row r="864" spans="49:52">
      <c r="AW864" s="154"/>
      <c r="AX864" s="154"/>
      <c r="AY864" s="154"/>
      <c r="AZ864" s="154"/>
    </row>
    <row r="865" spans="49:52">
      <c r="AW865" s="154"/>
      <c r="AX865" s="154"/>
      <c r="AY865" s="154"/>
      <c r="AZ865" s="154"/>
    </row>
    <row r="866" spans="49:52">
      <c r="AW866" s="154"/>
      <c r="AX866" s="154"/>
      <c r="AY866" s="154"/>
      <c r="AZ866" s="154"/>
    </row>
    <row r="867" spans="49:52">
      <c r="AW867" s="154"/>
      <c r="AX867" s="154"/>
      <c r="AY867" s="154"/>
      <c r="AZ867" s="154"/>
    </row>
    <row r="868" spans="49:52">
      <c r="AW868" s="154"/>
      <c r="AX868" s="154"/>
      <c r="AY868" s="154"/>
      <c r="AZ868" s="154"/>
    </row>
    <row r="869" spans="49:52">
      <c r="AW869" s="154"/>
      <c r="AX869" s="154"/>
      <c r="AY869" s="154"/>
      <c r="AZ869" s="154"/>
    </row>
    <row r="870" spans="49:52">
      <c r="AW870" s="154"/>
      <c r="AX870" s="154"/>
      <c r="AY870" s="154"/>
      <c r="AZ870" s="154"/>
    </row>
    <row r="871" spans="49:52">
      <c r="AW871" s="154"/>
      <c r="AX871" s="154"/>
      <c r="AY871" s="154"/>
      <c r="AZ871" s="154"/>
    </row>
    <row r="872" spans="49:52">
      <c r="AW872" s="154"/>
      <c r="AX872" s="154"/>
      <c r="AY872" s="154"/>
      <c r="AZ872" s="154"/>
    </row>
    <row r="873" spans="49:52">
      <c r="AW873" s="154"/>
      <c r="AX873" s="154"/>
      <c r="AY873" s="154"/>
      <c r="AZ873" s="154"/>
    </row>
    <row r="874" spans="49:52">
      <c r="AW874" s="154"/>
      <c r="AX874" s="154"/>
      <c r="AY874" s="154"/>
      <c r="AZ874" s="154"/>
    </row>
    <row r="875" spans="49:52">
      <c r="AW875" s="154"/>
      <c r="AX875" s="154"/>
      <c r="AY875" s="154"/>
      <c r="AZ875" s="154"/>
    </row>
    <row r="876" spans="49:52">
      <c r="AW876" s="154"/>
      <c r="AX876" s="154"/>
      <c r="AY876" s="154"/>
      <c r="AZ876" s="154"/>
    </row>
    <row r="877" spans="49:52">
      <c r="AW877" s="154"/>
      <c r="AX877" s="154"/>
      <c r="AY877" s="154"/>
      <c r="AZ877" s="154"/>
    </row>
    <row r="878" spans="49:52">
      <c r="AW878" s="154"/>
      <c r="AX878" s="154"/>
      <c r="AY878" s="154"/>
      <c r="AZ878" s="154"/>
    </row>
    <row r="879" spans="49:52">
      <c r="AW879" s="154"/>
      <c r="AX879" s="154"/>
      <c r="AY879" s="154"/>
      <c r="AZ879" s="154"/>
    </row>
    <row r="880" spans="49:52">
      <c r="AW880" s="154"/>
      <c r="AX880" s="154"/>
      <c r="AY880" s="154"/>
      <c r="AZ880" s="154"/>
    </row>
    <row r="881" spans="49:52">
      <c r="AW881" s="154"/>
      <c r="AX881" s="154"/>
      <c r="AY881" s="154"/>
      <c r="AZ881" s="154"/>
    </row>
    <row r="882" spans="49:52">
      <c r="AW882" s="154"/>
      <c r="AX882" s="154"/>
      <c r="AY882" s="154"/>
      <c r="AZ882" s="154"/>
    </row>
    <row r="883" spans="49:52">
      <c r="AW883" s="154"/>
      <c r="AX883" s="154"/>
      <c r="AY883" s="154"/>
      <c r="AZ883" s="154"/>
    </row>
    <row r="884" spans="49:52">
      <c r="AW884" s="154"/>
      <c r="AX884" s="154"/>
      <c r="AY884" s="154"/>
      <c r="AZ884" s="154"/>
    </row>
    <row r="885" spans="49:52">
      <c r="AW885" s="154"/>
      <c r="AX885" s="154"/>
      <c r="AY885" s="154"/>
      <c r="AZ885" s="154"/>
    </row>
    <row r="886" spans="49:52">
      <c r="AW886" s="154"/>
      <c r="AX886" s="154"/>
      <c r="AY886" s="154"/>
      <c r="AZ886" s="154"/>
    </row>
    <row r="887" spans="49:52">
      <c r="AW887" s="154"/>
      <c r="AX887" s="154"/>
      <c r="AY887" s="154"/>
      <c r="AZ887" s="154"/>
    </row>
    <row r="888" spans="49:52">
      <c r="AW888" s="154"/>
      <c r="AX888" s="154"/>
      <c r="AY888" s="154"/>
      <c r="AZ888" s="154"/>
    </row>
    <row r="889" spans="49:52">
      <c r="AW889" s="154"/>
      <c r="AX889" s="154"/>
      <c r="AY889" s="154"/>
      <c r="AZ889" s="154"/>
    </row>
    <row r="890" spans="49:52">
      <c r="AW890" s="154"/>
      <c r="AX890" s="154"/>
      <c r="AY890" s="154"/>
      <c r="AZ890" s="154"/>
    </row>
    <row r="891" spans="49:52">
      <c r="AW891" s="154"/>
      <c r="AX891" s="154"/>
      <c r="AY891" s="154"/>
      <c r="AZ891" s="154"/>
    </row>
    <row r="892" spans="49:52">
      <c r="AW892" s="154"/>
      <c r="AX892" s="154"/>
      <c r="AY892" s="154"/>
      <c r="AZ892" s="154"/>
    </row>
    <row r="893" spans="49:52">
      <c r="AW893" s="154"/>
      <c r="AX893" s="154"/>
      <c r="AY893" s="154"/>
      <c r="AZ893" s="154"/>
    </row>
    <row r="894" spans="49:52">
      <c r="AW894" s="154"/>
      <c r="AX894" s="154"/>
      <c r="AY894" s="154"/>
      <c r="AZ894" s="154"/>
    </row>
    <row r="895" spans="49:52">
      <c r="AW895" s="154"/>
      <c r="AX895" s="154"/>
      <c r="AY895" s="154"/>
      <c r="AZ895" s="154"/>
    </row>
    <row r="896" spans="49:52">
      <c r="AW896" s="154"/>
      <c r="AX896" s="154"/>
      <c r="AY896" s="154"/>
      <c r="AZ896" s="154"/>
    </row>
    <row r="897" spans="49:52">
      <c r="AW897" s="154"/>
      <c r="AX897" s="154"/>
      <c r="AY897" s="154"/>
      <c r="AZ897" s="154"/>
    </row>
    <row r="898" spans="49:52">
      <c r="AW898" s="154"/>
      <c r="AX898" s="154"/>
      <c r="AY898" s="154"/>
      <c r="AZ898" s="154"/>
    </row>
    <row r="899" spans="49:52">
      <c r="AW899" s="154"/>
      <c r="AX899" s="154"/>
      <c r="AY899" s="154"/>
      <c r="AZ899" s="154"/>
    </row>
    <row r="900" spans="49:52">
      <c r="AW900" s="154"/>
      <c r="AX900" s="154"/>
      <c r="AY900" s="154"/>
      <c r="AZ900" s="154"/>
    </row>
    <row r="901" spans="49:52">
      <c r="AW901" s="154"/>
      <c r="AX901" s="154"/>
      <c r="AY901" s="154"/>
      <c r="AZ901" s="154"/>
    </row>
    <row r="902" spans="49:52">
      <c r="AW902" s="154"/>
      <c r="AX902" s="154"/>
      <c r="AY902" s="154"/>
      <c r="AZ902" s="154"/>
    </row>
    <row r="903" spans="49:52">
      <c r="AW903" s="154"/>
      <c r="AX903" s="154"/>
      <c r="AY903" s="154"/>
      <c r="AZ903" s="154"/>
    </row>
    <row r="904" spans="49:52">
      <c r="AW904" s="154"/>
      <c r="AX904" s="154"/>
      <c r="AY904" s="154"/>
      <c r="AZ904" s="154"/>
    </row>
    <row r="905" spans="49:52">
      <c r="AW905" s="154"/>
      <c r="AX905" s="154"/>
      <c r="AY905" s="154"/>
      <c r="AZ905" s="154"/>
    </row>
    <row r="906" spans="49:52">
      <c r="AW906" s="154"/>
      <c r="AX906" s="154"/>
      <c r="AY906" s="154"/>
      <c r="AZ906" s="154"/>
    </row>
    <row r="907" spans="49:52">
      <c r="AW907" s="154"/>
      <c r="AX907" s="154"/>
      <c r="AY907" s="154"/>
      <c r="AZ907" s="154"/>
    </row>
    <row r="908" spans="49:52">
      <c r="AW908" s="154"/>
      <c r="AX908" s="154"/>
      <c r="AY908" s="154"/>
      <c r="AZ908" s="154"/>
    </row>
    <row r="909" spans="49:52">
      <c r="AW909" s="154"/>
      <c r="AX909" s="154"/>
      <c r="AY909" s="154"/>
      <c r="AZ909" s="154"/>
    </row>
    <row r="910" spans="49:52">
      <c r="AW910" s="154"/>
      <c r="AX910" s="154"/>
      <c r="AY910" s="154"/>
      <c r="AZ910" s="154"/>
    </row>
    <row r="911" spans="49:52">
      <c r="AW911" s="154"/>
      <c r="AX911" s="154"/>
      <c r="AY911" s="154"/>
      <c r="AZ911" s="154"/>
    </row>
    <row r="912" spans="49:52">
      <c r="AW912" s="154"/>
      <c r="AX912" s="154"/>
      <c r="AY912" s="154"/>
      <c r="AZ912" s="154"/>
    </row>
    <row r="913" spans="49:52">
      <c r="AW913" s="154"/>
      <c r="AX913" s="154"/>
      <c r="AY913" s="154"/>
      <c r="AZ913" s="154"/>
    </row>
    <row r="914" spans="49:52">
      <c r="AW914" s="154"/>
      <c r="AX914" s="154"/>
      <c r="AY914" s="154"/>
      <c r="AZ914" s="154"/>
    </row>
    <row r="915" spans="49:52">
      <c r="AW915" s="154"/>
      <c r="AX915" s="154"/>
      <c r="AY915" s="154"/>
      <c r="AZ915" s="154"/>
    </row>
    <row r="916" spans="49:52">
      <c r="AW916" s="154"/>
      <c r="AX916" s="154"/>
      <c r="AY916" s="154"/>
      <c r="AZ916" s="154"/>
    </row>
    <row r="917" spans="49:52">
      <c r="AW917" s="154"/>
      <c r="AX917" s="154"/>
      <c r="AY917" s="154"/>
      <c r="AZ917" s="154"/>
    </row>
    <row r="918" spans="49:52">
      <c r="AW918" s="154"/>
      <c r="AX918" s="154"/>
      <c r="AY918" s="154"/>
      <c r="AZ918" s="154"/>
    </row>
    <row r="919" spans="49:52">
      <c r="AW919" s="154"/>
      <c r="AX919" s="154"/>
      <c r="AY919" s="154"/>
      <c r="AZ919" s="154"/>
    </row>
    <row r="920" spans="49:52">
      <c r="AW920" s="154"/>
      <c r="AX920" s="154"/>
      <c r="AY920" s="154"/>
      <c r="AZ920" s="154"/>
    </row>
    <row r="921" spans="49:52">
      <c r="AW921" s="154"/>
      <c r="AX921" s="154"/>
      <c r="AY921" s="154"/>
      <c r="AZ921" s="154"/>
    </row>
    <row r="922" spans="49:52">
      <c r="AW922" s="154"/>
      <c r="AX922" s="154"/>
      <c r="AY922" s="154"/>
      <c r="AZ922" s="154"/>
    </row>
    <row r="923" spans="49:52">
      <c r="AW923" s="154"/>
      <c r="AX923" s="154"/>
      <c r="AY923" s="154"/>
      <c r="AZ923" s="154"/>
    </row>
    <row r="924" spans="49:52">
      <c r="AW924" s="154"/>
      <c r="AX924" s="154"/>
      <c r="AY924" s="154"/>
      <c r="AZ924" s="154"/>
    </row>
    <row r="925" spans="49:52">
      <c r="AW925" s="154"/>
      <c r="AX925" s="154"/>
      <c r="AY925" s="154"/>
      <c r="AZ925" s="154"/>
    </row>
    <row r="926" spans="49:52">
      <c r="AW926" s="154"/>
      <c r="AX926" s="154"/>
      <c r="AY926" s="154"/>
      <c r="AZ926" s="154"/>
    </row>
    <row r="927" spans="49:52">
      <c r="AW927" s="154"/>
      <c r="AX927" s="154"/>
      <c r="AY927" s="154"/>
      <c r="AZ927" s="154"/>
    </row>
    <row r="928" spans="49:52">
      <c r="AW928" s="154"/>
      <c r="AX928" s="154"/>
      <c r="AY928" s="154"/>
      <c r="AZ928" s="154"/>
    </row>
    <row r="929" spans="49:52">
      <c r="AW929" s="154"/>
      <c r="AX929" s="154"/>
      <c r="AY929" s="154"/>
      <c r="AZ929" s="154"/>
    </row>
    <row r="930" spans="49:52">
      <c r="AW930" s="154"/>
      <c r="AX930" s="154"/>
      <c r="AY930" s="154"/>
      <c r="AZ930" s="154"/>
    </row>
    <row r="931" spans="49:52">
      <c r="AW931" s="154"/>
      <c r="AX931" s="154"/>
      <c r="AY931" s="154"/>
      <c r="AZ931" s="154"/>
    </row>
    <row r="932" spans="49:52">
      <c r="AW932" s="154"/>
      <c r="AX932" s="154"/>
      <c r="AY932" s="154"/>
      <c r="AZ932" s="154"/>
    </row>
    <row r="933" spans="49:52">
      <c r="AW933" s="154"/>
      <c r="AX933" s="154"/>
      <c r="AY933" s="154"/>
      <c r="AZ933" s="154"/>
    </row>
    <row r="934" spans="49:52">
      <c r="AW934" s="154"/>
      <c r="AX934" s="154"/>
      <c r="AY934" s="154"/>
      <c r="AZ934" s="154"/>
    </row>
    <row r="935" spans="49:52">
      <c r="AW935" s="154"/>
      <c r="AX935" s="154"/>
      <c r="AY935" s="154"/>
      <c r="AZ935" s="154"/>
    </row>
    <row r="936" spans="49:52">
      <c r="AW936" s="154"/>
      <c r="AX936" s="154"/>
      <c r="AY936" s="154"/>
      <c r="AZ936" s="154"/>
    </row>
    <row r="937" spans="49:52">
      <c r="AW937" s="154"/>
      <c r="AX937" s="154"/>
      <c r="AY937" s="154"/>
      <c r="AZ937" s="154"/>
    </row>
    <row r="938" spans="49:52">
      <c r="AW938" s="154"/>
      <c r="AX938" s="154"/>
      <c r="AY938" s="154"/>
      <c r="AZ938" s="154"/>
    </row>
    <row r="939" spans="49:52">
      <c r="AW939" s="154"/>
      <c r="AX939" s="154"/>
      <c r="AY939" s="154"/>
      <c r="AZ939" s="154"/>
    </row>
    <row r="940" spans="49:52">
      <c r="AW940" s="154"/>
      <c r="AX940" s="154"/>
      <c r="AY940" s="154"/>
      <c r="AZ940" s="154"/>
    </row>
    <row r="941" spans="49:52">
      <c r="AW941" s="154"/>
      <c r="AX941" s="154"/>
      <c r="AY941" s="154"/>
      <c r="AZ941" s="154"/>
    </row>
    <row r="942" spans="49:52">
      <c r="AW942" s="154"/>
      <c r="AX942" s="154"/>
      <c r="AY942" s="154"/>
      <c r="AZ942" s="154"/>
    </row>
    <row r="943" spans="49:52">
      <c r="AW943" s="154"/>
      <c r="AX943" s="154"/>
      <c r="AY943" s="154"/>
      <c r="AZ943" s="154"/>
    </row>
    <row r="944" spans="49:52">
      <c r="AW944" s="154"/>
      <c r="AX944" s="154"/>
      <c r="AY944" s="154"/>
      <c r="AZ944" s="154"/>
    </row>
    <row r="945" spans="49:52">
      <c r="AW945" s="154"/>
      <c r="AX945" s="154"/>
      <c r="AY945" s="154"/>
      <c r="AZ945" s="154"/>
    </row>
    <row r="946" spans="49:52">
      <c r="AW946" s="154"/>
      <c r="AX946" s="154"/>
      <c r="AY946" s="154"/>
      <c r="AZ946" s="154"/>
    </row>
    <row r="947" spans="49:52">
      <c r="AW947" s="154"/>
      <c r="AX947" s="154"/>
      <c r="AY947" s="154"/>
      <c r="AZ947" s="154"/>
    </row>
    <row r="948" spans="49:52">
      <c r="AW948" s="154"/>
      <c r="AX948" s="154"/>
      <c r="AY948" s="154"/>
      <c r="AZ948" s="154"/>
    </row>
    <row r="949" spans="49:52">
      <c r="AW949" s="154"/>
      <c r="AX949" s="154"/>
      <c r="AY949" s="154"/>
      <c r="AZ949" s="154"/>
    </row>
    <row r="950" spans="49:52">
      <c r="AW950" s="154"/>
      <c r="AX950" s="154"/>
      <c r="AY950" s="154"/>
      <c r="AZ950" s="154"/>
    </row>
    <row r="951" spans="49:52">
      <c r="AW951" s="154"/>
      <c r="AX951" s="154"/>
      <c r="AY951" s="154"/>
      <c r="AZ951" s="154"/>
    </row>
    <row r="952" spans="49:52">
      <c r="AW952" s="154"/>
      <c r="AX952" s="154"/>
      <c r="AY952" s="154"/>
      <c r="AZ952" s="154"/>
    </row>
    <row r="953" spans="49:52">
      <c r="AW953" s="154"/>
      <c r="AX953" s="154"/>
      <c r="AY953" s="154"/>
      <c r="AZ953" s="154"/>
    </row>
    <row r="954" spans="49:52">
      <c r="AW954" s="154"/>
      <c r="AX954" s="154"/>
      <c r="AY954" s="154"/>
      <c r="AZ954" s="154"/>
    </row>
    <row r="955" spans="49:52">
      <c r="AW955" s="154"/>
      <c r="AX955" s="154"/>
      <c r="AY955" s="154"/>
      <c r="AZ955" s="154"/>
    </row>
    <row r="956" spans="49:52">
      <c r="AW956" s="154"/>
      <c r="AX956" s="154"/>
      <c r="AY956" s="154"/>
      <c r="AZ956" s="154"/>
    </row>
    <row r="957" spans="49:52">
      <c r="AW957" s="154"/>
      <c r="AX957" s="154"/>
      <c r="AY957" s="154"/>
      <c r="AZ957" s="154"/>
    </row>
    <row r="958" spans="49:52">
      <c r="AW958" s="154"/>
      <c r="AX958" s="154"/>
      <c r="AY958" s="154"/>
      <c r="AZ958" s="154"/>
    </row>
    <row r="959" spans="49:52">
      <c r="AW959" s="154"/>
      <c r="AX959" s="154"/>
      <c r="AY959" s="154"/>
      <c r="AZ959" s="154"/>
    </row>
    <row r="960" spans="49:52">
      <c r="AW960" s="154"/>
      <c r="AX960" s="154"/>
      <c r="AY960" s="154"/>
      <c r="AZ960" s="154"/>
    </row>
    <row r="961" spans="49:52">
      <c r="AW961" s="154"/>
      <c r="AX961" s="154"/>
      <c r="AY961" s="154"/>
      <c r="AZ961" s="154"/>
    </row>
    <row r="962" spans="49:52">
      <c r="AW962" s="154"/>
      <c r="AX962" s="154"/>
      <c r="AY962" s="154"/>
      <c r="AZ962" s="154"/>
    </row>
    <row r="963" spans="49:52">
      <c r="AW963" s="154"/>
      <c r="AX963" s="154"/>
      <c r="AY963" s="154"/>
      <c r="AZ963" s="154"/>
    </row>
    <row r="964" spans="49:52">
      <c r="AW964" s="154"/>
      <c r="AX964" s="154"/>
      <c r="AY964" s="154"/>
      <c r="AZ964" s="154"/>
    </row>
    <row r="965" spans="49:52">
      <c r="AW965" s="154"/>
      <c r="AX965" s="154"/>
      <c r="AY965" s="154"/>
      <c r="AZ965" s="154"/>
    </row>
    <row r="966" spans="49:52">
      <c r="AW966" s="154"/>
      <c r="AX966" s="154"/>
      <c r="AY966" s="154"/>
      <c r="AZ966" s="154"/>
    </row>
    <row r="967" spans="49:52">
      <c r="AW967" s="154"/>
      <c r="AX967" s="154"/>
      <c r="AY967" s="154"/>
      <c r="AZ967" s="154"/>
    </row>
    <row r="968" spans="49:52">
      <c r="AW968" s="154"/>
      <c r="AX968" s="154"/>
      <c r="AY968" s="154"/>
      <c r="AZ968" s="154"/>
    </row>
    <row r="969" spans="49:52">
      <c r="AW969" s="154"/>
      <c r="AX969" s="154"/>
      <c r="AY969" s="154"/>
      <c r="AZ969" s="154"/>
    </row>
    <row r="970" spans="49:52">
      <c r="AW970" s="154"/>
      <c r="AX970" s="154"/>
      <c r="AY970" s="154"/>
      <c r="AZ970" s="154"/>
    </row>
    <row r="971" spans="49:52">
      <c r="AW971" s="154"/>
      <c r="AX971" s="154"/>
      <c r="AY971" s="154"/>
      <c r="AZ971" s="154"/>
    </row>
    <row r="972" spans="49:52">
      <c r="AW972" s="154"/>
      <c r="AX972" s="154"/>
      <c r="AY972" s="154"/>
      <c r="AZ972" s="154"/>
    </row>
    <row r="973" spans="49:52">
      <c r="AW973" s="154"/>
      <c r="AX973" s="154"/>
      <c r="AY973" s="154"/>
      <c r="AZ973" s="154"/>
    </row>
    <row r="974" spans="49:52">
      <c r="AW974" s="154"/>
      <c r="AX974" s="154"/>
      <c r="AY974" s="154"/>
      <c r="AZ974" s="154"/>
    </row>
    <row r="975" spans="49:52">
      <c r="AW975" s="154"/>
      <c r="AX975" s="154"/>
      <c r="AY975" s="154"/>
      <c r="AZ975" s="154"/>
    </row>
    <row r="976" spans="49:52">
      <c r="AW976" s="154"/>
      <c r="AX976" s="154"/>
      <c r="AY976" s="154"/>
      <c r="AZ976" s="154"/>
    </row>
    <row r="977" spans="49:52">
      <c r="AW977" s="154"/>
      <c r="AX977" s="154"/>
      <c r="AY977" s="154"/>
      <c r="AZ977" s="154"/>
    </row>
    <row r="978" spans="49:52">
      <c r="AW978" s="154"/>
      <c r="AX978" s="154"/>
      <c r="AY978" s="154"/>
      <c r="AZ978" s="154"/>
    </row>
    <row r="979" spans="49:52">
      <c r="AW979" s="154"/>
      <c r="AX979" s="154"/>
      <c r="AY979" s="154"/>
      <c r="AZ979" s="154"/>
    </row>
    <row r="980" spans="49:52">
      <c r="AW980" s="154"/>
      <c r="AX980" s="154"/>
      <c r="AY980" s="154"/>
      <c r="AZ980" s="154"/>
    </row>
    <row r="981" spans="49:52">
      <c r="AW981" s="154"/>
      <c r="AX981" s="154"/>
      <c r="AY981" s="154"/>
      <c r="AZ981" s="154"/>
    </row>
    <row r="982" spans="49:52">
      <c r="AW982" s="154"/>
      <c r="AX982" s="154"/>
      <c r="AY982" s="154"/>
      <c r="AZ982" s="154"/>
    </row>
    <row r="983" spans="49:52">
      <c r="AW983" s="154"/>
      <c r="AX983" s="154"/>
      <c r="AY983" s="154"/>
      <c r="AZ983" s="154"/>
    </row>
    <row r="984" spans="49:52">
      <c r="AW984" s="154"/>
      <c r="AX984" s="154"/>
      <c r="AY984" s="154"/>
      <c r="AZ984" s="154"/>
    </row>
    <row r="985" spans="49:52">
      <c r="AW985" s="154"/>
      <c r="AX985" s="154"/>
      <c r="AY985" s="154"/>
      <c r="AZ985" s="154"/>
    </row>
    <row r="986" spans="49:52">
      <c r="AW986" s="154"/>
      <c r="AX986" s="154"/>
      <c r="AY986" s="154"/>
      <c r="AZ986" s="154"/>
    </row>
    <row r="987" spans="49:52">
      <c r="AW987" s="154"/>
      <c r="AX987" s="154"/>
      <c r="AY987" s="154"/>
      <c r="AZ987" s="154"/>
    </row>
    <row r="988" spans="49:52">
      <c r="AW988" s="154"/>
      <c r="AX988" s="154"/>
      <c r="AY988" s="154"/>
      <c r="AZ988" s="154"/>
    </row>
    <row r="989" spans="49:52">
      <c r="AW989" s="154"/>
      <c r="AX989" s="154"/>
      <c r="AY989" s="154"/>
      <c r="AZ989" s="154"/>
    </row>
    <row r="990" spans="49:52">
      <c r="AW990" s="154"/>
      <c r="AX990" s="154"/>
      <c r="AY990" s="154"/>
      <c r="AZ990" s="154"/>
    </row>
    <row r="991" spans="49:52">
      <c r="AW991" s="154"/>
      <c r="AX991" s="154"/>
      <c r="AY991" s="154"/>
      <c r="AZ991" s="154"/>
    </row>
    <row r="992" spans="49:52">
      <c r="AW992" s="154"/>
      <c r="AX992" s="154"/>
      <c r="AY992" s="154"/>
      <c r="AZ992" s="154"/>
    </row>
    <row r="993" spans="49:52">
      <c r="AW993" s="154"/>
      <c r="AX993" s="154"/>
      <c r="AY993" s="154"/>
      <c r="AZ993" s="154"/>
    </row>
    <row r="994" spans="49:52">
      <c r="AW994" s="154"/>
      <c r="AX994" s="154"/>
      <c r="AY994" s="154"/>
      <c r="AZ994" s="154"/>
    </row>
    <row r="995" spans="49:52">
      <c r="AW995" s="154"/>
      <c r="AX995" s="154"/>
      <c r="AY995" s="154"/>
      <c r="AZ995" s="154"/>
    </row>
    <row r="996" spans="49:52">
      <c r="AW996" s="154"/>
      <c r="AX996" s="154"/>
      <c r="AY996" s="154"/>
      <c r="AZ996" s="154"/>
    </row>
    <row r="997" spans="49:52">
      <c r="AW997" s="154"/>
      <c r="AX997" s="154"/>
      <c r="AY997" s="154"/>
      <c r="AZ997" s="154"/>
    </row>
    <row r="998" spans="49:52">
      <c r="AW998" s="154"/>
      <c r="AX998" s="154"/>
      <c r="AY998" s="154"/>
      <c r="AZ998" s="154"/>
    </row>
    <row r="999" spans="49:52">
      <c r="AW999" s="154"/>
      <c r="AX999" s="154"/>
      <c r="AY999" s="154"/>
      <c r="AZ999" s="154"/>
    </row>
    <row r="1000" spans="49:52">
      <c r="AW1000" s="154"/>
      <c r="AX1000" s="154"/>
      <c r="AY1000" s="154"/>
      <c r="AZ1000" s="154"/>
    </row>
    <row r="1001" spans="49:52">
      <c r="AW1001" s="154"/>
      <c r="AX1001" s="154"/>
      <c r="AY1001" s="154"/>
      <c r="AZ1001" s="154"/>
    </row>
    <row r="1002" spans="49:52">
      <c r="AW1002" s="154"/>
      <c r="AX1002" s="154"/>
      <c r="AY1002" s="154"/>
      <c r="AZ1002" s="154"/>
    </row>
    <row r="1003" spans="49:52">
      <c r="AW1003" s="154"/>
      <c r="AX1003" s="154"/>
      <c r="AY1003" s="154"/>
      <c r="AZ1003" s="154"/>
    </row>
    <row r="1004" spans="49:52">
      <c r="AW1004" s="154"/>
      <c r="AX1004" s="154"/>
      <c r="AY1004" s="154"/>
      <c r="AZ1004" s="154"/>
    </row>
    <row r="1005" spans="49:52">
      <c r="AW1005" s="154"/>
      <c r="AX1005" s="154"/>
      <c r="AY1005" s="154"/>
      <c r="AZ1005" s="154"/>
    </row>
    <row r="1006" spans="49:52">
      <c r="AW1006" s="154"/>
      <c r="AX1006" s="154"/>
      <c r="AY1006" s="154"/>
      <c r="AZ1006" s="154"/>
    </row>
    <row r="1007" spans="49:52">
      <c r="AW1007" s="154"/>
      <c r="AX1007" s="154"/>
      <c r="AY1007" s="154"/>
      <c r="AZ1007" s="154"/>
    </row>
    <row r="1008" spans="49:52">
      <c r="AW1008" s="154"/>
      <c r="AX1008" s="154"/>
      <c r="AY1008" s="154"/>
      <c r="AZ1008" s="154"/>
    </row>
    <row r="1009" spans="49:52">
      <c r="AW1009" s="154"/>
      <c r="AX1009" s="154"/>
      <c r="AY1009" s="154"/>
      <c r="AZ1009" s="154"/>
    </row>
    <row r="1010" spans="49:52">
      <c r="AW1010" s="154"/>
      <c r="AX1010" s="154"/>
      <c r="AY1010" s="154"/>
      <c r="AZ1010" s="154"/>
    </row>
    <row r="1011" spans="49:52">
      <c r="AW1011" s="154"/>
      <c r="AX1011" s="154"/>
      <c r="AY1011" s="154"/>
      <c r="AZ1011" s="154"/>
    </row>
    <row r="1012" spans="49:52">
      <c r="AW1012" s="154"/>
      <c r="AX1012" s="154"/>
      <c r="AY1012" s="154"/>
      <c r="AZ1012" s="154"/>
    </row>
    <row r="1013" spans="49:52">
      <c r="AW1013" s="154"/>
      <c r="AX1013" s="154"/>
      <c r="AY1013" s="154"/>
      <c r="AZ1013" s="154"/>
    </row>
    <row r="1014" spans="49:52">
      <c r="AW1014" s="154"/>
      <c r="AX1014" s="154"/>
      <c r="AY1014" s="154"/>
      <c r="AZ1014" s="154"/>
    </row>
    <row r="1015" spans="49:52">
      <c r="AW1015" s="154"/>
      <c r="AX1015" s="154"/>
      <c r="AY1015" s="154"/>
      <c r="AZ1015" s="154"/>
    </row>
    <row r="1016" spans="49:52">
      <c r="AW1016" s="154"/>
      <c r="AX1016" s="154"/>
      <c r="AY1016" s="154"/>
      <c r="AZ1016" s="154"/>
    </row>
    <row r="1017" spans="49:52">
      <c r="AW1017" s="154"/>
      <c r="AX1017" s="154"/>
      <c r="AY1017" s="154"/>
      <c r="AZ1017" s="154"/>
    </row>
    <row r="1018" spans="49:52">
      <c r="AW1018" s="154"/>
      <c r="AX1018" s="154"/>
      <c r="AY1018" s="154"/>
      <c r="AZ1018" s="154"/>
    </row>
    <row r="1019" spans="49:52">
      <c r="AW1019" s="154"/>
      <c r="AX1019" s="154"/>
      <c r="AY1019" s="154"/>
      <c r="AZ1019" s="154"/>
    </row>
    <row r="1020" spans="49:52">
      <c r="AW1020" s="154"/>
      <c r="AX1020" s="154"/>
      <c r="AY1020" s="154"/>
      <c r="AZ1020" s="154"/>
    </row>
    <row r="1021" spans="49:52">
      <c r="AW1021" s="154"/>
      <c r="AX1021" s="154"/>
      <c r="AY1021" s="154"/>
      <c r="AZ1021" s="154"/>
    </row>
    <row r="1022" spans="49:52">
      <c r="AW1022" s="154"/>
      <c r="AX1022" s="154"/>
      <c r="AY1022" s="154"/>
      <c r="AZ1022" s="154"/>
    </row>
    <row r="1023" spans="49:52">
      <c r="AW1023" s="154"/>
      <c r="AX1023" s="154"/>
      <c r="AY1023" s="154"/>
      <c r="AZ1023" s="154"/>
    </row>
    <row r="1024" spans="49:52">
      <c r="AW1024" s="154"/>
      <c r="AX1024" s="154"/>
      <c r="AY1024" s="154"/>
      <c r="AZ1024" s="154"/>
    </row>
    <row r="1025" spans="49:52">
      <c r="AW1025" s="154"/>
      <c r="AX1025" s="154"/>
      <c r="AY1025" s="154"/>
      <c r="AZ1025" s="154"/>
    </row>
    <row r="1026" spans="49:52">
      <c r="AW1026" s="154"/>
      <c r="AX1026" s="154"/>
      <c r="AY1026" s="154"/>
      <c r="AZ1026" s="154"/>
    </row>
    <row r="1027" spans="49:52">
      <c r="AW1027" s="154"/>
      <c r="AX1027" s="154"/>
      <c r="AY1027" s="154"/>
      <c r="AZ1027" s="154"/>
    </row>
    <row r="1028" spans="49:52">
      <c r="AW1028" s="154"/>
      <c r="AX1028" s="154"/>
      <c r="AY1028" s="154"/>
      <c r="AZ1028" s="154"/>
    </row>
    <row r="1029" spans="49:52">
      <c r="AW1029" s="154"/>
      <c r="AX1029" s="154"/>
      <c r="AY1029" s="154"/>
      <c r="AZ1029" s="154"/>
    </row>
    <row r="1030" spans="49:52">
      <c r="AW1030" s="154"/>
      <c r="AX1030" s="154"/>
      <c r="AY1030" s="154"/>
      <c r="AZ1030" s="154"/>
    </row>
    <row r="1031" spans="49:52">
      <c r="AW1031" s="154"/>
      <c r="AX1031" s="154"/>
      <c r="AY1031" s="154"/>
      <c r="AZ1031" s="154"/>
    </row>
    <row r="1032" spans="49:52">
      <c r="AW1032" s="154"/>
      <c r="AX1032" s="154"/>
      <c r="AY1032" s="154"/>
      <c r="AZ1032" s="154"/>
    </row>
    <row r="1033" spans="49:52">
      <c r="AW1033" s="154"/>
      <c r="AX1033" s="154"/>
      <c r="AY1033" s="154"/>
      <c r="AZ1033" s="154"/>
    </row>
    <row r="1034" spans="49:52">
      <c r="AW1034" s="154"/>
      <c r="AX1034" s="154"/>
      <c r="AY1034" s="154"/>
      <c r="AZ1034" s="154"/>
    </row>
    <row r="1035" spans="49:52">
      <c r="AW1035" s="154"/>
      <c r="AX1035" s="154"/>
      <c r="AY1035" s="154"/>
      <c r="AZ1035" s="154"/>
    </row>
    <row r="1036" spans="49:52">
      <c r="AW1036" s="154"/>
      <c r="AX1036" s="154"/>
      <c r="AY1036" s="154"/>
      <c r="AZ1036" s="154"/>
    </row>
    <row r="1037" spans="49:52">
      <c r="AW1037" s="154"/>
      <c r="AX1037" s="154"/>
      <c r="AY1037" s="154"/>
      <c r="AZ1037" s="154"/>
    </row>
    <row r="1038" spans="49:52">
      <c r="AW1038" s="154"/>
      <c r="AX1038" s="154"/>
      <c r="AY1038" s="154"/>
      <c r="AZ1038" s="154"/>
    </row>
    <row r="1039" spans="49:52">
      <c r="AW1039" s="154"/>
      <c r="AX1039" s="154"/>
      <c r="AY1039" s="154"/>
      <c r="AZ1039" s="154"/>
    </row>
    <row r="1040" spans="49:52">
      <c r="AW1040" s="154"/>
      <c r="AX1040" s="154"/>
      <c r="AY1040" s="154"/>
      <c r="AZ1040" s="154"/>
    </row>
    <row r="1041" spans="49:52">
      <c r="AW1041" s="154"/>
      <c r="AX1041" s="154"/>
      <c r="AY1041" s="154"/>
      <c r="AZ1041" s="154"/>
    </row>
    <row r="1042" spans="49:52">
      <c r="AW1042" s="154"/>
      <c r="AX1042" s="154"/>
      <c r="AY1042" s="154"/>
      <c r="AZ1042" s="154"/>
    </row>
    <row r="1043" spans="49:52">
      <c r="AW1043" s="154"/>
      <c r="AX1043" s="154"/>
      <c r="AY1043" s="154"/>
      <c r="AZ1043" s="154"/>
    </row>
    <row r="1044" spans="49:52">
      <c r="AW1044" s="154"/>
      <c r="AX1044" s="154"/>
      <c r="AY1044" s="154"/>
      <c r="AZ1044" s="154"/>
    </row>
    <row r="1045" spans="49:52">
      <c r="AW1045" s="154"/>
      <c r="AX1045" s="154"/>
      <c r="AY1045" s="154"/>
      <c r="AZ1045" s="154"/>
    </row>
    <row r="1046" spans="49:52">
      <c r="AW1046" s="154"/>
      <c r="AX1046" s="154"/>
      <c r="AY1046" s="154"/>
      <c r="AZ1046" s="154"/>
    </row>
    <row r="1047" spans="49:52">
      <c r="AW1047" s="154"/>
      <c r="AX1047" s="154"/>
      <c r="AY1047" s="154"/>
      <c r="AZ1047" s="154"/>
    </row>
    <row r="1048" spans="49:52">
      <c r="AW1048" s="154"/>
      <c r="AX1048" s="154"/>
      <c r="AY1048" s="154"/>
      <c r="AZ1048" s="154"/>
    </row>
    <row r="1049" spans="49:52">
      <c r="AW1049" s="154"/>
      <c r="AX1049" s="154"/>
      <c r="AY1049" s="154"/>
      <c r="AZ1049" s="154"/>
    </row>
    <row r="1050" spans="49:52">
      <c r="AW1050" s="154"/>
      <c r="AX1050" s="154"/>
      <c r="AY1050" s="154"/>
      <c r="AZ1050" s="154"/>
    </row>
    <row r="1051" spans="49:52">
      <c r="AW1051" s="154"/>
      <c r="AX1051" s="154"/>
      <c r="AY1051" s="154"/>
      <c r="AZ1051" s="154"/>
    </row>
    <row r="1052" spans="49:52">
      <c r="AW1052" s="154"/>
      <c r="AX1052" s="154"/>
      <c r="AY1052" s="154"/>
      <c r="AZ1052" s="154"/>
    </row>
    <row r="1053" spans="49:52">
      <c r="AW1053" s="154"/>
      <c r="AX1053" s="154"/>
      <c r="AY1053" s="154"/>
      <c r="AZ1053" s="154"/>
    </row>
    <row r="1054" spans="49:52">
      <c r="AW1054" s="154"/>
      <c r="AX1054" s="154"/>
      <c r="AY1054" s="154"/>
      <c r="AZ1054" s="154"/>
    </row>
    <row r="1055" spans="49:52">
      <c r="AW1055" s="154"/>
      <c r="AX1055" s="154"/>
      <c r="AY1055" s="154"/>
      <c r="AZ1055" s="154"/>
    </row>
    <row r="1056" spans="49:52">
      <c r="AW1056" s="154"/>
      <c r="AX1056" s="154"/>
      <c r="AY1056" s="154"/>
      <c r="AZ1056" s="154"/>
    </row>
    <row r="1057" spans="49:52">
      <c r="AW1057" s="154"/>
      <c r="AX1057" s="154"/>
      <c r="AY1057" s="154"/>
      <c r="AZ1057" s="154"/>
    </row>
    <row r="1058" spans="49:52">
      <c r="AW1058" s="154"/>
      <c r="AX1058" s="154"/>
      <c r="AY1058" s="154"/>
      <c r="AZ1058" s="154"/>
    </row>
    <row r="1059" spans="49:52">
      <c r="AW1059" s="154"/>
      <c r="AX1059" s="154"/>
      <c r="AY1059" s="154"/>
      <c r="AZ1059" s="154"/>
    </row>
    <row r="1060" spans="49:52">
      <c r="AW1060" s="154"/>
      <c r="AX1060" s="154"/>
      <c r="AY1060" s="154"/>
      <c r="AZ1060" s="154"/>
    </row>
    <row r="1061" spans="49:52">
      <c r="AW1061" s="154"/>
      <c r="AX1061" s="154"/>
      <c r="AY1061" s="154"/>
      <c r="AZ1061" s="154"/>
    </row>
    <row r="1062" spans="49:52">
      <c r="AW1062" s="154"/>
      <c r="AX1062" s="154"/>
      <c r="AY1062" s="154"/>
      <c r="AZ1062" s="154"/>
    </row>
    <row r="1063" spans="49:52">
      <c r="AW1063" s="154"/>
      <c r="AX1063" s="154"/>
      <c r="AY1063" s="154"/>
      <c r="AZ1063" s="154"/>
    </row>
    <row r="1064" spans="49:52">
      <c r="AW1064" s="154"/>
      <c r="AX1064" s="154"/>
      <c r="AY1064" s="154"/>
      <c r="AZ1064" s="154"/>
    </row>
    <row r="1065" spans="49:52">
      <c r="AW1065" s="154"/>
      <c r="AX1065" s="154"/>
      <c r="AY1065" s="154"/>
      <c r="AZ1065" s="154"/>
    </row>
    <row r="1066" spans="49:52">
      <c r="AW1066" s="154"/>
      <c r="AX1066" s="154"/>
      <c r="AY1066" s="154"/>
      <c r="AZ1066" s="154"/>
    </row>
    <row r="1067" spans="49:52">
      <c r="AW1067" s="154"/>
      <c r="AX1067" s="154"/>
      <c r="AY1067" s="154"/>
      <c r="AZ1067" s="154"/>
    </row>
    <row r="1068" spans="49:52">
      <c r="AW1068" s="154"/>
      <c r="AX1068" s="154"/>
      <c r="AY1068" s="154"/>
      <c r="AZ1068" s="154"/>
    </row>
    <row r="1069" spans="49:52">
      <c r="AW1069" s="154"/>
      <c r="AX1069" s="154"/>
      <c r="AY1069" s="154"/>
      <c r="AZ1069" s="154"/>
    </row>
    <row r="1070" spans="49:52">
      <c r="AW1070" s="154"/>
      <c r="AX1070" s="154"/>
      <c r="AY1070" s="154"/>
      <c r="AZ1070" s="154"/>
    </row>
    <row r="1071" spans="49:52">
      <c r="AW1071" s="154"/>
      <c r="AX1071" s="154"/>
      <c r="AY1071" s="154"/>
      <c r="AZ1071" s="154"/>
    </row>
    <row r="1072" spans="49:52">
      <c r="AW1072" s="154"/>
      <c r="AX1072" s="154"/>
      <c r="AY1072" s="154"/>
      <c r="AZ1072" s="154"/>
    </row>
    <row r="1073" spans="49:52">
      <c r="AW1073" s="154"/>
      <c r="AX1073" s="154"/>
      <c r="AY1073" s="154"/>
      <c r="AZ1073" s="154"/>
    </row>
    <row r="1074" spans="49:52">
      <c r="AW1074" s="154"/>
      <c r="AX1074" s="154"/>
      <c r="AY1074" s="154"/>
      <c r="AZ1074" s="154"/>
    </row>
    <row r="1075" spans="49:52">
      <c r="AW1075" s="154"/>
      <c r="AX1075" s="154"/>
      <c r="AY1075" s="154"/>
      <c r="AZ1075" s="154"/>
    </row>
    <row r="1076" spans="49:52">
      <c r="AW1076" s="154"/>
      <c r="AX1076" s="154"/>
      <c r="AY1076" s="154"/>
      <c r="AZ1076" s="154"/>
    </row>
    <row r="1077" spans="49:52">
      <c r="AW1077" s="154"/>
      <c r="AX1077" s="154"/>
      <c r="AY1077" s="154"/>
      <c r="AZ1077" s="154"/>
    </row>
    <row r="1078" spans="49:52">
      <c r="AW1078" s="154"/>
      <c r="AX1078" s="154"/>
      <c r="AY1078" s="154"/>
      <c r="AZ1078" s="154"/>
    </row>
    <row r="1079" spans="49:52">
      <c r="AW1079" s="154"/>
      <c r="AX1079" s="154"/>
      <c r="AY1079" s="154"/>
      <c r="AZ1079" s="154"/>
    </row>
    <row r="1080" spans="49:52">
      <c r="AW1080" s="154"/>
      <c r="AX1080" s="154"/>
      <c r="AY1080" s="154"/>
      <c r="AZ1080" s="154"/>
    </row>
    <row r="1081" spans="49:52">
      <c r="AW1081" s="154"/>
      <c r="AX1081" s="154"/>
      <c r="AY1081" s="154"/>
      <c r="AZ1081" s="154"/>
    </row>
    <row r="1082" spans="49:52">
      <c r="AW1082" s="154"/>
      <c r="AX1082" s="154"/>
      <c r="AY1082" s="154"/>
      <c r="AZ1082" s="154"/>
    </row>
    <row r="1083" spans="49:52">
      <c r="AW1083" s="154"/>
      <c r="AX1083" s="154"/>
      <c r="AY1083" s="154"/>
      <c r="AZ1083" s="154"/>
    </row>
    <row r="1084" spans="49:52">
      <c r="AW1084" s="154"/>
      <c r="AX1084" s="154"/>
      <c r="AY1084" s="154"/>
      <c r="AZ1084" s="154"/>
    </row>
    <row r="1085" spans="49:52">
      <c r="AW1085" s="154"/>
      <c r="AX1085" s="154"/>
      <c r="AY1085" s="154"/>
      <c r="AZ1085" s="154"/>
    </row>
    <row r="1086" spans="49:52">
      <c r="AW1086" s="154"/>
      <c r="AX1086" s="154"/>
      <c r="AY1086" s="154"/>
      <c r="AZ1086" s="154"/>
    </row>
    <row r="1087" spans="49:52">
      <c r="AW1087" s="154"/>
      <c r="AX1087" s="154"/>
      <c r="AY1087" s="154"/>
      <c r="AZ1087" s="154"/>
    </row>
    <row r="1088" spans="49:52">
      <c r="AW1088" s="154"/>
      <c r="AX1088" s="154"/>
      <c r="AY1088" s="154"/>
      <c r="AZ1088" s="154"/>
    </row>
    <row r="1089" spans="49:52">
      <c r="AW1089" s="154"/>
      <c r="AX1089" s="154"/>
      <c r="AY1089" s="154"/>
      <c r="AZ1089" s="154"/>
    </row>
    <row r="1090" spans="49:52">
      <c r="AW1090" s="154"/>
      <c r="AX1090" s="154"/>
      <c r="AY1090" s="154"/>
      <c r="AZ1090" s="154"/>
    </row>
    <row r="1091" spans="49:52">
      <c r="AW1091" s="154"/>
      <c r="AX1091" s="154"/>
      <c r="AY1091" s="154"/>
      <c r="AZ1091" s="154"/>
    </row>
    <row r="1092" spans="49:52">
      <c r="AW1092" s="154"/>
      <c r="AX1092" s="154"/>
      <c r="AY1092" s="154"/>
      <c r="AZ1092" s="154"/>
    </row>
    <row r="1093" spans="49:52">
      <c r="AW1093" s="154"/>
      <c r="AX1093" s="154"/>
      <c r="AY1093" s="154"/>
      <c r="AZ1093" s="154"/>
    </row>
    <row r="1094" spans="49:52">
      <c r="AW1094" s="154"/>
      <c r="AX1094" s="154"/>
      <c r="AY1094" s="154"/>
      <c r="AZ1094" s="154"/>
    </row>
    <row r="1095" spans="49:52">
      <c r="AW1095" s="154"/>
      <c r="AX1095" s="154"/>
      <c r="AY1095" s="154"/>
      <c r="AZ1095" s="154"/>
    </row>
    <row r="1096" spans="49:52">
      <c r="AW1096" s="154"/>
      <c r="AX1096" s="154"/>
      <c r="AY1096" s="154"/>
      <c r="AZ1096" s="154"/>
    </row>
    <row r="1097" spans="49:52">
      <c r="AW1097" s="154"/>
      <c r="AX1097" s="154"/>
      <c r="AY1097" s="154"/>
      <c r="AZ1097" s="154"/>
    </row>
    <row r="1098" spans="49:52">
      <c r="AW1098" s="154"/>
      <c r="AX1098" s="154"/>
      <c r="AY1098" s="154"/>
      <c r="AZ1098" s="154"/>
    </row>
    <row r="1099" spans="49:52">
      <c r="AW1099" s="154"/>
      <c r="AX1099" s="154"/>
      <c r="AY1099" s="154"/>
      <c r="AZ1099" s="154"/>
    </row>
    <row r="1100" spans="49:52">
      <c r="AW1100" s="154"/>
      <c r="AX1100" s="154"/>
      <c r="AY1100" s="154"/>
      <c r="AZ1100" s="154"/>
    </row>
    <row r="1101" spans="49:52">
      <c r="AW1101" s="154"/>
      <c r="AX1101" s="154"/>
      <c r="AY1101" s="154"/>
      <c r="AZ1101" s="154"/>
    </row>
    <row r="1102" spans="49:52">
      <c r="AW1102" s="154"/>
      <c r="AX1102" s="154"/>
      <c r="AY1102" s="154"/>
      <c r="AZ1102" s="154"/>
    </row>
    <row r="1103" spans="49:52">
      <c r="AW1103" s="154"/>
      <c r="AX1103" s="154"/>
      <c r="AY1103" s="154"/>
      <c r="AZ1103" s="154"/>
    </row>
    <row r="1104" spans="49:52">
      <c r="AW1104" s="154"/>
      <c r="AX1104" s="154"/>
      <c r="AY1104" s="154"/>
      <c r="AZ1104" s="154"/>
    </row>
    <row r="1105" spans="49:52">
      <c r="AW1105" s="154"/>
      <c r="AX1105" s="154"/>
      <c r="AY1105" s="154"/>
      <c r="AZ1105" s="154"/>
    </row>
    <row r="1106" spans="49:52">
      <c r="AW1106" s="154"/>
      <c r="AX1106" s="154"/>
      <c r="AY1106" s="154"/>
      <c r="AZ1106" s="154"/>
    </row>
    <row r="1107" spans="49:52">
      <c r="AW1107" s="154"/>
      <c r="AX1107" s="154"/>
      <c r="AY1107" s="154"/>
      <c r="AZ1107" s="154"/>
    </row>
    <row r="1108" spans="49:52">
      <c r="AW1108" s="154"/>
      <c r="AX1108" s="154"/>
      <c r="AY1108" s="154"/>
      <c r="AZ1108" s="154"/>
    </row>
    <row r="1109" spans="49:52">
      <c r="AW1109" s="154"/>
      <c r="AX1109" s="154"/>
      <c r="AY1109" s="154"/>
      <c r="AZ1109" s="154"/>
    </row>
    <row r="1110" spans="49:52">
      <c r="AW1110" s="154"/>
      <c r="AX1110" s="154"/>
      <c r="AY1110" s="154"/>
      <c r="AZ1110" s="154"/>
    </row>
    <row r="1111" spans="49:52">
      <c r="AW1111" s="154"/>
      <c r="AX1111" s="154"/>
      <c r="AY1111" s="154"/>
      <c r="AZ1111" s="154"/>
    </row>
    <row r="1112" spans="49:52">
      <c r="AW1112" s="154"/>
      <c r="AX1112" s="154"/>
      <c r="AY1112" s="154"/>
      <c r="AZ1112" s="154"/>
    </row>
    <row r="1113" spans="49:52">
      <c r="AW1113" s="154"/>
      <c r="AX1113" s="154"/>
      <c r="AY1113" s="154"/>
      <c r="AZ1113" s="154"/>
    </row>
    <row r="1114" spans="49:52">
      <c r="AW1114" s="154"/>
      <c r="AX1114" s="154"/>
      <c r="AY1114" s="154"/>
      <c r="AZ1114" s="154"/>
    </row>
    <row r="1115" spans="49:52">
      <c r="AW1115" s="154"/>
      <c r="AX1115" s="154"/>
      <c r="AY1115" s="154"/>
      <c r="AZ1115" s="154"/>
    </row>
    <row r="1116" spans="49:52">
      <c r="AW1116" s="154"/>
      <c r="AX1116" s="154"/>
      <c r="AY1116" s="154"/>
      <c r="AZ1116" s="154"/>
    </row>
    <row r="1117" spans="49:52">
      <c r="AW1117" s="154"/>
      <c r="AX1117" s="154"/>
      <c r="AY1117" s="154"/>
      <c r="AZ1117" s="154"/>
    </row>
    <row r="1118" spans="49:52">
      <c r="AW1118" s="154"/>
      <c r="AX1118" s="154"/>
      <c r="AY1118" s="154"/>
      <c r="AZ1118" s="154"/>
    </row>
    <row r="1119" spans="49:52">
      <c r="AW1119" s="154"/>
      <c r="AX1119" s="154"/>
      <c r="AY1119" s="154"/>
      <c r="AZ1119" s="154"/>
    </row>
    <row r="1120" spans="49:52">
      <c r="AW1120" s="154"/>
      <c r="AX1120" s="154"/>
      <c r="AY1120" s="154"/>
      <c r="AZ1120" s="154"/>
    </row>
    <row r="1121" spans="49:52">
      <c r="AW1121" s="154"/>
      <c r="AX1121" s="154"/>
      <c r="AY1121" s="154"/>
      <c r="AZ1121" s="154"/>
    </row>
    <row r="1122" spans="49:52">
      <c r="AW1122" s="154"/>
      <c r="AX1122" s="154"/>
      <c r="AY1122" s="154"/>
      <c r="AZ1122" s="154"/>
    </row>
    <row r="1123" spans="49:52">
      <c r="AW1123" s="154"/>
      <c r="AX1123" s="154"/>
      <c r="AY1123" s="154"/>
      <c r="AZ1123" s="154"/>
    </row>
    <row r="1124" spans="49:52">
      <c r="AW1124" s="154"/>
      <c r="AX1124" s="154"/>
      <c r="AY1124" s="154"/>
      <c r="AZ1124" s="154"/>
    </row>
    <row r="1125" spans="49:52">
      <c r="AW1125" s="154"/>
      <c r="AX1125" s="154"/>
      <c r="AY1125" s="154"/>
      <c r="AZ1125" s="154"/>
    </row>
    <row r="1126" spans="49:52">
      <c r="AW1126" s="154"/>
      <c r="AX1126" s="154"/>
      <c r="AY1126" s="154"/>
      <c r="AZ1126" s="154"/>
    </row>
    <row r="1127" spans="49:52">
      <c r="AW1127" s="154"/>
      <c r="AX1127" s="154"/>
      <c r="AY1127" s="154"/>
      <c r="AZ1127" s="154"/>
    </row>
    <row r="1128" spans="49:52">
      <c r="AW1128" s="154"/>
      <c r="AX1128" s="154"/>
      <c r="AY1128" s="154"/>
      <c r="AZ1128" s="154"/>
    </row>
    <row r="1129" spans="49:52">
      <c r="AW1129" s="154"/>
      <c r="AX1129" s="154"/>
      <c r="AY1129" s="154"/>
      <c r="AZ1129" s="154"/>
    </row>
    <row r="1130" spans="49:52">
      <c r="AW1130" s="154"/>
      <c r="AX1130" s="154"/>
      <c r="AY1130" s="154"/>
      <c r="AZ1130" s="154"/>
    </row>
    <row r="1131" spans="49:52">
      <c r="AW1131" s="154"/>
      <c r="AX1131" s="154"/>
      <c r="AY1131" s="154"/>
      <c r="AZ1131" s="154"/>
    </row>
    <row r="1132" spans="49:52">
      <c r="AW1132" s="154"/>
      <c r="AX1132" s="154"/>
      <c r="AY1132" s="154"/>
      <c r="AZ1132" s="154"/>
    </row>
    <row r="1133" spans="49:52">
      <c r="AW1133" s="154"/>
      <c r="AX1133" s="154"/>
      <c r="AY1133" s="154"/>
      <c r="AZ1133" s="154"/>
    </row>
    <row r="1134" spans="49:52">
      <c r="AW1134" s="154"/>
      <c r="AX1134" s="154"/>
      <c r="AY1134" s="154"/>
      <c r="AZ1134" s="154"/>
    </row>
    <row r="1135" spans="49:52">
      <c r="AW1135" s="154"/>
      <c r="AX1135" s="154"/>
      <c r="AY1135" s="154"/>
      <c r="AZ1135" s="154"/>
    </row>
    <row r="1136" spans="49:52">
      <c r="AW1136" s="154"/>
      <c r="AX1136" s="154"/>
      <c r="AY1136" s="154"/>
      <c r="AZ1136" s="154"/>
    </row>
    <row r="1137" spans="49:52">
      <c r="AW1137" s="154"/>
      <c r="AX1137" s="154"/>
      <c r="AY1137" s="154"/>
      <c r="AZ1137" s="154"/>
    </row>
    <row r="1138" spans="49:52">
      <c r="AW1138" s="154"/>
      <c r="AX1138" s="154"/>
      <c r="AY1138" s="154"/>
      <c r="AZ1138" s="154"/>
    </row>
    <row r="1139" spans="49:52">
      <c r="AW1139" s="154"/>
      <c r="AX1139" s="154"/>
      <c r="AY1139" s="154"/>
      <c r="AZ1139" s="154"/>
    </row>
    <row r="1140" spans="49:52">
      <c r="AW1140" s="154"/>
      <c r="AX1140" s="154"/>
      <c r="AY1140" s="154"/>
      <c r="AZ1140" s="154"/>
    </row>
    <row r="1141" spans="49:52">
      <c r="AW1141" s="154"/>
      <c r="AX1141" s="154"/>
      <c r="AY1141" s="154"/>
      <c r="AZ1141" s="154"/>
    </row>
    <row r="1142" spans="49:52">
      <c r="AW1142" s="154"/>
      <c r="AX1142" s="154"/>
      <c r="AY1142" s="154"/>
      <c r="AZ1142" s="154"/>
    </row>
    <row r="1143" spans="49:52">
      <c r="AW1143" s="154"/>
      <c r="AX1143" s="154"/>
      <c r="AY1143" s="154"/>
      <c r="AZ1143" s="154"/>
    </row>
    <row r="1144" spans="49:52">
      <c r="AW1144" s="154"/>
      <c r="AX1144" s="154"/>
      <c r="AY1144" s="154"/>
      <c r="AZ1144" s="154"/>
    </row>
    <row r="1145" spans="49:52">
      <c r="AW1145" s="154"/>
      <c r="AX1145" s="154"/>
      <c r="AY1145" s="154"/>
      <c r="AZ1145" s="154"/>
    </row>
    <row r="1146" spans="49:52">
      <c r="AW1146" s="154"/>
      <c r="AX1146" s="154"/>
      <c r="AY1146" s="154"/>
      <c r="AZ1146" s="154"/>
    </row>
    <row r="1147" spans="49:52">
      <c r="AW1147" s="154"/>
      <c r="AX1147" s="154"/>
      <c r="AY1147" s="154"/>
      <c r="AZ1147" s="154"/>
    </row>
    <row r="1148" spans="49:52">
      <c r="AW1148" s="154"/>
      <c r="AX1148" s="154"/>
      <c r="AY1148" s="154"/>
      <c r="AZ1148" s="154"/>
    </row>
    <row r="1149" spans="49:52">
      <c r="AW1149" s="154"/>
      <c r="AX1149" s="154"/>
      <c r="AY1149" s="154"/>
      <c r="AZ1149" s="154"/>
    </row>
    <row r="1150" spans="49:52">
      <c r="AW1150" s="154"/>
      <c r="AX1150" s="154"/>
      <c r="AY1150" s="154"/>
      <c r="AZ1150" s="154"/>
    </row>
    <row r="1151" spans="49:52">
      <c r="AW1151" s="154"/>
      <c r="AX1151" s="154"/>
      <c r="AY1151" s="154"/>
      <c r="AZ1151" s="154"/>
    </row>
    <row r="1152" spans="49:52">
      <c r="AW1152" s="154"/>
      <c r="AX1152" s="154"/>
      <c r="AY1152" s="154"/>
      <c r="AZ1152" s="154"/>
    </row>
    <row r="1153" spans="49:52">
      <c r="AW1153" s="154"/>
      <c r="AX1153" s="154"/>
      <c r="AY1153" s="154"/>
      <c r="AZ1153" s="154"/>
    </row>
    <row r="1154" spans="49:52">
      <c r="AW1154" s="154"/>
      <c r="AX1154" s="154"/>
      <c r="AY1154" s="154"/>
      <c r="AZ1154" s="154"/>
    </row>
    <row r="1155" spans="49:52">
      <c r="AW1155" s="154"/>
      <c r="AX1155" s="154"/>
      <c r="AY1155" s="154"/>
      <c r="AZ1155" s="154"/>
    </row>
    <row r="1156" spans="49:52">
      <c r="AW1156" s="154"/>
      <c r="AX1156" s="154"/>
      <c r="AY1156" s="154"/>
      <c r="AZ1156" s="154"/>
    </row>
    <row r="1157" spans="49:52">
      <c r="AW1157" s="154"/>
      <c r="AX1157" s="154"/>
      <c r="AY1157" s="154"/>
      <c r="AZ1157" s="154"/>
    </row>
    <row r="1158" spans="49:52">
      <c r="AW1158" s="154"/>
      <c r="AX1158" s="154"/>
      <c r="AY1158" s="154"/>
      <c r="AZ1158" s="154"/>
    </row>
    <row r="1159" spans="49:52">
      <c r="AW1159" s="154"/>
      <c r="AX1159" s="154"/>
      <c r="AY1159" s="154"/>
      <c r="AZ1159" s="154"/>
    </row>
    <row r="1160" spans="49:52">
      <c r="AW1160" s="154"/>
      <c r="AX1160" s="154"/>
      <c r="AY1160" s="154"/>
      <c r="AZ1160" s="154"/>
    </row>
    <row r="1161" spans="49:52">
      <c r="AW1161" s="154"/>
      <c r="AX1161" s="154"/>
      <c r="AY1161" s="154"/>
      <c r="AZ1161" s="154"/>
    </row>
    <row r="1162" spans="49:52">
      <c r="AW1162" s="154"/>
      <c r="AX1162" s="154"/>
      <c r="AY1162" s="154"/>
      <c r="AZ1162" s="154"/>
    </row>
    <row r="1163" spans="49:52">
      <c r="AW1163" s="154"/>
      <c r="AX1163" s="154"/>
      <c r="AY1163" s="154"/>
      <c r="AZ1163" s="154"/>
    </row>
    <row r="1164" spans="49:52">
      <c r="AW1164" s="154"/>
      <c r="AX1164" s="154"/>
      <c r="AY1164" s="154"/>
      <c r="AZ1164" s="154"/>
    </row>
    <row r="1165" spans="49:52">
      <c r="AW1165" s="154"/>
      <c r="AX1165" s="154"/>
      <c r="AY1165" s="154"/>
      <c r="AZ1165" s="154"/>
    </row>
    <row r="1166" spans="49:52">
      <c r="AW1166" s="154"/>
      <c r="AX1166" s="154"/>
      <c r="AY1166" s="154"/>
      <c r="AZ1166" s="154"/>
    </row>
    <row r="1167" spans="49:52">
      <c r="AW1167" s="154"/>
      <c r="AX1167" s="154"/>
      <c r="AY1167" s="154"/>
      <c r="AZ1167" s="154"/>
    </row>
    <row r="1168" spans="49:52">
      <c r="AW1168" s="154"/>
      <c r="AX1168" s="154"/>
      <c r="AY1168" s="154"/>
      <c r="AZ1168" s="154"/>
    </row>
    <row r="1169" spans="49:52">
      <c r="AW1169" s="154"/>
      <c r="AX1169" s="154"/>
      <c r="AY1169" s="154"/>
      <c r="AZ1169" s="154"/>
    </row>
    <row r="1170" spans="49:52">
      <c r="AW1170" s="154"/>
      <c r="AX1170" s="154"/>
      <c r="AY1170" s="154"/>
      <c r="AZ1170" s="154"/>
    </row>
    <row r="1171" spans="49:52">
      <c r="AW1171" s="154"/>
      <c r="AX1171" s="154"/>
      <c r="AY1171" s="154"/>
      <c r="AZ1171" s="154"/>
    </row>
    <row r="1172" spans="49:52">
      <c r="AW1172" s="154"/>
      <c r="AX1172" s="154"/>
      <c r="AY1172" s="154"/>
      <c r="AZ1172" s="154"/>
    </row>
    <row r="1173" spans="49:52">
      <c r="AW1173" s="154"/>
      <c r="AX1173" s="154"/>
      <c r="AY1173" s="154"/>
      <c r="AZ1173" s="154"/>
    </row>
    <row r="1174" spans="49:52">
      <c r="AW1174" s="154"/>
      <c r="AX1174" s="154"/>
      <c r="AY1174" s="154"/>
      <c r="AZ1174" s="154"/>
    </row>
    <row r="1175" spans="49:52">
      <c r="AW1175" s="154"/>
      <c r="AX1175" s="154"/>
      <c r="AY1175" s="154"/>
      <c r="AZ1175" s="154"/>
    </row>
    <row r="1176" spans="49:52">
      <c r="AW1176" s="154"/>
      <c r="AX1176" s="154"/>
      <c r="AY1176" s="154"/>
      <c r="AZ1176" s="154"/>
    </row>
    <row r="1177" spans="49:52">
      <c r="AW1177" s="154"/>
      <c r="AX1177" s="154"/>
      <c r="AY1177" s="154"/>
      <c r="AZ1177" s="154"/>
    </row>
    <row r="1178" spans="49:52">
      <c r="AW1178" s="154"/>
      <c r="AX1178" s="154"/>
      <c r="AY1178" s="154"/>
      <c r="AZ1178" s="154"/>
    </row>
    <row r="1179" spans="49:52">
      <c r="AW1179" s="154"/>
      <c r="AX1179" s="154"/>
      <c r="AY1179" s="154"/>
      <c r="AZ1179" s="154"/>
    </row>
    <row r="1180" spans="49:52">
      <c r="AW1180" s="154"/>
      <c r="AX1180" s="154"/>
      <c r="AY1180" s="154"/>
      <c r="AZ1180" s="154"/>
    </row>
    <row r="1181" spans="49:52">
      <c r="AW1181" s="154"/>
      <c r="AX1181" s="154"/>
      <c r="AY1181" s="154"/>
      <c r="AZ1181" s="154"/>
    </row>
    <row r="1182" spans="49:52">
      <c r="AW1182" s="154"/>
      <c r="AX1182" s="154"/>
      <c r="AY1182" s="154"/>
      <c r="AZ1182" s="154"/>
    </row>
    <row r="1183" spans="49:52">
      <c r="AW1183" s="154"/>
      <c r="AX1183" s="154"/>
      <c r="AY1183" s="154"/>
      <c r="AZ1183" s="154"/>
    </row>
    <row r="1184" spans="49:52">
      <c r="AW1184" s="154"/>
      <c r="AX1184" s="154"/>
      <c r="AY1184" s="154"/>
      <c r="AZ1184" s="154"/>
    </row>
    <row r="1185" spans="49:52">
      <c r="AW1185" s="154"/>
      <c r="AX1185" s="154"/>
      <c r="AY1185" s="154"/>
      <c r="AZ1185" s="154"/>
    </row>
    <row r="1186" spans="49:52">
      <c r="AW1186" s="154"/>
      <c r="AX1186" s="154"/>
      <c r="AY1186" s="154"/>
      <c r="AZ1186" s="154"/>
    </row>
    <row r="1187" spans="49:52">
      <c r="AW1187" s="154"/>
      <c r="AX1187" s="154"/>
      <c r="AY1187" s="154"/>
      <c r="AZ1187" s="154"/>
    </row>
    <row r="1188" spans="49:52">
      <c r="AW1188" s="154"/>
      <c r="AX1188" s="154"/>
      <c r="AY1188" s="154"/>
      <c r="AZ1188" s="154"/>
    </row>
    <row r="1189" spans="49:52">
      <c r="AW1189" s="154"/>
      <c r="AX1189" s="154"/>
      <c r="AY1189" s="154"/>
      <c r="AZ1189" s="154"/>
    </row>
    <row r="1190" spans="49:52">
      <c r="AW1190" s="154"/>
      <c r="AX1190" s="154"/>
      <c r="AY1190" s="154"/>
      <c r="AZ1190" s="154"/>
    </row>
    <row r="1191" spans="49:52">
      <c r="AW1191" s="154"/>
      <c r="AX1191" s="154"/>
      <c r="AY1191" s="154"/>
      <c r="AZ1191" s="154"/>
    </row>
    <row r="1192" spans="49:52">
      <c r="AW1192" s="154"/>
      <c r="AX1192" s="154"/>
      <c r="AY1192" s="154"/>
      <c r="AZ1192" s="154"/>
    </row>
    <row r="1193" spans="49:52">
      <c r="AW1193" s="154"/>
      <c r="AX1193" s="154"/>
      <c r="AY1193" s="154"/>
      <c r="AZ1193" s="154"/>
    </row>
    <row r="1194" spans="49:52">
      <c r="AW1194" s="154"/>
      <c r="AX1194" s="154"/>
      <c r="AY1194" s="154"/>
      <c r="AZ1194" s="154"/>
    </row>
    <row r="1195" spans="49:52">
      <c r="AW1195" s="154"/>
      <c r="AX1195" s="154"/>
      <c r="AY1195" s="154"/>
      <c r="AZ1195" s="154"/>
    </row>
    <row r="1196" spans="49:52">
      <c r="AW1196" s="154"/>
      <c r="AX1196" s="154"/>
      <c r="AY1196" s="154"/>
      <c r="AZ1196" s="154"/>
    </row>
    <row r="1197" spans="49:52">
      <c r="AW1197" s="154"/>
      <c r="AX1197" s="154"/>
      <c r="AY1197" s="154"/>
      <c r="AZ1197" s="154"/>
    </row>
    <row r="1198" spans="49:52">
      <c r="AW1198" s="154"/>
      <c r="AX1198" s="154"/>
      <c r="AY1198" s="154"/>
      <c r="AZ1198" s="154"/>
    </row>
    <row r="1199" spans="49:52">
      <c r="AW1199" s="154"/>
      <c r="AX1199" s="154"/>
      <c r="AY1199" s="154"/>
      <c r="AZ1199" s="154"/>
    </row>
    <row r="1200" spans="49:52">
      <c r="AW1200" s="154"/>
      <c r="AX1200" s="154"/>
      <c r="AY1200" s="154"/>
      <c r="AZ1200" s="154"/>
    </row>
    <row r="1201" spans="49:52">
      <c r="AW1201" s="154"/>
      <c r="AX1201" s="154"/>
      <c r="AY1201" s="154"/>
      <c r="AZ1201" s="154"/>
    </row>
    <row r="1202" spans="49:52">
      <c r="AW1202" s="154"/>
      <c r="AX1202" s="154"/>
      <c r="AY1202" s="154"/>
      <c r="AZ1202" s="154"/>
    </row>
    <row r="1203" spans="49:52">
      <c r="AW1203" s="154"/>
      <c r="AX1203" s="154"/>
      <c r="AY1203" s="154"/>
      <c r="AZ1203" s="154"/>
    </row>
    <row r="1204" spans="49:52">
      <c r="AW1204" s="154"/>
      <c r="AX1204" s="154"/>
      <c r="AY1204" s="154"/>
      <c r="AZ1204" s="154"/>
    </row>
    <row r="1205" spans="49:52">
      <c r="AW1205" s="154"/>
      <c r="AX1205" s="154"/>
      <c r="AY1205" s="154"/>
      <c r="AZ1205" s="154"/>
    </row>
    <row r="1206" spans="49:52">
      <c r="AW1206" s="154"/>
      <c r="AX1206" s="154"/>
      <c r="AY1206" s="154"/>
      <c r="AZ1206" s="154"/>
    </row>
    <row r="1207" spans="49:52">
      <c r="AW1207" s="154"/>
      <c r="AX1207" s="154"/>
      <c r="AY1207" s="154"/>
      <c r="AZ1207" s="154"/>
    </row>
    <row r="1208" spans="49:52">
      <c r="AW1208" s="154"/>
      <c r="AX1208" s="154"/>
      <c r="AY1208" s="154"/>
      <c r="AZ1208" s="154"/>
    </row>
    <row r="1209" spans="49:52">
      <c r="AW1209" s="154"/>
      <c r="AX1209" s="154"/>
      <c r="AY1209" s="154"/>
      <c r="AZ1209" s="154"/>
    </row>
    <row r="1210" spans="49:52">
      <c r="AW1210" s="154"/>
      <c r="AX1210" s="154"/>
      <c r="AY1210" s="154"/>
      <c r="AZ1210" s="154"/>
    </row>
    <row r="1211" spans="49:52">
      <c r="AW1211" s="154"/>
      <c r="AX1211" s="154"/>
      <c r="AY1211" s="154"/>
      <c r="AZ1211" s="154"/>
    </row>
    <row r="1212" spans="49:52">
      <c r="AW1212" s="154"/>
      <c r="AX1212" s="154"/>
      <c r="AY1212" s="154"/>
      <c r="AZ1212" s="154"/>
    </row>
    <row r="1213" spans="49:52">
      <c r="AW1213" s="154"/>
      <c r="AX1213" s="154"/>
      <c r="AY1213" s="154"/>
      <c r="AZ1213" s="154"/>
    </row>
    <row r="1214" spans="49:52">
      <c r="AW1214" s="154"/>
      <c r="AX1214" s="154"/>
      <c r="AY1214" s="154"/>
      <c r="AZ1214" s="154"/>
    </row>
    <row r="1215" spans="49:52">
      <c r="AW1215" s="154"/>
      <c r="AX1215" s="154"/>
      <c r="AY1215" s="154"/>
      <c r="AZ1215" s="154"/>
    </row>
    <row r="1216" spans="49:52">
      <c r="AW1216" s="154"/>
      <c r="AX1216" s="154"/>
      <c r="AY1216" s="154"/>
      <c r="AZ1216" s="154"/>
    </row>
    <row r="1217" spans="49:52">
      <c r="AW1217" s="154"/>
      <c r="AX1217" s="154"/>
      <c r="AY1217" s="154"/>
      <c r="AZ1217" s="154"/>
    </row>
    <row r="1218" spans="49:52">
      <c r="AW1218" s="154"/>
      <c r="AX1218" s="154"/>
      <c r="AY1218" s="154"/>
      <c r="AZ1218" s="154"/>
    </row>
    <row r="1219" spans="49:52">
      <c r="AW1219" s="154"/>
      <c r="AX1219" s="154"/>
      <c r="AY1219" s="154"/>
      <c r="AZ1219" s="154"/>
    </row>
    <row r="1220" spans="49:52">
      <c r="AW1220" s="154"/>
      <c r="AX1220" s="154"/>
      <c r="AY1220" s="154"/>
      <c r="AZ1220" s="154"/>
    </row>
    <row r="1221" spans="49:52">
      <c r="AW1221" s="154"/>
      <c r="AX1221" s="154"/>
      <c r="AY1221" s="154"/>
      <c r="AZ1221" s="154"/>
    </row>
    <row r="1222" spans="49:52">
      <c r="AW1222" s="154"/>
      <c r="AX1222" s="154"/>
      <c r="AY1222" s="154"/>
      <c r="AZ1222" s="154"/>
    </row>
    <row r="1223" spans="49:52">
      <c r="AW1223" s="154"/>
      <c r="AX1223" s="154"/>
      <c r="AY1223" s="154"/>
      <c r="AZ1223" s="154"/>
    </row>
    <row r="1224" spans="49:52">
      <c r="AW1224" s="154"/>
      <c r="AX1224" s="154"/>
      <c r="AY1224" s="154"/>
      <c r="AZ1224" s="154"/>
    </row>
    <row r="1225" spans="49:52">
      <c r="AW1225" s="154"/>
      <c r="AX1225" s="154"/>
      <c r="AY1225" s="154"/>
      <c r="AZ1225" s="154"/>
    </row>
    <row r="1226" spans="49:52">
      <c r="AW1226" s="154"/>
      <c r="AX1226" s="154"/>
      <c r="AY1226" s="154"/>
      <c r="AZ1226" s="154"/>
    </row>
    <row r="1227" spans="49:52">
      <c r="AW1227" s="154"/>
      <c r="AX1227" s="154"/>
      <c r="AY1227" s="154"/>
      <c r="AZ1227" s="154"/>
    </row>
    <row r="1228" spans="49:52">
      <c r="AW1228" s="154"/>
      <c r="AX1228" s="154"/>
      <c r="AY1228" s="154"/>
      <c r="AZ1228" s="154"/>
    </row>
    <row r="1229" spans="49:52">
      <c r="AW1229" s="154"/>
      <c r="AX1229" s="154"/>
      <c r="AY1229" s="154"/>
      <c r="AZ1229" s="154"/>
    </row>
    <row r="1230" spans="49:52">
      <c r="AW1230" s="154"/>
      <c r="AX1230" s="154"/>
      <c r="AY1230" s="154"/>
      <c r="AZ1230" s="154"/>
    </row>
    <row r="1231" spans="49:52">
      <c r="AW1231" s="154"/>
      <c r="AX1231" s="154"/>
      <c r="AY1231" s="154"/>
      <c r="AZ1231" s="154"/>
    </row>
    <row r="1232" spans="49:52">
      <c r="AW1232" s="154"/>
      <c r="AX1232" s="154"/>
      <c r="AY1232" s="154"/>
      <c r="AZ1232" s="154"/>
    </row>
    <row r="1233" spans="49:52">
      <c r="AW1233" s="154"/>
      <c r="AX1233" s="154"/>
      <c r="AY1233" s="154"/>
      <c r="AZ1233" s="154"/>
    </row>
    <row r="1234" spans="49:52">
      <c r="AW1234" s="154"/>
      <c r="AX1234" s="154"/>
      <c r="AY1234" s="154"/>
      <c r="AZ1234" s="154"/>
    </row>
    <row r="1235" spans="49:52">
      <c r="AW1235" s="154"/>
      <c r="AX1235" s="154"/>
      <c r="AY1235" s="154"/>
      <c r="AZ1235" s="154"/>
    </row>
    <row r="1236" spans="49:52">
      <c r="AW1236" s="154"/>
      <c r="AX1236" s="154"/>
      <c r="AY1236" s="154"/>
      <c r="AZ1236" s="154"/>
    </row>
    <row r="1237" spans="49:52">
      <c r="AW1237" s="154"/>
      <c r="AX1237" s="154"/>
      <c r="AY1237" s="154"/>
      <c r="AZ1237" s="154"/>
    </row>
    <row r="1238" spans="49:52">
      <c r="AW1238" s="154"/>
      <c r="AX1238" s="154"/>
      <c r="AY1238" s="154"/>
      <c r="AZ1238" s="154"/>
    </row>
    <row r="1239" spans="49:52">
      <c r="AW1239" s="154"/>
      <c r="AX1239" s="154"/>
      <c r="AY1239" s="154"/>
      <c r="AZ1239" s="154"/>
    </row>
    <row r="1240" spans="49:52">
      <c r="AW1240" s="154"/>
      <c r="AX1240" s="154"/>
      <c r="AY1240" s="154"/>
      <c r="AZ1240" s="154"/>
    </row>
    <row r="1241" spans="49:52">
      <c r="AW1241" s="154"/>
      <c r="AX1241" s="154"/>
      <c r="AY1241" s="154"/>
      <c r="AZ1241" s="154"/>
    </row>
    <row r="1242" spans="49:52">
      <c r="AW1242" s="154"/>
      <c r="AX1242" s="154"/>
      <c r="AY1242" s="154"/>
      <c r="AZ1242" s="154"/>
    </row>
    <row r="1243" spans="49:52">
      <c r="AW1243" s="154"/>
      <c r="AX1243" s="154"/>
      <c r="AY1243" s="154"/>
      <c r="AZ1243" s="154"/>
    </row>
    <row r="1244" spans="49:52">
      <c r="AW1244" s="154"/>
      <c r="AX1244" s="154"/>
      <c r="AY1244" s="154"/>
      <c r="AZ1244" s="154"/>
    </row>
    <row r="1245" spans="49:52">
      <c r="AW1245" s="154"/>
      <c r="AX1245" s="154"/>
      <c r="AY1245" s="154"/>
      <c r="AZ1245" s="154"/>
    </row>
    <row r="1246" spans="49:52">
      <c r="AW1246" s="154"/>
      <c r="AX1246" s="154"/>
      <c r="AY1246" s="154"/>
      <c r="AZ1246" s="154"/>
    </row>
    <row r="1247" spans="49:52">
      <c r="AW1247" s="154"/>
      <c r="AX1247" s="154"/>
      <c r="AY1247" s="154"/>
      <c r="AZ1247" s="154"/>
    </row>
    <row r="1248" spans="49:52">
      <c r="AW1248" s="154"/>
      <c r="AX1248" s="154"/>
      <c r="AY1248" s="154"/>
      <c r="AZ1248" s="154"/>
    </row>
    <row r="1249" spans="49:52">
      <c r="AW1249" s="154"/>
      <c r="AX1249" s="154"/>
      <c r="AY1249" s="154"/>
      <c r="AZ1249" s="154"/>
    </row>
    <row r="1250" spans="49:52">
      <c r="AW1250" s="154"/>
      <c r="AX1250" s="154"/>
      <c r="AY1250" s="154"/>
      <c r="AZ1250" s="154"/>
    </row>
    <row r="1251" spans="49:52">
      <c r="AW1251" s="154"/>
      <c r="AX1251" s="154"/>
      <c r="AY1251" s="154"/>
      <c r="AZ1251" s="154"/>
    </row>
    <row r="1252" spans="49:52">
      <c r="AW1252" s="154"/>
      <c r="AX1252" s="154"/>
      <c r="AY1252" s="154"/>
      <c r="AZ1252" s="154"/>
    </row>
    <row r="1253" spans="49:52">
      <c r="AW1253" s="154"/>
      <c r="AX1253" s="154"/>
      <c r="AY1253" s="154"/>
      <c r="AZ1253" s="154"/>
    </row>
    <row r="1254" spans="49:52">
      <c r="AW1254" s="154"/>
      <c r="AX1254" s="154"/>
      <c r="AY1254" s="154"/>
      <c r="AZ1254" s="154"/>
    </row>
    <row r="1255" spans="49:52">
      <c r="AW1255" s="154"/>
      <c r="AX1255" s="154"/>
      <c r="AY1255" s="154"/>
      <c r="AZ1255" s="154"/>
    </row>
    <row r="1256" spans="49:52">
      <c r="AW1256" s="154"/>
      <c r="AX1256" s="154"/>
      <c r="AY1256" s="154"/>
      <c r="AZ1256" s="154"/>
    </row>
    <row r="1257" spans="49:52">
      <c r="AW1257" s="154"/>
      <c r="AX1257" s="154"/>
      <c r="AY1257" s="154"/>
      <c r="AZ1257" s="154"/>
    </row>
    <row r="1258" spans="49:52">
      <c r="AW1258" s="154"/>
      <c r="AX1258" s="154"/>
      <c r="AY1258" s="154"/>
      <c r="AZ1258" s="154"/>
    </row>
    <row r="1259" spans="49:52">
      <c r="AW1259" s="154"/>
      <c r="AX1259" s="154"/>
      <c r="AY1259" s="154"/>
      <c r="AZ1259" s="154"/>
    </row>
    <row r="1260" spans="49:52">
      <c r="AW1260" s="154"/>
      <c r="AX1260" s="154"/>
      <c r="AY1260" s="154"/>
      <c r="AZ1260" s="154"/>
    </row>
    <row r="1261" spans="49:52">
      <c r="AW1261" s="154"/>
      <c r="AX1261" s="154"/>
      <c r="AY1261" s="154"/>
      <c r="AZ1261" s="154"/>
    </row>
    <row r="1262" spans="49:52">
      <c r="AW1262" s="154"/>
      <c r="AX1262" s="154"/>
      <c r="AY1262" s="154"/>
      <c r="AZ1262" s="154"/>
    </row>
    <row r="1263" spans="49:52">
      <c r="AW1263" s="154"/>
      <c r="AX1263" s="154"/>
      <c r="AY1263" s="154"/>
      <c r="AZ1263" s="154"/>
    </row>
    <row r="1264" spans="49:52">
      <c r="AW1264" s="154"/>
      <c r="AX1264" s="154"/>
      <c r="AY1264" s="154"/>
      <c r="AZ1264" s="154"/>
    </row>
    <row r="1265" spans="49:52">
      <c r="AW1265" s="154"/>
      <c r="AX1265" s="154"/>
      <c r="AY1265" s="154"/>
      <c r="AZ1265" s="154"/>
    </row>
    <row r="1266" spans="49:52">
      <c r="AW1266" s="154"/>
      <c r="AX1266" s="154"/>
      <c r="AY1266" s="154"/>
      <c r="AZ1266" s="154"/>
    </row>
    <row r="1267" spans="49:52">
      <c r="AW1267" s="154"/>
      <c r="AX1267" s="154"/>
      <c r="AY1267" s="154"/>
      <c r="AZ1267" s="154"/>
    </row>
    <row r="1268" spans="49:52">
      <c r="AW1268" s="154"/>
      <c r="AX1268" s="154"/>
      <c r="AY1268" s="154"/>
      <c r="AZ1268" s="154"/>
    </row>
    <row r="1269" spans="49:52">
      <c r="AW1269" s="154"/>
      <c r="AX1269" s="154"/>
      <c r="AY1269" s="154"/>
      <c r="AZ1269" s="154"/>
    </row>
    <row r="1270" spans="49:52">
      <c r="AW1270" s="154"/>
      <c r="AX1270" s="154"/>
      <c r="AY1270" s="154"/>
      <c r="AZ1270" s="154"/>
    </row>
    <row r="1271" spans="49:52">
      <c r="AW1271" s="154"/>
      <c r="AX1271" s="154"/>
      <c r="AY1271" s="154"/>
      <c r="AZ1271" s="154"/>
    </row>
    <row r="1272" spans="49:52">
      <c r="AW1272" s="154"/>
      <c r="AX1272" s="154"/>
      <c r="AY1272" s="154"/>
      <c r="AZ1272" s="154"/>
    </row>
    <row r="1273" spans="49:52">
      <c r="AW1273" s="154"/>
      <c r="AX1273" s="154"/>
      <c r="AY1273" s="154"/>
      <c r="AZ1273" s="154"/>
    </row>
    <row r="1274" spans="49:52">
      <c r="AW1274" s="154"/>
      <c r="AX1274" s="154"/>
      <c r="AY1274" s="154"/>
      <c r="AZ1274" s="154"/>
    </row>
    <row r="1275" spans="49:52">
      <c r="AW1275" s="154"/>
      <c r="AX1275" s="154"/>
      <c r="AY1275" s="154"/>
      <c r="AZ1275" s="154"/>
    </row>
    <row r="1276" spans="49:52">
      <c r="AW1276" s="154"/>
      <c r="AX1276" s="154"/>
      <c r="AY1276" s="154"/>
      <c r="AZ1276" s="154"/>
    </row>
    <row r="1277" spans="49:52">
      <c r="AW1277" s="154"/>
      <c r="AX1277" s="154"/>
      <c r="AY1277" s="154"/>
      <c r="AZ1277" s="154"/>
    </row>
    <row r="1278" spans="49:52">
      <c r="AW1278" s="154"/>
      <c r="AX1278" s="154"/>
      <c r="AY1278" s="154"/>
      <c r="AZ1278" s="154"/>
    </row>
    <row r="1279" spans="49:52">
      <c r="AW1279" s="154"/>
      <c r="AX1279" s="154"/>
      <c r="AY1279" s="154"/>
      <c r="AZ1279" s="154"/>
    </row>
    <row r="1280" spans="49:52">
      <c r="AW1280" s="154"/>
      <c r="AX1280" s="154"/>
      <c r="AY1280" s="154"/>
      <c r="AZ1280" s="154"/>
    </row>
    <row r="1281" spans="49:52">
      <c r="AW1281" s="154"/>
      <c r="AX1281" s="154"/>
      <c r="AY1281" s="154"/>
      <c r="AZ1281" s="154"/>
    </row>
    <row r="1282" spans="49:52">
      <c r="AW1282" s="154"/>
      <c r="AX1282" s="154"/>
      <c r="AY1282" s="154"/>
      <c r="AZ1282" s="154"/>
    </row>
    <row r="1283" spans="49:52">
      <c r="AW1283" s="154"/>
      <c r="AX1283" s="154"/>
      <c r="AY1283" s="154"/>
      <c r="AZ1283" s="154"/>
    </row>
    <row r="1284" spans="49:52">
      <c r="AW1284" s="154"/>
      <c r="AX1284" s="154"/>
      <c r="AY1284" s="154"/>
      <c r="AZ1284" s="154"/>
    </row>
    <row r="1285" spans="49:52">
      <c r="AW1285" s="154"/>
      <c r="AX1285" s="154"/>
      <c r="AY1285" s="154"/>
      <c r="AZ1285" s="154"/>
    </row>
    <row r="1286" spans="49:52">
      <c r="AW1286" s="154"/>
      <c r="AX1286" s="154"/>
      <c r="AY1286" s="154"/>
      <c r="AZ1286" s="154"/>
    </row>
    <row r="1287" spans="49:52">
      <c r="AW1287" s="154"/>
      <c r="AX1287" s="154"/>
      <c r="AY1287" s="154"/>
      <c r="AZ1287" s="154"/>
    </row>
    <row r="1288" spans="49:52">
      <c r="AW1288" s="154"/>
      <c r="AX1288" s="154"/>
      <c r="AY1288" s="154"/>
      <c r="AZ1288" s="154"/>
    </row>
    <row r="1289" spans="49:52">
      <c r="AW1289" s="154"/>
      <c r="AX1289" s="154"/>
      <c r="AY1289" s="154"/>
      <c r="AZ1289" s="154"/>
    </row>
    <row r="1290" spans="49:52">
      <c r="AW1290" s="154"/>
      <c r="AX1290" s="154"/>
      <c r="AY1290" s="154"/>
      <c r="AZ1290" s="154"/>
    </row>
    <row r="1291" spans="49:52">
      <c r="AW1291" s="154"/>
      <c r="AX1291" s="154"/>
      <c r="AY1291" s="154"/>
      <c r="AZ1291" s="154"/>
    </row>
    <row r="1292" spans="49:52">
      <c r="AW1292" s="154"/>
      <c r="AX1292" s="154"/>
      <c r="AY1292" s="154"/>
      <c r="AZ1292" s="154"/>
    </row>
    <row r="1293" spans="49:52">
      <c r="AW1293" s="154"/>
      <c r="AX1293" s="154"/>
      <c r="AY1293" s="154"/>
      <c r="AZ1293" s="154"/>
    </row>
    <row r="1294" spans="49:52">
      <c r="AW1294" s="154"/>
      <c r="AX1294" s="154"/>
      <c r="AY1294" s="154"/>
      <c r="AZ1294" s="154"/>
    </row>
    <row r="1295" spans="49:52">
      <c r="AW1295" s="154"/>
      <c r="AX1295" s="154"/>
      <c r="AY1295" s="154"/>
      <c r="AZ1295" s="154"/>
    </row>
    <row r="1296" spans="49:52">
      <c r="AW1296" s="154"/>
      <c r="AX1296" s="154"/>
      <c r="AY1296" s="154"/>
      <c r="AZ1296" s="154"/>
    </row>
    <row r="1297" spans="49:52">
      <c r="AW1297" s="154"/>
      <c r="AX1297" s="154"/>
      <c r="AY1297" s="154"/>
      <c r="AZ1297" s="154"/>
    </row>
    <row r="1298" spans="49:52">
      <c r="AW1298" s="154"/>
      <c r="AX1298" s="154"/>
      <c r="AY1298" s="154"/>
      <c r="AZ1298" s="154"/>
    </row>
    <row r="1299" spans="49:52">
      <c r="AW1299" s="154"/>
      <c r="AX1299" s="154"/>
      <c r="AY1299" s="154"/>
      <c r="AZ1299" s="154"/>
    </row>
    <row r="1300" spans="49:52">
      <c r="AW1300" s="154"/>
      <c r="AX1300" s="154"/>
      <c r="AY1300" s="154"/>
      <c r="AZ1300" s="154"/>
    </row>
    <row r="1301" spans="49:52">
      <c r="AW1301" s="154"/>
      <c r="AX1301" s="154"/>
      <c r="AY1301" s="154"/>
      <c r="AZ1301" s="154"/>
    </row>
    <row r="1302" spans="49:52">
      <c r="AW1302" s="154"/>
      <c r="AX1302" s="154"/>
      <c r="AY1302" s="154"/>
      <c r="AZ1302" s="154"/>
    </row>
    <row r="1303" spans="49:52">
      <c r="AW1303" s="154"/>
      <c r="AX1303" s="154"/>
      <c r="AY1303" s="154"/>
      <c r="AZ1303" s="154"/>
    </row>
    <row r="1304" spans="49:52">
      <c r="AW1304" s="154"/>
      <c r="AX1304" s="154"/>
      <c r="AY1304" s="154"/>
      <c r="AZ1304" s="154"/>
    </row>
    <row r="1305" spans="49:52">
      <c r="AW1305" s="154"/>
      <c r="AX1305" s="154"/>
      <c r="AY1305" s="154"/>
      <c r="AZ1305" s="154"/>
    </row>
    <row r="1306" spans="49:52">
      <c r="AW1306" s="154"/>
      <c r="AX1306" s="154"/>
      <c r="AY1306" s="154"/>
      <c r="AZ1306" s="154"/>
    </row>
    <row r="1307" spans="49:52">
      <c r="AW1307" s="154"/>
      <c r="AX1307" s="154"/>
      <c r="AY1307" s="154"/>
      <c r="AZ1307" s="154"/>
    </row>
    <row r="1308" spans="49:52">
      <c r="AW1308" s="154"/>
      <c r="AX1308" s="154"/>
      <c r="AY1308" s="154"/>
      <c r="AZ1308" s="154"/>
    </row>
    <row r="1309" spans="49:52">
      <c r="AW1309" s="154"/>
      <c r="AX1309" s="154"/>
      <c r="AY1309" s="154"/>
      <c r="AZ1309" s="154"/>
    </row>
    <row r="1310" spans="49:52">
      <c r="AW1310" s="154"/>
      <c r="AX1310" s="154"/>
      <c r="AY1310" s="154"/>
      <c r="AZ1310" s="154"/>
    </row>
    <row r="1311" spans="49:52">
      <c r="AW1311" s="154"/>
      <c r="AX1311" s="154"/>
      <c r="AY1311" s="154"/>
      <c r="AZ1311" s="154"/>
    </row>
    <row r="1312" spans="49:52">
      <c r="AW1312" s="154"/>
      <c r="AX1312" s="154"/>
      <c r="AY1312" s="154"/>
      <c r="AZ1312" s="154"/>
    </row>
    <row r="1313" spans="49:52">
      <c r="AW1313" s="154"/>
      <c r="AX1313" s="154"/>
      <c r="AY1313" s="154"/>
      <c r="AZ1313" s="154"/>
    </row>
    <row r="1314" spans="49:52">
      <c r="AW1314" s="154"/>
      <c r="AX1314" s="154"/>
      <c r="AY1314" s="154"/>
      <c r="AZ1314" s="154"/>
    </row>
    <row r="1315" spans="49:52">
      <c r="AW1315" s="154"/>
      <c r="AX1315" s="154"/>
      <c r="AY1315" s="154"/>
      <c r="AZ1315" s="154"/>
    </row>
    <row r="1316" spans="49:52">
      <c r="AW1316" s="154"/>
      <c r="AX1316" s="154"/>
      <c r="AY1316" s="154"/>
      <c r="AZ1316" s="154"/>
    </row>
    <row r="1317" spans="49:52">
      <c r="AW1317" s="154"/>
      <c r="AX1317" s="154"/>
      <c r="AY1317" s="154"/>
      <c r="AZ1317" s="154"/>
    </row>
    <row r="1318" spans="49:52">
      <c r="AW1318" s="154"/>
      <c r="AX1318" s="154"/>
      <c r="AY1318" s="154"/>
      <c r="AZ1318" s="154"/>
    </row>
    <row r="1319" spans="49:52">
      <c r="AW1319" s="154"/>
      <c r="AX1319" s="154"/>
      <c r="AY1319" s="154"/>
      <c r="AZ1319" s="154"/>
    </row>
    <row r="1320" spans="49:52">
      <c r="AW1320" s="154"/>
      <c r="AX1320" s="154"/>
      <c r="AY1320" s="154"/>
      <c r="AZ1320" s="154"/>
    </row>
    <row r="1321" spans="49:52">
      <c r="AW1321" s="154"/>
      <c r="AX1321" s="154"/>
      <c r="AY1321" s="154"/>
      <c r="AZ1321" s="154"/>
    </row>
    <row r="1322" spans="49:52">
      <c r="AW1322" s="154"/>
      <c r="AX1322" s="154"/>
      <c r="AY1322" s="154"/>
      <c r="AZ1322" s="154"/>
    </row>
    <row r="1323" spans="49:52">
      <c r="AW1323" s="154"/>
      <c r="AX1323" s="154"/>
      <c r="AY1323" s="154"/>
      <c r="AZ1323" s="154"/>
    </row>
    <row r="1324" spans="49:52">
      <c r="AW1324" s="154"/>
      <c r="AX1324" s="154"/>
      <c r="AY1324" s="154"/>
      <c r="AZ1324" s="154"/>
    </row>
    <row r="1325" spans="49:52">
      <c r="AW1325" s="154"/>
      <c r="AX1325" s="154"/>
      <c r="AY1325" s="154"/>
      <c r="AZ1325" s="154"/>
    </row>
    <row r="1326" spans="49:52">
      <c r="AW1326" s="154"/>
      <c r="AX1326" s="154"/>
      <c r="AY1326" s="154"/>
      <c r="AZ1326" s="154"/>
    </row>
    <row r="1327" spans="49:52">
      <c r="AW1327" s="154"/>
      <c r="AX1327" s="154"/>
      <c r="AY1327" s="154"/>
      <c r="AZ1327" s="154"/>
    </row>
    <row r="1328" spans="49:52">
      <c r="AW1328" s="154"/>
      <c r="AX1328" s="154"/>
      <c r="AY1328" s="154"/>
      <c r="AZ1328" s="154"/>
    </row>
    <row r="1329" spans="49:52">
      <c r="AW1329" s="154"/>
      <c r="AX1329" s="154"/>
      <c r="AY1329" s="154"/>
      <c r="AZ1329" s="154"/>
    </row>
    <row r="1330" spans="49:52">
      <c r="AW1330" s="154"/>
      <c r="AX1330" s="154"/>
      <c r="AY1330" s="154"/>
      <c r="AZ1330" s="154"/>
    </row>
    <row r="1331" spans="49:52">
      <c r="AW1331" s="154"/>
      <c r="AX1331" s="154"/>
      <c r="AY1331" s="154"/>
      <c r="AZ1331" s="154"/>
    </row>
    <row r="1332" spans="49:52">
      <c r="AW1332" s="154"/>
      <c r="AX1332" s="154"/>
      <c r="AY1332" s="154"/>
      <c r="AZ1332" s="154"/>
    </row>
    <row r="1333" spans="49:52">
      <c r="AW1333" s="154"/>
      <c r="AX1333" s="154"/>
      <c r="AY1333" s="154"/>
      <c r="AZ1333" s="154"/>
    </row>
    <row r="1334" spans="49:52">
      <c r="AW1334" s="154"/>
      <c r="AX1334" s="154"/>
      <c r="AY1334" s="154"/>
      <c r="AZ1334" s="154"/>
    </row>
    <row r="1335" spans="49:52">
      <c r="AW1335" s="154"/>
      <c r="AX1335" s="154"/>
      <c r="AY1335" s="154"/>
      <c r="AZ1335" s="154"/>
    </row>
    <row r="1336" spans="49:52">
      <c r="AW1336" s="154"/>
      <c r="AX1336" s="154"/>
      <c r="AY1336" s="154"/>
      <c r="AZ1336" s="154"/>
    </row>
    <row r="1337" spans="49:52">
      <c r="AW1337" s="154"/>
      <c r="AX1337" s="154"/>
      <c r="AY1337" s="154"/>
      <c r="AZ1337" s="154"/>
    </row>
    <row r="1338" spans="49:52">
      <c r="AW1338" s="154"/>
      <c r="AX1338" s="154"/>
      <c r="AY1338" s="154"/>
      <c r="AZ1338" s="154"/>
    </row>
    <row r="1339" spans="49:52">
      <c r="AW1339" s="154"/>
      <c r="AX1339" s="154"/>
      <c r="AY1339" s="154"/>
      <c r="AZ1339" s="154"/>
    </row>
    <row r="1340" spans="49:52">
      <c r="AW1340" s="154"/>
      <c r="AX1340" s="154"/>
      <c r="AY1340" s="154"/>
      <c r="AZ1340" s="154"/>
    </row>
    <row r="1341" spans="49:52">
      <c r="AW1341" s="154"/>
      <c r="AX1341" s="154"/>
      <c r="AY1341" s="154"/>
      <c r="AZ1341" s="154"/>
    </row>
    <row r="1342" spans="49:52">
      <c r="AW1342" s="154"/>
      <c r="AX1342" s="154"/>
      <c r="AY1342" s="154"/>
      <c r="AZ1342" s="154"/>
    </row>
    <row r="1343" spans="49:52">
      <c r="AW1343" s="154"/>
      <c r="AX1343" s="154"/>
      <c r="AY1343" s="154"/>
      <c r="AZ1343" s="154"/>
    </row>
    <row r="1344" spans="49:52">
      <c r="AW1344" s="154"/>
      <c r="AX1344" s="154"/>
      <c r="AY1344" s="154"/>
      <c r="AZ1344" s="154"/>
    </row>
    <row r="1345" spans="49:52">
      <c r="AW1345" s="154"/>
      <c r="AX1345" s="154"/>
      <c r="AY1345" s="154"/>
      <c r="AZ1345" s="154"/>
    </row>
    <row r="1346" spans="49:52">
      <c r="AW1346" s="154"/>
      <c r="AX1346" s="154"/>
      <c r="AY1346" s="154"/>
      <c r="AZ1346" s="154"/>
    </row>
    <row r="1347" spans="49:52">
      <c r="AW1347" s="154"/>
      <c r="AX1347" s="154"/>
      <c r="AY1347" s="154"/>
      <c r="AZ1347" s="154"/>
    </row>
    <row r="1348" spans="49:52">
      <c r="AW1348" s="154"/>
      <c r="AX1348" s="154"/>
      <c r="AY1348" s="154"/>
      <c r="AZ1348" s="154"/>
    </row>
    <row r="1349" spans="49:52">
      <c r="AW1349" s="154"/>
      <c r="AX1349" s="154"/>
      <c r="AY1349" s="154"/>
      <c r="AZ1349" s="154"/>
    </row>
    <row r="1350" spans="49:52">
      <c r="AW1350" s="154"/>
      <c r="AX1350" s="154"/>
      <c r="AY1350" s="154"/>
      <c r="AZ1350" s="154"/>
    </row>
    <row r="1351" spans="49:52">
      <c r="AW1351" s="154"/>
      <c r="AX1351" s="154"/>
      <c r="AY1351" s="154"/>
      <c r="AZ1351" s="154"/>
    </row>
    <row r="1352" spans="49:52">
      <c r="AW1352" s="154"/>
      <c r="AX1352" s="154"/>
      <c r="AY1352" s="154"/>
      <c r="AZ1352" s="154"/>
    </row>
    <row r="1353" spans="49:52">
      <c r="AW1353" s="154"/>
      <c r="AX1353" s="154"/>
      <c r="AY1353" s="154"/>
      <c r="AZ1353" s="154"/>
    </row>
    <row r="1354" spans="49:52">
      <c r="AW1354" s="154"/>
      <c r="AX1354" s="154"/>
      <c r="AY1354" s="154"/>
      <c r="AZ1354" s="154"/>
    </row>
    <row r="1355" spans="49:52">
      <c r="AW1355" s="154"/>
      <c r="AX1355" s="154"/>
      <c r="AY1355" s="154"/>
      <c r="AZ1355" s="154"/>
    </row>
    <row r="1356" spans="49:52">
      <c r="AW1356" s="154"/>
      <c r="AX1356" s="154"/>
      <c r="AY1356" s="154"/>
      <c r="AZ1356" s="154"/>
    </row>
    <row r="1357" spans="49:52">
      <c r="AW1357" s="154"/>
      <c r="AX1357" s="154"/>
      <c r="AY1357" s="154"/>
      <c r="AZ1357" s="154"/>
    </row>
    <row r="1358" spans="49:52">
      <c r="AW1358" s="154"/>
      <c r="AX1358" s="154"/>
      <c r="AY1358" s="154"/>
      <c r="AZ1358" s="154"/>
    </row>
    <row r="1359" spans="49:52">
      <c r="AW1359" s="154"/>
      <c r="AX1359" s="154"/>
      <c r="AY1359" s="154"/>
      <c r="AZ1359" s="154"/>
    </row>
    <row r="1360" spans="49:52">
      <c r="AW1360" s="154"/>
      <c r="AX1360" s="154"/>
      <c r="AY1360" s="154"/>
      <c r="AZ1360" s="154"/>
    </row>
    <row r="1361" spans="49:52">
      <c r="AW1361" s="154"/>
      <c r="AX1361" s="154"/>
      <c r="AY1361" s="154"/>
      <c r="AZ1361" s="154"/>
    </row>
    <row r="1362" spans="49:52">
      <c r="AW1362" s="154"/>
      <c r="AX1362" s="154"/>
      <c r="AY1362" s="154"/>
      <c r="AZ1362" s="154"/>
    </row>
    <row r="1363" spans="49:52">
      <c r="AW1363" s="154"/>
      <c r="AX1363" s="154"/>
      <c r="AY1363" s="154"/>
      <c r="AZ1363" s="154"/>
    </row>
    <row r="1364" spans="49:52">
      <c r="AW1364" s="154"/>
      <c r="AX1364" s="154"/>
      <c r="AY1364" s="154"/>
      <c r="AZ1364" s="154"/>
    </row>
    <row r="1365" spans="49:52">
      <c r="AW1365" s="154"/>
      <c r="AX1365" s="154"/>
      <c r="AY1365" s="154"/>
      <c r="AZ1365" s="154"/>
    </row>
    <row r="1366" spans="49:52">
      <c r="AW1366" s="154"/>
      <c r="AX1366" s="154"/>
      <c r="AY1366" s="154"/>
      <c r="AZ1366" s="154"/>
    </row>
    <row r="1367" spans="49:52">
      <c r="AW1367" s="154"/>
      <c r="AX1367" s="154"/>
      <c r="AY1367" s="154"/>
      <c r="AZ1367" s="154"/>
    </row>
    <row r="1368" spans="49:52">
      <c r="AW1368" s="154"/>
      <c r="AX1368" s="154"/>
      <c r="AY1368" s="154"/>
      <c r="AZ1368" s="154"/>
    </row>
    <row r="1369" spans="49:52">
      <c r="AW1369" s="154"/>
      <c r="AX1369" s="154"/>
      <c r="AY1369" s="154"/>
      <c r="AZ1369" s="154"/>
    </row>
    <row r="1370" spans="49:52">
      <c r="AW1370" s="154"/>
      <c r="AX1370" s="154"/>
      <c r="AY1370" s="154"/>
      <c r="AZ1370" s="154"/>
    </row>
    <row r="1371" spans="49:52">
      <c r="AW1371" s="154"/>
      <c r="AX1371" s="154"/>
      <c r="AY1371" s="154"/>
      <c r="AZ1371" s="154"/>
    </row>
    <row r="1372" spans="49:52">
      <c r="AW1372" s="154"/>
      <c r="AX1372" s="154"/>
      <c r="AY1372" s="154"/>
      <c r="AZ1372" s="154"/>
    </row>
    <row r="1373" spans="49:52">
      <c r="AW1373" s="154"/>
      <c r="AX1373" s="154"/>
      <c r="AY1373" s="154"/>
      <c r="AZ1373" s="154"/>
    </row>
    <row r="1374" spans="49:52">
      <c r="AW1374" s="154"/>
      <c r="AX1374" s="154"/>
      <c r="AY1374" s="154"/>
      <c r="AZ1374" s="154"/>
    </row>
    <row r="1375" spans="49:52">
      <c r="AW1375" s="154"/>
      <c r="AX1375" s="154"/>
      <c r="AY1375" s="154"/>
      <c r="AZ1375" s="154"/>
    </row>
    <row r="1376" spans="49:52">
      <c r="AW1376" s="154"/>
      <c r="AX1376" s="154"/>
      <c r="AY1376" s="154"/>
      <c r="AZ1376" s="154"/>
    </row>
    <row r="1377" spans="49:52">
      <c r="AW1377" s="154"/>
      <c r="AX1377" s="154"/>
      <c r="AY1377" s="154"/>
      <c r="AZ1377" s="154"/>
    </row>
    <row r="1378" spans="49:52">
      <c r="AW1378" s="154"/>
      <c r="AX1378" s="154"/>
      <c r="AY1378" s="154"/>
      <c r="AZ1378" s="154"/>
    </row>
    <row r="1379" spans="49:52">
      <c r="AW1379" s="154"/>
      <c r="AX1379" s="154"/>
      <c r="AY1379" s="154"/>
      <c r="AZ1379" s="154"/>
    </row>
    <row r="1380" spans="49:52">
      <c r="AW1380" s="154"/>
      <c r="AX1380" s="154"/>
      <c r="AY1380" s="154"/>
      <c r="AZ1380" s="154"/>
    </row>
    <row r="1381" spans="49:52">
      <c r="AW1381" s="154"/>
      <c r="AX1381" s="154"/>
      <c r="AY1381" s="154"/>
      <c r="AZ1381" s="154"/>
    </row>
    <row r="1382" spans="49:52">
      <c r="AW1382" s="154"/>
      <c r="AX1382" s="154"/>
      <c r="AY1382" s="154"/>
      <c r="AZ1382" s="154"/>
    </row>
    <row r="1383" spans="49:52">
      <c r="AW1383" s="154"/>
      <c r="AX1383" s="154"/>
      <c r="AY1383" s="154"/>
      <c r="AZ1383" s="154"/>
    </row>
    <row r="1384" spans="49:52">
      <c r="AW1384" s="154"/>
      <c r="AX1384" s="154"/>
      <c r="AY1384" s="154"/>
      <c r="AZ1384" s="154"/>
    </row>
    <row r="1385" spans="49:52">
      <c r="AW1385" s="154"/>
      <c r="AX1385" s="154"/>
      <c r="AY1385" s="154"/>
      <c r="AZ1385" s="154"/>
    </row>
    <row r="1386" spans="49:52">
      <c r="AW1386" s="154"/>
      <c r="AX1386" s="154"/>
      <c r="AY1386" s="154"/>
      <c r="AZ1386" s="154"/>
    </row>
    <row r="1387" spans="49:52">
      <c r="AW1387" s="154"/>
      <c r="AX1387" s="154"/>
      <c r="AY1387" s="154"/>
      <c r="AZ1387" s="154"/>
    </row>
    <row r="1388" spans="49:52">
      <c r="AW1388" s="154"/>
      <c r="AX1388" s="154"/>
      <c r="AY1388" s="154"/>
      <c r="AZ1388" s="154"/>
    </row>
    <row r="1389" spans="49:52">
      <c r="AW1389" s="154"/>
      <c r="AX1389" s="154"/>
      <c r="AY1389" s="154"/>
      <c r="AZ1389" s="154"/>
    </row>
    <row r="1390" spans="49:52">
      <c r="AW1390" s="154"/>
      <c r="AX1390" s="154"/>
      <c r="AY1390" s="154"/>
      <c r="AZ1390" s="154"/>
    </row>
    <row r="1391" spans="49:52">
      <c r="AW1391" s="154"/>
      <c r="AX1391" s="154"/>
      <c r="AY1391" s="154"/>
      <c r="AZ1391" s="154"/>
    </row>
    <row r="1392" spans="49:52">
      <c r="AW1392" s="154"/>
      <c r="AX1392" s="154"/>
      <c r="AY1392" s="154"/>
      <c r="AZ1392" s="154"/>
    </row>
    <row r="1393" spans="49:52">
      <c r="AW1393" s="154"/>
      <c r="AX1393" s="154"/>
      <c r="AY1393" s="154"/>
      <c r="AZ1393" s="154"/>
    </row>
    <row r="1394" spans="49:52">
      <c r="AW1394" s="154"/>
      <c r="AX1394" s="154"/>
      <c r="AY1394" s="154"/>
      <c r="AZ1394" s="154"/>
    </row>
    <row r="1395" spans="49:52">
      <c r="AW1395" s="154"/>
      <c r="AX1395" s="154"/>
      <c r="AY1395" s="154"/>
      <c r="AZ1395" s="154"/>
    </row>
    <row r="1396" spans="49:52">
      <c r="AW1396" s="154"/>
      <c r="AX1396" s="154"/>
      <c r="AY1396" s="154"/>
      <c r="AZ1396" s="154"/>
    </row>
    <row r="1397" spans="49:52">
      <c r="AW1397" s="154"/>
      <c r="AX1397" s="154"/>
      <c r="AY1397" s="154"/>
      <c r="AZ1397" s="154"/>
    </row>
    <row r="1398" spans="49:52">
      <c r="AW1398" s="154"/>
      <c r="AX1398" s="154"/>
      <c r="AY1398" s="154"/>
      <c r="AZ1398" s="154"/>
    </row>
    <row r="1399" spans="49:52">
      <c r="AW1399" s="154"/>
      <c r="AX1399" s="154"/>
      <c r="AY1399" s="154"/>
      <c r="AZ1399" s="154"/>
    </row>
    <row r="1400" spans="49:52">
      <c r="AW1400" s="154"/>
      <c r="AX1400" s="154"/>
      <c r="AY1400" s="154"/>
      <c r="AZ1400" s="154"/>
    </row>
    <row r="1401" spans="49:52">
      <c r="AW1401" s="154"/>
      <c r="AX1401" s="154"/>
      <c r="AY1401" s="154"/>
      <c r="AZ1401" s="154"/>
    </row>
    <row r="1402" spans="49:52">
      <c r="AW1402" s="154"/>
      <c r="AX1402" s="154"/>
      <c r="AY1402" s="154"/>
      <c r="AZ1402" s="154"/>
    </row>
    <row r="1403" spans="49:52">
      <c r="AW1403" s="154"/>
      <c r="AX1403" s="154"/>
      <c r="AY1403" s="154"/>
      <c r="AZ1403" s="154"/>
    </row>
    <row r="1404" spans="49:52">
      <c r="AW1404" s="154"/>
      <c r="AX1404" s="154"/>
      <c r="AY1404" s="154"/>
      <c r="AZ1404" s="154"/>
    </row>
    <row r="1405" spans="49:52">
      <c r="AW1405" s="154"/>
      <c r="AX1405" s="154"/>
      <c r="AY1405" s="154"/>
      <c r="AZ1405" s="154"/>
    </row>
    <row r="1406" spans="49:52">
      <c r="AW1406" s="154"/>
      <c r="AX1406" s="154"/>
      <c r="AY1406" s="154"/>
      <c r="AZ1406" s="154"/>
    </row>
    <row r="1407" spans="49:52">
      <c r="AW1407" s="154"/>
      <c r="AX1407" s="154"/>
      <c r="AY1407" s="154"/>
      <c r="AZ1407" s="154"/>
    </row>
    <row r="1408" spans="49:52">
      <c r="AW1408" s="154"/>
      <c r="AX1408" s="154"/>
      <c r="AY1408" s="154"/>
      <c r="AZ1408" s="154"/>
    </row>
    <row r="1409" spans="49:52">
      <c r="AW1409" s="154"/>
      <c r="AX1409" s="154"/>
      <c r="AY1409" s="154"/>
      <c r="AZ1409" s="154"/>
    </row>
    <row r="1410" spans="49:52">
      <c r="AW1410" s="154"/>
      <c r="AX1410" s="154"/>
      <c r="AY1410" s="154"/>
      <c r="AZ1410" s="154"/>
    </row>
    <row r="1411" spans="49:52">
      <c r="AW1411" s="154"/>
      <c r="AX1411" s="154"/>
      <c r="AY1411" s="154"/>
      <c r="AZ1411" s="154"/>
    </row>
    <row r="1412" spans="49:52">
      <c r="AW1412" s="154"/>
      <c r="AX1412" s="154"/>
      <c r="AY1412" s="154"/>
      <c r="AZ1412" s="154"/>
    </row>
  </sheetData>
  <sheetProtection algorithmName="SHA-512" hashValue="AJpfr7ezb2vxuT8ivMZM1F5wPHnQcQJORYMv8hI+Gn5GLMamKXSx68ASKpd9eIWbImQMY0cklnBv6V9UI7eP6A==" saltValue="e7QRqjFGSTnQQtv84FArEg==" spinCount="100000" sheet="1" objects="1" scenarios="1" autoFilter="0"/>
  <mergeCells count="2">
    <mergeCell ref="Z7:AA7"/>
    <mergeCell ref="AB6:AC6"/>
  </mergeCells>
  <phoneticPr fontId="35" type="noConversion"/>
  <conditionalFormatting sqref="C3">
    <cfRule type="expression" dxfId="131" priority="17">
      <formula>ISNA(D3)</formula>
    </cfRule>
  </conditionalFormatting>
  <conditionalFormatting sqref="Q9:S500">
    <cfRule type="expression" dxfId="130" priority="28">
      <formula>ISNA(AT9)</formula>
    </cfRule>
  </conditionalFormatting>
  <dataValidations count="15">
    <dataValidation type="list" allowBlank="1" showInputMessage="1" showErrorMessage="1" errorTitle="Not in the List" error="If the organization is not in the dropdown list, please select &quot;Other&quot;. Then fill up the next column. Thanks." sqref="G9:G500" xr:uid="{00000000-0002-0000-0400-000000000000}">
      <formula1>LST_Organizations</formula1>
    </dataValidation>
    <dataValidation type="list" allowBlank="1" showInputMessage="1" showErrorMessage="1" errorTitle="Not in the list." error="Please select from the dropdown list." sqref="K9" xr:uid="{00000000-0002-0000-0400-000001000000}">
      <formula1>OFFSET(Activity_Type,MATCH(I9,Sector_Linked_Name,0)-1,0,COUNTIF(Sector_Linked_Name,I9))</formula1>
    </dataValidation>
    <dataValidation type="list" allowBlank="1" showInputMessage="1" showErrorMessage="1" errorTitle="Not in the list" error="Please select from the list. Thanks." sqref="AL9:AL500" xr:uid="{00000000-0002-0000-0400-000002000000}">
      <formula1>LST_status</formula1>
    </dataValidation>
    <dataValidation type="list" allowBlank="1" showInputMessage="1" showErrorMessage="1" errorTitle="Not in the list" error="Please select from the list. Thanks." sqref="V9:V500" xr:uid="{00000000-0002-0000-0400-000003000000}">
      <formula1>Location_Type_EN</formula1>
    </dataValidation>
    <dataValidation type="list" allowBlank="1" showInputMessage="1" showErrorMessage="1" errorTitle="Not in the list" error="Please select from the list. Thanks." sqref="Q9:Q500" xr:uid="{00000000-0002-0000-0400-000004000000}">
      <formula1>Admin1</formula1>
    </dataValidation>
    <dataValidation type="list" allowBlank="1" showInputMessage="1" showErrorMessage="1" errorTitle="Not in the list" error="Please select from the list. Thanks." sqref="P9:P500" xr:uid="{00000000-0002-0000-0400-000005000000}">
      <formula1>LST_Modalities</formula1>
    </dataValidation>
    <dataValidation type="list" allowBlank="1" showInputMessage="1" showErrorMessage="1" errorTitle="Not in the list" error="Please select from the list. Thanks." sqref="I9:I500" xr:uid="{00000000-0002-0000-0400-000006000000}">
      <formula1>LST_Sector</formula1>
    </dataValidation>
    <dataValidation type="list" allowBlank="1" showInputMessage="1" showErrorMessage="1" errorTitle="Not in the list" error="If the organization is not in the dropdown list, please select &quot;Other&quot;. Then fill up the next column. Thanks." sqref="E9:E500" xr:uid="{00000000-0002-0000-0400-000007000000}">
      <formula1>LST_Organizations</formula1>
    </dataValidation>
    <dataValidation operator="greaterThan" allowBlank="1" showInputMessage="1" showErrorMessage="1" error="Digite uma data válida nesta célula" sqref="AJ9:AK500" xr:uid="{00000000-0002-0000-0400-000008000000}"/>
    <dataValidation type="list" allowBlank="1" showInputMessage="1" showErrorMessage="1" errorTitle="Not in the list" error="Please select from the list. Thanks." sqref="B9:B500" xr:uid="{00000000-0002-0000-0400-000009000000}">
      <formula1>Event_Name</formula1>
    </dataValidation>
    <dataValidation type="list" showInputMessage="1" showErrorMessage="1" errorTitle="Not in the list" error="Please select from the list. Thanks." sqref="J9:J500" xr:uid="{00000000-0002-0000-0400-00000A000000}">
      <formula1>OFFSET(Sub_Sector, MATCH(I9,Sector_Linked_Name_Sub,0)-1,0,COUNTIF(Sector_Linked_Name_Sub,I9))</formula1>
    </dataValidation>
    <dataValidation type="list" allowBlank="1" showInputMessage="1" showErrorMessage="1" sqref="K10:K500" xr:uid="{00000000-0002-0000-0400-00000B000000}">
      <formula1>OFFSET(Activity_Type,MATCH(I10,Sector_Linked_Name,0)-1,0,COUNTIF(Sector_Linked_Name,I10))</formula1>
    </dataValidation>
    <dataValidation type="list" allowBlank="1" showInputMessage="1" showErrorMessage="1" errorTitle="Not in the list" error="Please select from the list. Thanks." sqref="R9:R500" xr:uid="{00000000-0002-0000-0400-00000C000000}">
      <formula1>OFFSET(Admin2,MATCH(AT9,Admin1_Linked_Pcode,0)-1,0,COUNTIF(Admin1_Linked_Pcode,AT9))</formula1>
    </dataValidation>
    <dataValidation type="list" allowBlank="1" showInputMessage="1" showErrorMessage="1" errorTitle="Not in the list" error="Please select from the list. Thanks." sqref="S9:S500" xr:uid="{00000000-0002-0000-0400-00000D000000}">
      <formula1>OFFSET(Admin3,MATCH(AU9,Admin2_Linked_Pcode,0)-1,0,COUNTIF(Admin2_Linked_Pcode,AU9))</formula1>
    </dataValidation>
    <dataValidation type="whole" operator="greaterThanOrEqual" allowBlank="1" showInputMessage="1" showErrorMessage="1" errorTitle="Error!" error="Please use only whole numbers" sqref="AW9:AZ1412" xr:uid="{00000000-0002-0000-0400-00000E000000}">
      <formula1>0</formula1>
    </dataValidation>
  </dataValidations>
  <pageMargins left="0.7" right="0.7" top="0.75" bottom="0.75" header="0.3" footer="0.3"/>
  <pageSetup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G468"/>
  <sheetViews>
    <sheetView workbookViewId="0">
      <pane ySplit="1" topLeftCell="A2" activePane="bottomLeft" state="frozen"/>
      <selection pane="bottomLeft" activeCell="J7" sqref="J7"/>
    </sheetView>
  </sheetViews>
  <sheetFormatPr defaultColWidth="8.5703125" defaultRowHeight="12"/>
  <cols>
    <col min="1" max="1" width="3.5703125" style="17" customWidth="1"/>
    <col min="2" max="2" width="15.5703125" style="17" customWidth="1"/>
    <col min="3" max="3" width="10.5703125" style="17" customWidth="1"/>
    <col min="4" max="4" width="4.42578125" style="17" customWidth="1"/>
    <col min="5" max="5" width="15.5703125" style="17" customWidth="1"/>
    <col min="6" max="6" width="10.5703125" style="17" customWidth="1"/>
    <col min="7" max="7" width="18.42578125" style="17" bestFit="1" customWidth="1"/>
    <col min="8" max="12" width="10.5703125" style="17" customWidth="1"/>
    <col min="13" max="13" width="2.5703125" style="17" customWidth="1"/>
    <col min="14" max="14" width="15.5703125" style="17" customWidth="1"/>
    <col min="15" max="15" width="12.42578125" style="17" customWidth="1"/>
    <col min="16" max="16" width="15.5703125" style="17" customWidth="1"/>
    <col min="17" max="17" width="12.42578125" style="17" customWidth="1"/>
    <col min="18" max="19" width="8.5703125" style="17"/>
    <col min="20" max="20" width="8.5703125" style="17" customWidth="1"/>
    <col min="21" max="21" width="10.5703125" style="17" customWidth="1"/>
    <col min="22" max="23" width="15.5703125" style="17" customWidth="1"/>
    <col min="24" max="24" width="10.5703125" style="17" customWidth="1"/>
    <col min="25" max="25" width="15.5703125" style="17" customWidth="1"/>
    <col min="26" max="26" width="10.5703125" style="17" customWidth="1"/>
    <col min="27" max="27" width="15.5703125" style="17" customWidth="1"/>
    <col min="28" max="28" width="10.5703125" style="17" customWidth="1"/>
    <col min="29" max="29" width="19.5703125" style="17" bestFit="1" customWidth="1"/>
    <col min="30" max="30" width="10.5703125" style="17" customWidth="1"/>
    <col min="31" max="31" width="12" style="17" bestFit="1" customWidth="1"/>
    <col min="32" max="32" width="47.5703125" style="17" bestFit="1" customWidth="1"/>
    <col min="33" max="34" width="11.5703125" style="17" bestFit="1" customWidth="1"/>
    <col min="35" max="16384" width="8.5703125" style="17"/>
  </cols>
  <sheetData>
    <row r="1" spans="2:33" s="13" customFormat="1" ht="65.25" customHeight="1">
      <c r="B1" s="13" t="s">
        <v>377</v>
      </c>
      <c r="C1" s="13" t="s">
        <v>378</v>
      </c>
      <c r="D1" s="14"/>
      <c r="E1" s="13" t="s">
        <v>377</v>
      </c>
      <c r="F1" s="13" t="s">
        <v>378</v>
      </c>
      <c r="G1" s="13" t="s">
        <v>379</v>
      </c>
      <c r="H1" s="13" t="s">
        <v>380</v>
      </c>
      <c r="I1" s="13" t="s">
        <v>381</v>
      </c>
      <c r="J1" s="13" t="s">
        <v>382</v>
      </c>
      <c r="K1" s="13" t="s">
        <v>62</v>
      </c>
      <c r="L1" s="13" t="s">
        <v>60</v>
      </c>
      <c r="N1" s="31" t="s">
        <v>383</v>
      </c>
      <c r="O1" s="31" t="s">
        <v>380</v>
      </c>
      <c r="P1" s="31" t="s">
        <v>384</v>
      </c>
      <c r="Q1" s="31" t="s">
        <v>385</v>
      </c>
      <c r="R1" s="32"/>
      <c r="S1" s="32"/>
      <c r="T1" s="15" t="s">
        <v>386</v>
      </c>
      <c r="U1" s="15" t="s">
        <v>387</v>
      </c>
      <c r="V1" s="15" t="s">
        <v>388</v>
      </c>
      <c r="W1" s="15" t="s">
        <v>389</v>
      </c>
      <c r="X1" s="15" t="s">
        <v>390</v>
      </c>
      <c r="Y1" s="15" t="s">
        <v>378</v>
      </c>
      <c r="Z1" s="15" t="s">
        <v>383</v>
      </c>
      <c r="AA1" s="15" t="s">
        <v>380</v>
      </c>
      <c r="AB1" s="15" t="s">
        <v>384</v>
      </c>
      <c r="AC1" s="15" t="s">
        <v>385</v>
      </c>
      <c r="AD1" s="15" t="s">
        <v>391</v>
      </c>
      <c r="AE1" s="15" t="s">
        <v>392</v>
      </c>
      <c r="AF1" s="16" t="s">
        <v>393</v>
      </c>
      <c r="AG1" s="16" t="s">
        <v>394</v>
      </c>
    </row>
    <row r="2" spans="2:33" ht="12.75" customHeight="1">
      <c r="B2" s="17" t="s">
        <v>395</v>
      </c>
      <c r="C2" s="17" t="s">
        <v>396</v>
      </c>
      <c r="D2" s="18"/>
      <c r="E2" s="17" t="s">
        <v>395</v>
      </c>
      <c r="F2" s="17" t="s">
        <v>396</v>
      </c>
      <c r="G2" s="17" t="s">
        <v>397</v>
      </c>
      <c r="H2" s="17" t="s">
        <v>398</v>
      </c>
      <c r="I2" s="78">
        <v>39131</v>
      </c>
      <c r="J2" s="79">
        <v>164114</v>
      </c>
      <c r="K2" s="79">
        <v>13860</v>
      </c>
      <c r="L2" s="79">
        <v>15973</v>
      </c>
      <c r="N2" s="19" t="s">
        <v>399</v>
      </c>
      <c r="O2" s="19" t="s">
        <v>400</v>
      </c>
      <c r="P2" s="19" t="s">
        <v>401</v>
      </c>
      <c r="Q2" s="19" t="s">
        <v>402</v>
      </c>
      <c r="T2" s="20">
        <v>211</v>
      </c>
      <c r="U2" s="20" t="s">
        <v>403</v>
      </c>
      <c r="V2" s="20" t="s">
        <v>404</v>
      </c>
      <c r="W2" s="20" t="s">
        <v>405</v>
      </c>
      <c r="X2" s="20" t="s">
        <v>406</v>
      </c>
      <c r="Y2" s="20" t="s">
        <v>407</v>
      </c>
      <c r="Z2" s="20" t="s">
        <v>408</v>
      </c>
      <c r="AA2" s="20" t="s">
        <v>409</v>
      </c>
      <c r="AB2" s="20" t="s">
        <v>410</v>
      </c>
      <c r="AC2" s="20" t="s">
        <v>411</v>
      </c>
      <c r="AD2" s="20" t="s">
        <v>46</v>
      </c>
      <c r="AE2" s="20" t="s">
        <v>412</v>
      </c>
      <c r="AF2" s="21">
        <v>2.0009383567399999</v>
      </c>
      <c r="AG2" s="21">
        <v>0.127905719906</v>
      </c>
    </row>
    <row r="3" spans="2:33" ht="12.75" customHeight="1">
      <c r="B3" s="17" t="s">
        <v>413</v>
      </c>
      <c r="C3" s="17" t="s">
        <v>414</v>
      </c>
      <c r="D3" s="18"/>
      <c r="E3" s="17" t="s">
        <v>395</v>
      </c>
      <c r="F3" s="17" t="s">
        <v>396</v>
      </c>
      <c r="G3" s="17" t="s">
        <v>415</v>
      </c>
      <c r="H3" s="17" t="s">
        <v>416</v>
      </c>
      <c r="I3" s="78">
        <v>45098</v>
      </c>
      <c r="J3" s="79">
        <v>180957</v>
      </c>
      <c r="K3" s="79">
        <v>10300</v>
      </c>
      <c r="L3" s="79">
        <v>11665</v>
      </c>
      <c r="N3" s="19" t="s">
        <v>399</v>
      </c>
      <c r="O3" s="19" t="s">
        <v>400</v>
      </c>
      <c r="P3" s="19" t="s">
        <v>417</v>
      </c>
      <c r="Q3" s="19" t="s">
        <v>418</v>
      </c>
      <c r="T3" s="20">
        <v>62</v>
      </c>
      <c r="U3" s="20" t="s">
        <v>403</v>
      </c>
      <c r="V3" s="20" t="s">
        <v>404</v>
      </c>
      <c r="W3" s="20" t="s">
        <v>405</v>
      </c>
      <c r="X3" s="20" t="s">
        <v>413</v>
      </c>
      <c r="Y3" s="20" t="s">
        <v>414</v>
      </c>
      <c r="Z3" s="20" t="s">
        <v>419</v>
      </c>
      <c r="AA3" s="20" t="s">
        <v>420</v>
      </c>
      <c r="AB3" s="20" t="s">
        <v>421</v>
      </c>
      <c r="AC3" s="20" t="s">
        <v>422</v>
      </c>
      <c r="AD3" s="20" t="s">
        <v>46</v>
      </c>
      <c r="AE3" s="20" t="s">
        <v>412</v>
      </c>
      <c r="AF3" s="21">
        <v>1.57460631404</v>
      </c>
      <c r="AG3" s="21">
        <v>8.2809580616899997E-2</v>
      </c>
    </row>
    <row r="4" spans="2:33" ht="12.75" customHeight="1">
      <c r="B4" s="17" t="s">
        <v>423</v>
      </c>
      <c r="C4" s="17" t="s">
        <v>424</v>
      </c>
      <c r="D4" s="18"/>
      <c r="E4" s="17" t="s">
        <v>395</v>
      </c>
      <c r="F4" s="17" t="s">
        <v>396</v>
      </c>
      <c r="G4" s="17" t="s">
        <v>425</v>
      </c>
      <c r="H4" s="17" t="s">
        <v>426</v>
      </c>
      <c r="I4" s="78">
        <v>78118</v>
      </c>
      <c r="J4" s="79">
        <v>316267</v>
      </c>
      <c r="K4" s="79">
        <v>80557</v>
      </c>
      <c r="L4" s="79">
        <v>83557</v>
      </c>
      <c r="N4" s="19" t="s">
        <v>397</v>
      </c>
      <c r="O4" s="19" t="s">
        <v>398</v>
      </c>
      <c r="P4" s="19" t="s">
        <v>427</v>
      </c>
      <c r="Q4" s="19" t="s">
        <v>428</v>
      </c>
      <c r="T4" s="20">
        <v>371</v>
      </c>
      <c r="U4" s="20" t="s">
        <v>403</v>
      </c>
      <c r="V4" s="20" t="s">
        <v>404</v>
      </c>
      <c r="W4" s="20" t="s">
        <v>405</v>
      </c>
      <c r="X4" s="20" t="s">
        <v>429</v>
      </c>
      <c r="Y4" s="20" t="s">
        <v>430</v>
      </c>
      <c r="Z4" s="20" t="s">
        <v>431</v>
      </c>
      <c r="AA4" s="20" t="s">
        <v>432</v>
      </c>
      <c r="AB4" s="20" t="s">
        <v>433</v>
      </c>
      <c r="AC4" s="20" t="s">
        <v>434</v>
      </c>
      <c r="AD4" s="20" t="s">
        <v>46</v>
      </c>
      <c r="AE4" s="20" t="s">
        <v>412</v>
      </c>
      <c r="AF4" s="21">
        <v>2.4993545455800001</v>
      </c>
      <c r="AG4" s="21">
        <v>0.112615269805</v>
      </c>
    </row>
    <row r="5" spans="2:33" ht="12.75" customHeight="1">
      <c r="B5" s="17" t="s">
        <v>435</v>
      </c>
      <c r="C5" s="17" t="s">
        <v>436</v>
      </c>
      <c r="D5" s="18"/>
      <c r="E5" s="17" t="s">
        <v>395</v>
      </c>
      <c r="F5" s="17" t="s">
        <v>396</v>
      </c>
      <c r="G5" s="17" t="s">
        <v>222</v>
      </c>
      <c r="H5" s="17" t="s">
        <v>437</v>
      </c>
      <c r="I5" s="78">
        <v>39689</v>
      </c>
      <c r="J5" s="79">
        <v>201846</v>
      </c>
      <c r="K5" s="79">
        <v>17540</v>
      </c>
      <c r="L5" s="79">
        <v>19760</v>
      </c>
      <c r="N5" s="19" t="s">
        <v>397</v>
      </c>
      <c r="O5" s="19" t="s">
        <v>398</v>
      </c>
      <c r="P5" s="19" t="s">
        <v>438</v>
      </c>
      <c r="Q5" s="19" t="s">
        <v>439</v>
      </c>
      <c r="T5" s="20">
        <v>365</v>
      </c>
      <c r="U5" s="20" t="s">
        <v>403</v>
      </c>
      <c r="V5" s="20" t="s">
        <v>404</v>
      </c>
      <c r="W5" s="20" t="s">
        <v>405</v>
      </c>
      <c r="X5" s="20" t="s">
        <v>429</v>
      </c>
      <c r="Y5" s="20" t="s">
        <v>430</v>
      </c>
      <c r="Z5" s="20" t="s">
        <v>399</v>
      </c>
      <c r="AA5" s="20" t="s">
        <v>400</v>
      </c>
      <c r="AB5" s="20" t="s">
        <v>401</v>
      </c>
      <c r="AC5" s="20" t="s">
        <v>402</v>
      </c>
      <c r="AD5" s="20" t="s">
        <v>46</v>
      </c>
      <c r="AE5" s="20" t="s">
        <v>412</v>
      </c>
      <c r="AF5" s="21">
        <v>2.15326740792</v>
      </c>
      <c r="AG5" s="21">
        <v>0.13961425972399999</v>
      </c>
    </row>
    <row r="6" spans="2:33" ht="12.75" customHeight="1">
      <c r="B6" s="17" t="s">
        <v>440</v>
      </c>
      <c r="C6" s="17" t="s">
        <v>441</v>
      </c>
      <c r="D6" s="18"/>
      <c r="E6" s="17" t="s">
        <v>395</v>
      </c>
      <c r="F6" s="17" t="s">
        <v>396</v>
      </c>
      <c r="G6" s="17" t="s">
        <v>176</v>
      </c>
      <c r="H6" s="17" t="s">
        <v>442</v>
      </c>
      <c r="I6" s="78">
        <v>3020</v>
      </c>
      <c r="J6" s="79">
        <v>13025</v>
      </c>
      <c r="K6" s="79">
        <v>37866</v>
      </c>
      <c r="L6" s="79">
        <v>41858</v>
      </c>
      <c r="N6" s="19" t="s">
        <v>397</v>
      </c>
      <c r="O6" s="19" t="s">
        <v>398</v>
      </c>
      <c r="P6" s="19" t="s">
        <v>443</v>
      </c>
      <c r="Q6" s="19" t="s">
        <v>444</v>
      </c>
      <c r="T6" s="20">
        <v>197</v>
      </c>
      <c r="U6" s="20" t="s">
        <v>403</v>
      </c>
      <c r="V6" s="20" t="s">
        <v>404</v>
      </c>
      <c r="W6" s="20" t="s">
        <v>405</v>
      </c>
      <c r="X6" s="20" t="s">
        <v>406</v>
      </c>
      <c r="Y6" s="20" t="s">
        <v>407</v>
      </c>
      <c r="Z6" s="20" t="s">
        <v>445</v>
      </c>
      <c r="AA6" s="20" t="s">
        <v>446</v>
      </c>
      <c r="AB6" s="20" t="s">
        <v>447</v>
      </c>
      <c r="AC6" s="20" t="s">
        <v>448</v>
      </c>
      <c r="AD6" s="20" t="s">
        <v>46</v>
      </c>
      <c r="AE6" s="20" t="s">
        <v>412</v>
      </c>
      <c r="AF6" s="21">
        <v>1.14079136377</v>
      </c>
      <c r="AG6" s="21">
        <v>4.0024343309000003E-2</v>
      </c>
    </row>
    <row r="7" spans="2:33" ht="12.75" customHeight="1">
      <c r="B7" s="17" t="s">
        <v>449</v>
      </c>
      <c r="C7" s="17" t="s">
        <v>450</v>
      </c>
      <c r="D7" s="18"/>
      <c r="E7" s="17" t="s">
        <v>395</v>
      </c>
      <c r="F7" s="17" t="s">
        <v>396</v>
      </c>
      <c r="G7" s="17" t="s">
        <v>185</v>
      </c>
      <c r="H7" s="17" t="s">
        <v>451</v>
      </c>
      <c r="I7" s="78">
        <v>27510</v>
      </c>
      <c r="J7" s="79">
        <v>116405</v>
      </c>
      <c r="K7" s="79">
        <v>20517</v>
      </c>
      <c r="L7" s="79">
        <v>23819</v>
      </c>
      <c r="N7" s="19" t="s">
        <v>397</v>
      </c>
      <c r="O7" s="19" t="s">
        <v>398</v>
      </c>
      <c r="P7" s="19" t="s">
        <v>452</v>
      </c>
      <c r="Q7" s="19" t="s">
        <v>453</v>
      </c>
      <c r="T7" s="20">
        <v>133</v>
      </c>
      <c r="U7" s="20" t="s">
        <v>403</v>
      </c>
      <c r="V7" s="20" t="s">
        <v>404</v>
      </c>
      <c r="W7" s="20" t="s">
        <v>405</v>
      </c>
      <c r="X7" s="20" t="s">
        <v>435</v>
      </c>
      <c r="Y7" s="20" t="s">
        <v>436</v>
      </c>
      <c r="Z7" s="20" t="s">
        <v>454</v>
      </c>
      <c r="AA7" s="20" t="s">
        <v>455</v>
      </c>
      <c r="AB7" s="20" t="s">
        <v>456</v>
      </c>
      <c r="AC7" s="20" t="s">
        <v>457</v>
      </c>
      <c r="AD7" s="20" t="s">
        <v>46</v>
      </c>
      <c r="AE7" s="20" t="s">
        <v>412</v>
      </c>
      <c r="AF7" s="21">
        <v>0.963989683466</v>
      </c>
      <c r="AG7" s="21">
        <v>2.97782144098E-2</v>
      </c>
    </row>
    <row r="8" spans="2:33" ht="12.75" customHeight="1">
      <c r="B8" s="17" t="s">
        <v>406</v>
      </c>
      <c r="C8" s="17" t="s">
        <v>407</v>
      </c>
      <c r="D8" s="18"/>
      <c r="E8" s="17" t="s">
        <v>395</v>
      </c>
      <c r="F8" s="17" t="s">
        <v>396</v>
      </c>
      <c r="G8" s="17" t="s">
        <v>458</v>
      </c>
      <c r="H8" s="17" t="s">
        <v>459</v>
      </c>
      <c r="I8" s="78">
        <v>14023</v>
      </c>
      <c r="J8" s="79">
        <v>62949</v>
      </c>
      <c r="K8" s="79">
        <v>87308</v>
      </c>
      <c r="L8" s="79">
        <v>93649</v>
      </c>
      <c r="N8" s="19" t="s">
        <v>460</v>
      </c>
      <c r="O8" s="19" t="s">
        <v>461</v>
      </c>
      <c r="P8" s="19" t="s">
        <v>462</v>
      </c>
      <c r="Q8" s="19" t="s">
        <v>463</v>
      </c>
      <c r="T8" s="20">
        <v>250</v>
      </c>
      <c r="U8" s="20" t="s">
        <v>403</v>
      </c>
      <c r="V8" s="20" t="s">
        <v>404</v>
      </c>
      <c r="W8" s="20" t="s">
        <v>405</v>
      </c>
      <c r="X8" s="20" t="s">
        <v>406</v>
      </c>
      <c r="Y8" s="20" t="s">
        <v>407</v>
      </c>
      <c r="Z8" s="20" t="s">
        <v>464</v>
      </c>
      <c r="AA8" s="20" t="s">
        <v>465</v>
      </c>
      <c r="AB8" s="20" t="s">
        <v>466</v>
      </c>
      <c r="AC8" s="20" t="s">
        <v>467</v>
      </c>
      <c r="AD8" s="20" t="s">
        <v>46</v>
      </c>
      <c r="AE8" s="20" t="s">
        <v>412</v>
      </c>
      <c r="AF8" s="21">
        <v>1.9734437955699999</v>
      </c>
      <c r="AG8" s="21">
        <v>0.10515922311799999</v>
      </c>
    </row>
    <row r="9" spans="2:33" ht="12.75" customHeight="1">
      <c r="B9" s="17" t="s">
        <v>468</v>
      </c>
      <c r="C9" s="17" t="s">
        <v>469</v>
      </c>
      <c r="D9" s="18"/>
      <c r="E9" s="17" t="s">
        <v>395</v>
      </c>
      <c r="F9" s="17" t="s">
        <v>396</v>
      </c>
      <c r="G9" s="17" t="s">
        <v>470</v>
      </c>
      <c r="H9" s="17" t="s">
        <v>471</v>
      </c>
      <c r="I9" s="78">
        <v>8845</v>
      </c>
      <c r="J9" s="79">
        <v>37130</v>
      </c>
      <c r="K9" s="79">
        <v>18480</v>
      </c>
      <c r="L9" s="79">
        <v>22259</v>
      </c>
      <c r="N9" s="19" t="s">
        <v>460</v>
      </c>
      <c r="O9" s="19" t="s">
        <v>461</v>
      </c>
      <c r="P9" s="19" t="s">
        <v>472</v>
      </c>
      <c r="Q9" s="19" t="s">
        <v>473</v>
      </c>
      <c r="T9" s="20">
        <v>0</v>
      </c>
      <c r="U9" s="20" t="s">
        <v>403</v>
      </c>
      <c r="V9" s="20" t="s">
        <v>404</v>
      </c>
      <c r="W9" s="20" t="s">
        <v>405</v>
      </c>
      <c r="X9" s="20" t="s">
        <v>395</v>
      </c>
      <c r="Y9" s="20" t="s">
        <v>396</v>
      </c>
      <c r="Z9" s="20" t="s">
        <v>397</v>
      </c>
      <c r="AA9" s="20" t="s">
        <v>398</v>
      </c>
      <c r="AB9" s="20" t="s">
        <v>427</v>
      </c>
      <c r="AC9" s="20" t="s">
        <v>428</v>
      </c>
      <c r="AD9" s="20" t="s">
        <v>46</v>
      </c>
      <c r="AE9" s="20" t="s">
        <v>412</v>
      </c>
      <c r="AF9" s="21">
        <v>2.3913882631300001</v>
      </c>
      <c r="AG9" s="21">
        <v>0.17403020557400001</v>
      </c>
    </row>
    <row r="10" spans="2:33" ht="12.75" customHeight="1">
      <c r="B10" s="17" t="s">
        <v>474</v>
      </c>
      <c r="C10" s="17" t="s">
        <v>475</v>
      </c>
      <c r="D10" s="18"/>
      <c r="E10" s="17" t="s">
        <v>395</v>
      </c>
      <c r="F10" s="17" t="s">
        <v>396</v>
      </c>
      <c r="G10" s="17" t="s">
        <v>215</v>
      </c>
      <c r="H10" s="17" t="s">
        <v>476</v>
      </c>
      <c r="I10" s="78">
        <v>22236</v>
      </c>
      <c r="J10" s="79">
        <v>89122</v>
      </c>
      <c r="K10" s="79">
        <v>52837</v>
      </c>
      <c r="L10" s="79">
        <v>62285</v>
      </c>
      <c r="N10" s="19" t="s">
        <v>460</v>
      </c>
      <c r="O10" s="19" t="s">
        <v>461</v>
      </c>
      <c r="P10" s="19" t="s">
        <v>477</v>
      </c>
      <c r="Q10" s="19" t="s">
        <v>478</v>
      </c>
      <c r="T10" s="20">
        <v>192</v>
      </c>
      <c r="U10" s="20" t="s">
        <v>403</v>
      </c>
      <c r="V10" s="20" t="s">
        <v>404</v>
      </c>
      <c r="W10" s="20" t="s">
        <v>405</v>
      </c>
      <c r="X10" s="20" t="s">
        <v>406</v>
      </c>
      <c r="Y10" s="20" t="s">
        <v>407</v>
      </c>
      <c r="Z10" s="20" t="s">
        <v>460</v>
      </c>
      <c r="AA10" s="20" t="s">
        <v>461</v>
      </c>
      <c r="AB10" s="20" t="s">
        <v>462</v>
      </c>
      <c r="AC10" s="20" t="s">
        <v>463</v>
      </c>
      <c r="AD10" s="20" t="s">
        <v>46</v>
      </c>
      <c r="AE10" s="20" t="s">
        <v>412</v>
      </c>
      <c r="AF10" s="21">
        <v>1.1145450722600001</v>
      </c>
      <c r="AG10" s="21">
        <v>4.9131056785000002E-2</v>
      </c>
    </row>
    <row r="11" spans="2:33" ht="12.75" customHeight="1">
      <c r="B11" s="17" t="s">
        <v>479</v>
      </c>
      <c r="C11" s="17" t="s">
        <v>480</v>
      </c>
      <c r="D11" s="18"/>
      <c r="E11" s="17" t="s">
        <v>395</v>
      </c>
      <c r="F11" s="17" t="s">
        <v>396</v>
      </c>
      <c r="G11" s="17" t="s">
        <v>481</v>
      </c>
      <c r="H11" s="17" t="s">
        <v>482</v>
      </c>
      <c r="I11" s="78">
        <v>28393</v>
      </c>
      <c r="J11" s="79">
        <v>123975</v>
      </c>
      <c r="K11" s="79">
        <v>56403</v>
      </c>
      <c r="L11" s="79">
        <v>67202</v>
      </c>
      <c r="N11" s="19" t="s">
        <v>460</v>
      </c>
      <c r="O11" s="19" t="s">
        <v>461</v>
      </c>
      <c r="P11" s="19" t="s">
        <v>483</v>
      </c>
      <c r="Q11" s="19" t="s">
        <v>484</v>
      </c>
      <c r="T11" s="20">
        <v>193</v>
      </c>
      <c r="U11" s="20" t="s">
        <v>403</v>
      </c>
      <c r="V11" s="20" t="s">
        <v>404</v>
      </c>
      <c r="W11" s="20" t="s">
        <v>405</v>
      </c>
      <c r="X11" s="20" t="s">
        <v>406</v>
      </c>
      <c r="Y11" s="20" t="s">
        <v>407</v>
      </c>
      <c r="Z11" s="20" t="s">
        <v>460</v>
      </c>
      <c r="AA11" s="20" t="s">
        <v>461</v>
      </c>
      <c r="AB11" s="20" t="s">
        <v>472</v>
      </c>
      <c r="AC11" s="20" t="s">
        <v>473</v>
      </c>
      <c r="AD11" s="20" t="s">
        <v>46</v>
      </c>
      <c r="AE11" s="20" t="s">
        <v>412</v>
      </c>
      <c r="AF11" s="21">
        <v>0.64239291352500005</v>
      </c>
      <c r="AG11" s="21">
        <v>1.6684468595000002E-2</v>
      </c>
    </row>
    <row r="12" spans="2:33" ht="12.75" customHeight="1">
      <c r="B12" s="17" t="s">
        <v>429</v>
      </c>
      <c r="C12" s="17" t="s">
        <v>430</v>
      </c>
      <c r="D12" s="18"/>
      <c r="E12" s="17" t="s">
        <v>395</v>
      </c>
      <c r="F12" s="17" t="s">
        <v>396</v>
      </c>
      <c r="G12" s="17" t="s">
        <v>485</v>
      </c>
      <c r="H12" s="17" t="s">
        <v>486</v>
      </c>
      <c r="I12" s="78">
        <v>66617</v>
      </c>
      <c r="J12" s="79">
        <v>261535</v>
      </c>
      <c r="K12" s="79">
        <v>26383</v>
      </c>
      <c r="L12" s="79">
        <v>29863</v>
      </c>
      <c r="N12" s="19" t="s">
        <v>487</v>
      </c>
      <c r="O12" s="19" t="s">
        <v>488</v>
      </c>
      <c r="P12" s="19" t="s">
        <v>489</v>
      </c>
      <c r="Q12" s="19" t="s">
        <v>490</v>
      </c>
      <c r="T12" s="20">
        <v>394</v>
      </c>
      <c r="U12" s="20" t="s">
        <v>403</v>
      </c>
      <c r="V12" s="20" t="s">
        <v>404</v>
      </c>
      <c r="W12" s="20" t="s">
        <v>405</v>
      </c>
      <c r="X12" s="20" t="s">
        <v>429</v>
      </c>
      <c r="Y12" s="20" t="s">
        <v>430</v>
      </c>
      <c r="Z12" s="20" t="s">
        <v>491</v>
      </c>
      <c r="AA12" s="20" t="s">
        <v>492</v>
      </c>
      <c r="AB12" s="20" t="s">
        <v>493</v>
      </c>
      <c r="AC12" s="20" t="s">
        <v>494</v>
      </c>
      <c r="AD12" s="20" t="s">
        <v>46</v>
      </c>
      <c r="AE12" s="20" t="s">
        <v>412</v>
      </c>
      <c r="AF12" s="21">
        <v>2.1965799110200002</v>
      </c>
      <c r="AG12" s="21">
        <v>0.15881374637599999</v>
      </c>
    </row>
    <row r="13" spans="2:33" ht="12.75" customHeight="1">
      <c r="B13" s="18"/>
      <c r="C13" s="18"/>
      <c r="D13" s="18"/>
      <c r="E13" s="17" t="s">
        <v>395</v>
      </c>
      <c r="F13" s="17" t="s">
        <v>396</v>
      </c>
      <c r="G13" s="17" t="s">
        <v>495</v>
      </c>
      <c r="H13" s="17" t="s">
        <v>496</v>
      </c>
      <c r="I13" s="78">
        <v>50053</v>
      </c>
      <c r="J13" s="79">
        <v>217641</v>
      </c>
      <c r="K13" s="79">
        <v>47946</v>
      </c>
      <c r="L13" s="79">
        <v>57532</v>
      </c>
      <c r="N13" s="19" t="s">
        <v>487</v>
      </c>
      <c r="O13" s="19" t="s">
        <v>488</v>
      </c>
      <c r="P13" s="19" t="s">
        <v>497</v>
      </c>
      <c r="Q13" s="19" t="s">
        <v>498</v>
      </c>
      <c r="T13" s="20">
        <v>3</v>
      </c>
      <c r="U13" s="20" t="s">
        <v>403</v>
      </c>
      <c r="V13" s="20" t="s">
        <v>404</v>
      </c>
      <c r="W13" s="20" t="s">
        <v>405</v>
      </c>
      <c r="X13" s="20" t="s">
        <v>395</v>
      </c>
      <c r="Y13" s="20" t="s">
        <v>396</v>
      </c>
      <c r="Z13" s="20" t="s">
        <v>415</v>
      </c>
      <c r="AA13" s="20" t="s">
        <v>416</v>
      </c>
      <c r="AB13" s="20" t="s">
        <v>499</v>
      </c>
      <c r="AC13" s="20" t="s">
        <v>500</v>
      </c>
      <c r="AD13" s="20" t="s">
        <v>46</v>
      </c>
      <c r="AE13" s="20" t="s">
        <v>412</v>
      </c>
      <c r="AF13" s="21">
        <v>2.0513471919100001</v>
      </c>
      <c r="AG13" s="21">
        <v>0.117797253676</v>
      </c>
    </row>
    <row r="14" spans="2:33" ht="12.75" customHeight="1">
      <c r="B14" s="18"/>
      <c r="C14" s="18"/>
      <c r="D14" s="18"/>
      <c r="E14" s="17" t="s">
        <v>395</v>
      </c>
      <c r="F14" s="17" t="s">
        <v>396</v>
      </c>
      <c r="G14" s="17" t="s">
        <v>501</v>
      </c>
      <c r="H14" s="17" t="s">
        <v>502</v>
      </c>
      <c r="I14" s="78">
        <v>24830</v>
      </c>
      <c r="J14" s="79">
        <v>99363</v>
      </c>
      <c r="K14" s="79">
        <v>23298</v>
      </c>
      <c r="L14" s="79">
        <v>28548</v>
      </c>
      <c r="N14" s="19" t="s">
        <v>415</v>
      </c>
      <c r="O14" s="19" t="s">
        <v>416</v>
      </c>
      <c r="P14" s="19" t="s">
        <v>499</v>
      </c>
      <c r="Q14" s="19" t="s">
        <v>500</v>
      </c>
      <c r="T14" s="20">
        <v>110</v>
      </c>
      <c r="U14" s="20" t="s">
        <v>403</v>
      </c>
      <c r="V14" s="20" t="s">
        <v>404</v>
      </c>
      <c r="W14" s="20" t="s">
        <v>405</v>
      </c>
      <c r="X14" s="20" t="s">
        <v>423</v>
      </c>
      <c r="Y14" s="20" t="s">
        <v>424</v>
      </c>
      <c r="Z14" s="20" t="s">
        <v>503</v>
      </c>
      <c r="AA14" s="20" t="s">
        <v>504</v>
      </c>
      <c r="AB14" s="20" t="s">
        <v>505</v>
      </c>
      <c r="AC14" s="20" t="s">
        <v>506</v>
      </c>
      <c r="AD14" s="20" t="s">
        <v>46</v>
      </c>
      <c r="AE14" s="20" t="s">
        <v>412</v>
      </c>
      <c r="AF14" s="21">
        <v>1.1978439105600001</v>
      </c>
      <c r="AG14" s="21">
        <v>5.91180912798E-2</v>
      </c>
    </row>
    <row r="15" spans="2:33" ht="12.75" customHeight="1">
      <c r="B15" s="18"/>
      <c r="C15" s="18"/>
      <c r="D15" s="18"/>
      <c r="E15" s="17" t="s">
        <v>395</v>
      </c>
      <c r="F15" s="17" t="s">
        <v>396</v>
      </c>
      <c r="G15" s="17" t="s">
        <v>507</v>
      </c>
      <c r="H15" s="17" t="s">
        <v>508</v>
      </c>
      <c r="I15" s="78">
        <v>62571</v>
      </c>
      <c r="J15" s="79">
        <v>247113</v>
      </c>
      <c r="K15" s="79">
        <v>103509</v>
      </c>
      <c r="L15" s="79">
        <v>124928</v>
      </c>
      <c r="N15" s="19" t="s">
        <v>415</v>
      </c>
      <c r="O15" s="19" t="s">
        <v>416</v>
      </c>
      <c r="P15" s="19" t="s">
        <v>509</v>
      </c>
      <c r="Q15" s="19" t="s">
        <v>510</v>
      </c>
      <c r="T15" s="20">
        <v>159</v>
      </c>
      <c r="U15" s="20" t="s">
        <v>403</v>
      </c>
      <c r="V15" s="20" t="s">
        <v>404</v>
      </c>
      <c r="W15" s="20" t="s">
        <v>405</v>
      </c>
      <c r="X15" s="20" t="s">
        <v>435</v>
      </c>
      <c r="Y15" s="20" t="s">
        <v>436</v>
      </c>
      <c r="Z15" s="20" t="s">
        <v>511</v>
      </c>
      <c r="AA15" s="20" t="s">
        <v>512</v>
      </c>
      <c r="AB15" s="20" t="s">
        <v>513</v>
      </c>
      <c r="AC15" s="20" t="s">
        <v>514</v>
      </c>
      <c r="AD15" s="20" t="s">
        <v>46</v>
      </c>
      <c r="AE15" s="20" t="s">
        <v>412</v>
      </c>
      <c r="AF15" s="21">
        <v>0.91124777306799998</v>
      </c>
      <c r="AG15" s="21">
        <v>1.8540643317600001E-2</v>
      </c>
    </row>
    <row r="16" spans="2:33" ht="12.75" customHeight="1">
      <c r="B16" s="18"/>
      <c r="C16" s="18"/>
      <c r="D16" s="18"/>
      <c r="E16" s="17" t="s">
        <v>395</v>
      </c>
      <c r="F16" s="17" t="s">
        <v>396</v>
      </c>
      <c r="G16" s="17" t="s">
        <v>515</v>
      </c>
      <c r="H16" s="17" t="s">
        <v>516</v>
      </c>
      <c r="I16" s="78">
        <v>22109</v>
      </c>
      <c r="J16" s="79">
        <v>88995</v>
      </c>
      <c r="K16" s="79">
        <v>57218</v>
      </c>
      <c r="L16" s="79">
        <v>66650</v>
      </c>
      <c r="N16" s="19" t="s">
        <v>415</v>
      </c>
      <c r="O16" s="19" t="s">
        <v>416</v>
      </c>
      <c r="P16" s="19" t="s">
        <v>517</v>
      </c>
      <c r="Q16" s="19" t="s">
        <v>518</v>
      </c>
      <c r="T16" s="20">
        <v>180</v>
      </c>
      <c r="U16" s="20" t="s">
        <v>403</v>
      </c>
      <c r="V16" s="20" t="s">
        <v>404</v>
      </c>
      <c r="W16" s="20" t="s">
        <v>405</v>
      </c>
      <c r="X16" s="20" t="s">
        <v>440</v>
      </c>
      <c r="Y16" s="20" t="s">
        <v>441</v>
      </c>
      <c r="Z16" s="20" t="s">
        <v>519</v>
      </c>
      <c r="AA16" s="20" t="s">
        <v>520</v>
      </c>
      <c r="AB16" s="20" t="s">
        <v>521</v>
      </c>
      <c r="AC16" s="20" t="s">
        <v>522</v>
      </c>
      <c r="AD16" s="20" t="s">
        <v>46</v>
      </c>
      <c r="AE16" s="20" t="s">
        <v>412</v>
      </c>
      <c r="AF16" s="21">
        <v>1.0071282286900001</v>
      </c>
      <c r="AG16" s="21">
        <v>1.7235101871799999E-2</v>
      </c>
    </row>
    <row r="17" spans="2:33" ht="12.75" customHeight="1">
      <c r="B17" s="18"/>
      <c r="C17" s="18"/>
      <c r="D17" s="18"/>
      <c r="E17" s="17" t="s">
        <v>395</v>
      </c>
      <c r="F17" s="17" t="s">
        <v>396</v>
      </c>
      <c r="G17" s="17" t="s">
        <v>523</v>
      </c>
      <c r="H17" s="17" t="s">
        <v>524</v>
      </c>
      <c r="I17" s="78">
        <v>15361</v>
      </c>
      <c r="J17" s="79">
        <v>62667</v>
      </c>
      <c r="K17" s="79">
        <v>62771</v>
      </c>
      <c r="L17" s="79">
        <v>75599</v>
      </c>
      <c r="N17" s="19" t="s">
        <v>415</v>
      </c>
      <c r="O17" s="19" t="s">
        <v>416</v>
      </c>
      <c r="P17" s="19" t="s">
        <v>525</v>
      </c>
      <c r="Q17" s="19" t="s">
        <v>526</v>
      </c>
      <c r="T17" s="20">
        <v>54</v>
      </c>
      <c r="U17" s="20" t="s">
        <v>403</v>
      </c>
      <c r="V17" s="20" t="s">
        <v>404</v>
      </c>
      <c r="W17" s="20" t="s">
        <v>405</v>
      </c>
      <c r="X17" s="20" t="s">
        <v>395</v>
      </c>
      <c r="Y17" s="20" t="s">
        <v>396</v>
      </c>
      <c r="Z17" s="20" t="s">
        <v>527</v>
      </c>
      <c r="AA17" s="20" t="s">
        <v>528</v>
      </c>
      <c r="AB17" s="20" t="s">
        <v>529</v>
      </c>
      <c r="AC17" s="20" t="s">
        <v>530</v>
      </c>
      <c r="AD17" s="20" t="s">
        <v>46</v>
      </c>
      <c r="AE17" s="20" t="s">
        <v>412</v>
      </c>
      <c r="AF17" s="21">
        <v>0.36831061998199999</v>
      </c>
      <c r="AG17" s="21">
        <v>7.7979731148700004E-3</v>
      </c>
    </row>
    <row r="18" spans="2:33" ht="12.75" customHeight="1">
      <c r="B18" s="18"/>
      <c r="C18" s="18"/>
      <c r="D18" s="18"/>
      <c r="E18" s="17" t="s">
        <v>395</v>
      </c>
      <c r="F18" s="17" t="s">
        <v>396</v>
      </c>
      <c r="G18" s="17" t="s">
        <v>527</v>
      </c>
      <c r="H18" s="17" t="s">
        <v>528</v>
      </c>
      <c r="I18" s="78">
        <v>12343</v>
      </c>
      <c r="J18" s="79">
        <v>50174</v>
      </c>
      <c r="K18" s="79">
        <v>17111</v>
      </c>
      <c r="L18" s="79">
        <v>21878</v>
      </c>
      <c r="N18" s="19" t="s">
        <v>531</v>
      </c>
      <c r="O18" s="19" t="s">
        <v>532</v>
      </c>
      <c r="P18" s="19" t="s">
        <v>533</v>
      </c>
      <c r="Q18" s="19" t="s">
        <v>534</v>
      </c>
      <c r="T18" s="20">
        <v>164</v>
      </c>
      <c r="U18" s="20" t="s">
        <v>403</v>
      </c>
      <c r="V18" s="20" t="s">
        <v>404</v>
      </c>
      <c r="W18" s="20" t="s">
        <v>405</v>
      </c>
      <c r="X18" s="20" t="s">
        <v>440</v>
      </c>
      <c r="Y18" s="20" t="s">
        <v>441</v>
      </c>
      <c r="Z18" s="20" t="s">
        <v>535</v>
      </c>
      <c r="AA18" s="20" t="s">
        <v>536</v>
      </c>
      <c r="AB18" s="20" t="s">
        <v>537</v>
      </c>
      <c r="AC18" s="20" t="s">
        <v>538</v>
      </c>
      <c r="AD18" s="20" t="s">
        <v>46</v>
      </c>
      <c r="AE18" s="20" t="s">
        <v>412</v>
      </c>
      <c r="AF18" s="21">
        <v>1.98164177546</v>
      </c>
      <c r="AG18" s="21">
        <v>0.10426386552399999</v>
      </c>
    </row>
    <row r="19" spans="2:33" ht="12.75" customHeight="1">
      <c r="E19" s="17" t="s">
        <v>413</v>
      </c>
      <c r="F19" s="17" t="s">
        <v>414</v>
      </c>
      <c r="G19" s="17" t="s">
        <v>539</v>
      </c>
      <c r="H19" s="17" t="s">
        <v>540</v>
      </c>
      <c r="I19" s="17">
        <v>36757</v>
      </c>
      <c r="J19" s="17">
        <v>150554</v>
      </c>
      <c r="K19" s="17">
        <v>89355</v>
      </c>
      <c r="L19" s="17">
        <v>104540</v>
      </c>
      <c r="N19" s="19" t="s">
        <v>531</v>
      </c>
      <c r="O19" s="19" t="s">
        <v>532</v>
      </c>
      <c r="P19" s="19" t="s">
        <v>541</v>
      </c>
      <c r="Q19" s="19" t="s">
        <v>542</v>
      </c>
      <c r="T19" s="20">
        <v>194</v>
      </c>
      <c r="U19" s="20" t="s">
        <v>403</v>
      </c>
      <c r="V19" s="20" t="s">
        <v>404</v>
      </c>
      <c r="W19" s="20" t="s">
        <v>405</v>
      </c>
      <c r="X19" s="20" t="s">
        <v>406</v>
      </c>
      <c r="Y19" s="20" t="s">
        <v>407</v>
      </c>
      <c r="Z19" s="20" t="s">
        <v>460</v>
      </c>
      <c r="AA19" s="20" t="s">
        <v>461</v>
      </c>
      <c r="AB19" s="20" t="s">
        <v>477</v>
      </c>
      <c r="AC19" s="20" t="s">
        <v>478</v>
      </c>
      <c r="AD19" s="20" t="s">
        <v>46</v>
      </c>
      <c r="AE19" s="20" t="s">
        <v>412</v>
      </c>
      <c r="AF19" s="21">
        <v>2.6637291952200002</v>
      </c>
      <c r="AG19" s="21">
        <v>0.21308024159799999</v>
      </c>
    </row>
    <row r="20" spans="2:33" ht="12.75" customHeight="1">
      <c r="E20" s="17" t="s">
        <v>413</v>
      </c>
      <c r="F20" s="17" t="s">
        <v>414</v>
      </c>
      <c r="G20" s="17" t="s">
        <v>419</v>
      </c>
      <c r="H20" s="17" t="s">
        <v>420</v>
      </c>
      <c r="I20" s="17">
        <v>48825</v>
      </c>
      <c r="J20" s="17">
        <v>220980</v>
      </c>
      <c r="K20" s="17">
        <v>73408</v>
      </c>
      <c r="L20" s="17">
        <v>82761</v>
      </c>
      <c r="N20" s="19" t="s">
        <v>531</v>
      </c>
      <c r="O20" s="19" t="s">
        <v>532</v>
      </c>
      <c r="P20" s="19" t="s">
        <v>543</v>
      </c>
      <c r="Q20" s="19" t="s">
        <v>544</v>
      </c>
      <c r="T20" s="20">
        <v>299</v>
      </c>
      <c r="U20" s="20" t="s">
        <v>403</v>
      </c>
      <c r="V20" s="20" t="s">
        <v>404</v>
      </c>
      <c r="W20" s="20" t="s">
        <v>405</v>
      </c>
      <c r="X20" s="20" t="s">
        <v>474</v>
      </c>
      <c r="Y20" s="20" t="s">
        <v>475</v>
      </c>
      <c r="Z20" s="20" t="s">
        <v>545</v>
      </c>
      <c r="AA20" s="20" t="s">
        <v>546</v>
      </c>
      <c r="AB20" s="20" t="s">
        <v>547</v>
      </c>
      <c r="AC20" s="20" t="s">
        <v>548</v>
      </c>
      <c r="AD20" s="20" t="s">
        <v>46</v>
      </c>
      <c r="AE20" s="20" t="s">
        <v>412</v>
      </c>
      <c r="AF20" s="21">
        <v>2.0930184012900002</v>
      </c>
      <c r="AG20" s="21">
        <v>0.133258126645</v>
      </c>
    </row>
    <row r="21" spans="2:33" ht="12.75" customHeight="1">
      <c r="E21" s="17" t="s">
        <v>413</v>
      </c>
      <c r="F21" s="17" t="s">
        <v>414</v>
      </c>
      <c r="G21" s="17" t="s">
        <v>549</v>
      </c>
      <c r="H21" s="17" t="s">
        <v>550</v>
      </c>
      <c r="I21" s="17">
        <v>5099</v>
      </c>
      <c r="J21" s="17">
        <v>27456</v>
      </c>
      <c r="K21" s="17">
        <v>88178</v>
      </c>
      <c r="L21" s="17">
        <v>97001</v>
      </c>
      <c r="N21" s="19" t="s">
        <v>539</v>
      </c>
      <c r="O21" s="19" t="s">
        <v>540</v>
      </c>
      <c r="P21" s="19" t="s">
        <v>551</v>
      </c>
      <c r="Q21" s="19" t="s">
        <v>552</v>
      </c>
      <c r="T21" s="20">
        <v>134</v>
      </c>
      <c r="U21" s="20" t="s">
        <v>403</v>
      </c>
      <c r="V21" s="20" t="s">
        <v>404</v>
      </c>
      <c r="W21" s="20" t="s">
        <v>405</v>
      </c>
      <c r="X21" s="20" t="s">
        <v>435</v>
      </c>
      <c r="Y21" s="20" t="s">
        <v>436</v>
      </c>
      <c r="Z21" s="20" t="s">
        <v>454</v>
      </c>
      <c r="AA21" s="20" t="s">
        <v>455</v>
      </c>
      <c r="AB21" s="20" t="s">
        <v>553</v>
      </c>
      <c r="AC21" s="20" t="s">
        <v>554</v>
      </c>
      <c r="AD21" s="20" t="s">
        <v>46</v>
      </c>
      <c r="AE21" s="20" t="s">
        <v>412</v>
      </c>
      <c r="AF21" s="21">
        <v>1.8794288780299999</v>
      </c>
      <c r="AG21" s="21">
        <v>0.112064139301</v>
      </c>
    </row>
    <row r="22" spans="2:33" ht="12.75" customHeight="1">
      <c r="E22" s="17" t="s">
        <v>413</v>
      </c>
      <c r="F22" s="17" t="s">
        <v>414</v>
      </c>
      <c r="G22" s="17" t="s">
        <v>555</v>
      </c>
      <c r="H22" s="17" t="s">
        <v>556</v>
      </c>
      <c r="I22" s="17">
        <v>4396</v>
      </c>
      <c r="J22" s="17">
        <v>23247</v>
      </c>
      <c r="K22" s="17">
        <v>185116</v>
      </c>
      <c r="L22" s="17">
        <v>187705</v>
      </c>
      <c r="N22" s="19" t="s">
        <v>539</v>
      </c>
      <c r="O22" s="19" t="s">
        <v>540</v>
      </c>
      <c r="P22" s="19" t="s">
        <v>557</v>
      </c>
      <c r="Q22" s="19" t="s">
        <v>558</v>
      </c>
      <c r="T22" s="20">
        <v>302</v>
      </c>
      <c r="U22" s="20" t="s">
        <v>403</v>
      </c>
      <c r="V22" s="20" t="s">
        <v>404</v>
      </c>
      <c r="W22" s="20" t="s">
        <v>405</v>
      </c>
      <c r="X22" s="20" t="s">
        <v>474</v>
      </c>
      <c r="Y22" s="20" t="s">
        <v>475</v>
      </c>
      <c r="Z22" s="20" t="s">
        <v>559</v>
      </c>
      <c r="AA22" s="20" t="s">
        <v>560</v>
      </c>
      <c r="AB22" s="20" t="s">
        <v>561</v>
      </c>
      <c r="AC22" s="20" t="s">
        <v>562</v>
      </c>
      <c r="AD22" s="20" t="s">
        <v>46</v>
      </c>
      <c r="AE22" s="20" t="s">
        <v>412</v>
      </c>
      <c r="AF22" s="21">
        <v>2.4928659961699999</v>
      </c>
      <c r="AG22" s="21">
        <v>0.17329561509399999</v>
      </c>
    </row>
    <row r="23" spans="2:33" ht="12.75" customHeight="1">
      <c r="E23" s="17" t="s">
        <v>413</v>
      </c>
      <c r="F23" s="17" t="s">
        <v>414</v>
      </c>
      <c r="G23" s="17" t="s">
        <v>563</v>
      </c>
      <c r="H23" s="17" t="s">
        <v>564</v>
      </c>
      <c r="I23" s="17">
        <v>46873</v>
      </c>
      <c r="J23" s="17">
        <v>240244</v>
      </c>
      <c r="K23" s="17">
        <v>151023</v>
      </c>
      <c r="L23" s="17">
        <v>165244</v>
      </c>
      <c r="N23" s="19" t="s">
        <v>539</v>
      </c>
      <c r="O23" s="19" t="s">
        <v>540</v>
      </c>
      <c r="P23" s="19" t="s">
        <v>565</v>
      </c>
      <c r="Q23" s="19" t="s">
        <v>566</v>
      </c>
      <c r="T23" s="20">
        <v>172</v>
      </c>
      <c r="U23" s="20" t="s">
        <v>403</v>
      </c>
      <c r="V23" s="20" t="s">
        <v>404</v>
      </c>
      <c r="W23" s="20" t="s">
        <v>405</v>
      </c>
      <c r="X23" s="20" t="s">
        <v>440</v>
      </c>
      <c r="Y23" s="20" t="s">
        <v>441</v>
      </c>
      <c r="Z23" s="20" t="s">
        <v>567</v>
      </c>
      <c r="AA23" s="20" t="s">
        <v>568</v>
      </c>
      <c r="AB23" s="20" t="s">
        <v>569</v>
      </c>
      <c r="AC23" s="20" t="s">
        <v>570</v>
      </c>
      <c r="AD23" s="20" t="s">
        <v>46</v>
      </c>
      <c r="AE23" s="20" t="s">
        <v>412</v>
      </c>
      <c r="AF23" s="21">
        <v>0.45118217059999999</v>
      </c>
      <c r="AG23" s="21">
        <v>4.2287474539700002E-3</v>
      </c>
    </row>
    <row r="24" spans="2:33" ht="12.75" customHeight="1">
      <c r="E24" s="17" t="s">
        <v>413</v>
      </c>
      <c r="F24" s="17" t="s">
        <v>414</v>
      </c>
      <c r="G24" s="17" t="s">
        <v>571</v>
      </c>
      <c r="H24" s="17" t="s">
        <v>572</v>
      </c>
      <c r="I24" s="17">
        <v>31102</v>
      </c>
      <c r="J24" s="17">
        <v>121495</v>
      </c>
      <c r="K24" s="17">
        <v>98760</v>
      </c>
      <c r="L24" s="17">
        <v>102975</v>
      </c>
      <c r="N24" s="19" t="s">
        <v>539</v>
      </c>
      <c r="O24" s="19" t="s">
        <v>540</v>
      </c>
      <c r="P24" s="19" t="s">
        <v>573</v>
      </c>
      <c r="Q24" s="19" t="s">
        <v>574</v>
      </c>
      <c r="T24" s="20">
        <v>225</v>
      </c>
      <c r="U24" s="20" t="s">
        <v>403</v>
      </c>
      <c r="V24" s="20" t="s">
        <v>404</v>
      </c>
      <c r="W24" s="20" t="s">
        <v>405</v>
      </c>
      <c r="X24" s="20" t="s">
        <v>406</v>
      </c>
      <c r="Y24" s="20" t="s">
        <v>407</v>
      </c>
      <c r="Z24" s="20" t="s">
        <v>575</v>
      </c>
      <c r="AA24" s="20" t="s">
        <v>576</v>
      </c>
      <c r="AB24" s="20" t="s">
        <v>577</v>
      </c>
      <c r="AC24" s="20" t="s">
        <v>578</v>
      </c>
      <c r="AD24" s="20" t="s">
        <v>46</v>
      </c>
      <c r="AE24" s="20" t="s">
        <v>412</v>
      </c>
      <c r="AF24" s="21">
        <v>1.00607738481</v>
      </c>
      <c r="AG24" s="21">
        <v>2.92226157873E-2</v>
      </c>
    </row>
    <row r="25" spans="2:33" ht="12.75" customHeight="1">
      <c r="E25" s="17" t="s">
        <v>413</v>
      </c>
      <c r="F25" s="17" t="s">
        <v>414</v>
      </c>
      <c r="G25" s="17" t="s">
        <v>579</v>
      </c>
      <c r="H25" s="17" t="s">
        <v>580</v>
      </c>
      <c r="I25" s="17">
        <v>32024</v>
      </c>
      <c r="J25" s="17">
        <v>143128</v>
      </c>
      <c r="K25" s="17">
        <v>46443</v>
      </c>
      <c r="L25" s="17">
        <v>50487</v>
      </c>
      <c r="N25" s="19" t="s">
        <v>539</v>
      </c>
      <c r="O25" s="19" t="s">
        <v>540</v>
      </c>
      <c r="P25" s="19" t="s">
        <v>581</v>
      </c>
      <c r="Q25" s="19" t="s">
        <v>582</v>
      </c>
      <c r="T25" s="20">
        <v>397</v>
      </c>
      <c r="U25" s="20" t="s">
        <v>403</v>
      </c>
      <c r="V25" s="20" t="s">
        <v>404</v>
      </c>
      <c r="W25" s="20" t="s">
        <v>405</v>
      </c>
      <c r="X25" s="20" t="s">
        <v>429</v>
      </c>
      <c r="Y25" s="20" t="s">
        <v>430</v>
      </c>
      <c r="Z25" s="20" t="s">
        <v>583</v>
      </c>
      <c r="AA25" s="20" t="s">
        <v>584</v>
      </c>
      <c r="AB25" s="20" t="s">
        <v>585</v>
      </c>
      <c r="AC25" s="20" t="s">
        <v>586</v>
      </c>
      <c r="AD25" s="20" t="s">
        <v>46</v>
      </c>
      <c r="AE25" s="20" t="s">
        <v>412</v>
      </c>
      <c r="AF25" s="21">
        <v>3.3557548430800002</v>
      </c>
      <c r="AG25" s="21">
        <v>0.37624815659900002</v>
      </c>
    </row>
    <row r="26" spans="2:33" ht="12.75" customHeight="1">
      <c r="E26" s="17" t="s">
        <v>413</v>
      </c>
      <c r="F26" s="17" t="s">
        <v>414</v>
      </c>
      <c r="G26" s="17" t="s">
        <v>587</v>
      </c>
      <c r="H26" s="17" t="s">
        <v>588</v>
      </c>
      <c r="I26" s="17">
        <v>18744</v>
      </c>
      <c r="J26" s="17">
        <v>93928</v>
      </c>
      <c r="K26" s="17">
        <v>99853</v>
      </c>
      <c r="L26" s="17">
        <v>101993</v>
      </c>
      <c r="N26" s="19" t="s">
        <v>539</v>
      </c>
      <c r="O26" s="19" t="s">
        <v>540</v>
      </c>
      <c r="P26" s="19" t="s">
        <v>589</v>
      </c>
      <c r="Q26" s="19" t="s">
        <v>590</v>
      </c>
      <c r="T26" s="20">
        <v>80</v>
      </c>
      <c r="U26" s="20" t="s">
        <v>403</v>
      </c>
      <c r="V26" s="20" t="s">
        <v>404</v>
      </c>
      <c r="W26" s="20" t="s">
        <v>405</v>
      </c>
      <c r="X26" s="20" t="s">
        <v>413</v>
      </c>
      <c r="Y26" s="20" t="s">
        <v>414</v>
      </c>
      <c r="Z26" s="20" t="s">
        <v>591</v>
      </c>
      <c r="AA26" s="20" t="s">
        <v>588</v>
      </c>
      <c r="AB26" s="20" t="s">
        <v>592</v>
      </c>
      <c r="AC26" s="20" t="s">
        <v>593</v>
      </c>
      <c r="AD26" s="20" t="s">
        <v>46</v>
      </c>
      <c r="AE26" s="20" t="s">
        <v>412</v>
      </c>
      <c r="AF26" s="21">
        <v>2.0625566871099998</v>
      </c>
      <c r="AG26" s="21">
        <v>0.182735391936</v>
      </c>
    </row>
    <row r="27" spans="2:33" ht="12.75" customHeight="1">
      <c r="E27" s="17" t="s">
        <v>413</v>
      </c>
      <c r="F27" s="17" t="s">
        <v>414</v>
      </c>
      <c r="G27" s="17" t="s">
        <v>594</v>
      </c>
      <c r="H27" s="17" t="s">
        <v>595</v>
      </c>
      <c r="I27" s="17">
        <v>33711</v>
      </c>
      <c r="J27" s="17">
        <v>152053</v>
      </c>
      <c r="K27" s="17">
        <v>41673</v>
      </c>
      <c r="L27" s="17">
        <v>43389</v>
      </c>
      <c r="N27" s="19" t="s">
        <v>535</v>
      </c>
      <c r="O27" s="19" t="s">
        <v>536</v>
      </c>
      <c r="P27" s="19" t="s">
        <v>537</v>
      </c>
      <c r="Q27" s="19" t="s">
        <v>538</v>
      </c>
      <c r="T27" s="20">
        <v>321</v>
      </c>
      <c r="U27" s="20" t="s">
        <v>403</v>
      </c>
      <c r="V27" s="20" t="s">
        <v>404</v>
      </c>
      <c r="W27" s="20" t="s">
        <v>405</v>
      </c>
      <c r="X27" s="20" t="s">
        <v>474</v>
      </c>
      <c r="Y27" s="20" t="s">
        <v>475</v>
      </c>
      <c r="Z27" s="20" t="s">
        <v>596</v>
      </c>
      <c r="AA27" s="20" t="s">
        <v>597</v>
      </c>
      <c r="AB27" s="20" t="s">
        <v>598</v>
      </c>
      <c r="AC27" s="20" t="s">
        <v>599</v>
      </c>
      <c r="AD27" s="20" t="s">
        <v>46</v>
      </c>
      <c r="AE27" s="20" t="s">
        <v>412</v>
      </c>
      <c r="AF27" s="21">
        <v>2.4636312926400001</v>
      </c>
      <c r="AG27" s="21">
        <v>0.22937039253200001</v>
      </c>
    </row>
    <row r="28" spans="2:33" ht="12.75" customHeight="1">
      <c r="E28" s="17" t="s">
        <v>413</v>
      </c>
      <c r="F28" s="17" t="s">
        <v>414</v>
      </c>
      <c r="G28" s="17" t="s">
        <v>600</v>
      </c>
      <c r="H28" s="17" t="s">
        <v>601</v>
      </c>
      <c r="I28" s="17">
        <v>7503</v>
      </c>
      <c r="J28" s="17">
        <v>43883</v>
      </c>
      <c r="K28" s="17">
        <v>56470</v>
      </c>
      <c r="L28" s="17">
        <v>72629</v>
      </c>
      <c r="N28" s="19" t="s">
        <v>535</v>
      </c>
      <c r="O28" s="19" t="s">
        <v>536</v>
      </c>
      <c r="P28" s="19" t="s">
        <v>602</v>
      </c>
      <c r="Q28" s="19" t="s">
        <v>603</v>
      </c>
      <c r="T28" s="20">
        <v>129</v>
      </c>
      <c r="U28" s="20" t="s">
        <v>403</v>
      </c>
      <c r="V28" s="20" t="s">
        <v>404</v>
      </c>
      <c r="W28" s="20" t="s">
        <v>405</v>
      </c>
      <c r="X28" s="20" t="s">
        <v>435</v>
      </c>
      <c r="Y28" s="20" t="s">
        <v>436</v>
      </c>
      <c r="Z28" s="20" t="s">
        <v>531</v>
      </c>
      <c r="AA28" s="20" t="s">
        <v>532</v>
      </c>
      <c r="AB28" s="20" t="s">
        <v>533</v>
      </c>
      <c r="AC28" s="20" t="s">
        <v>534</v>
      </c>
      <c r="AD28" s="20" t="s">
        <v>46</v>
      </c>
      <c r="AE28" s="20" t="s">
        <v>412</v>
      </c>
      <c r="AF28" s="21">
        <v>1.70375129803</v>
      </c>
      <c r="AG28" s="21">
        <v>6.6480317974100006E-2</v>
      </c>
    </row>
    <row r="29" spans="2:33" ht="12.75" customHeight="1">
      <c r="E29" s="17" t="s">
        <v>413</v>
      </c>
      <c r="F29" s="17" t="s">
        <v>414</v>
      </c>
      <c r="G29" s="17" t="s">
        <v>604</v>
      </c>
      <c r="H29" s="17" t="s">
        <v>605</v>
      </c>
      <c r="I29" s="17">
        <v>34775</v>
      </c>
      <c r="J29" s="17">
        <v>140588</v>
      </c>
      <c r="K29" s="17">
        <v>23099</v>
      </c>
      <c r="L29" s="17">
        <v>25549</v>
      </c>
      <c r="N29" s="19" t="s">
        <v>545</v>
      </c>
      <c r="O29" s="19" t="s">
        <v>546</v>
      </c>
      <c r="P29" s="19" t="s">
        <v>547</v>
      </c>
      <c r="Q29" s="19" t="s">
        <v>548</v>
      </c>
      <c r="T29" s="20">
        <v>181</v>
      </c>
      <c r="U29" s="20" t="s">
        <v>403</v>
      </c>
      <c r="V29" s="20" t="s">
        <v>404</v>
      </c>
      <c r="W29" s="20" t="s">
        <v>405</v>
      </c>
      <c r="X29" s="20" t="s">
        <v>440</v>
      </c>
      <c r="Y29" s="20" t="s">
        <v>441</v>
      </c>
      <c r="Z29" s="20" t="s">
        <v>519</v>
      </c>
      <c r="AA29" s="20" t="s">
        <v>520</v>
      </c>
      <c r="AB29" s="20" t="s">
        <v>606</v>
      </c>
      <c r="AC29" s="20" t="s">
        <v>607</v>
      </c>
      <c r="AD29" s="20" t="s">
        <v>46</v>
      </c>
      <c r="AE29" s="20" t="s">
        <v>412</v>
      </c>
      <c r="AF29" s="21">
        <v>0.89241524576300002</v>
      </c>
      <c r="AG29" s="21">
        <v>4.0418780893800001E-2</v>
      </c>
    </row>
    <row r="30" spans="2:33" ht="12.75" customHeight="1">
      <c r="E30" s="17" t="s">
        <v>413</v>
      </c>
      <c r="F30" s="17" t="s">
        <v>414</v>
      </c>
      <c r="G30" s="17" t="s">
        <v>608</v>
      </c>
      <c r="H30" s="17" t="s">
        <v>609</v>
      </c>
      <c r="I30" s="17">
        <v>6217</v>
      </c>
      <c r="J30" s="17">
        <v>29833</v>
      </c>
      <c r="K30" s="17">
        <v>109546</v>
      </c>
      <c r="L30" s="17">
        <v>115454</v>
      </c>
      <c r="N30" s="19" t="s">
        <v>545</v>
      </c>
      <c r="O30" s="19" t="s">
        <v>546</v>
      </c>
      <c r="P30" s="19" t="s">
        <v>610</v>
      </c>
      <c r="Q30" s="19" t="s">
        <v>611</v>
      </c>
      <c r="T30" s="20">
        <v>16</v>
      </c>
      <c r="U30" s="20" t="s">
        <v>403</v>
      </c>
      <c r="V30" s="20" t="s">
        <v>404</v>
      </c>
      <c r="W30" s="20" t="s">
        <v>405</v>
      </c>
      <c r="X30" s="20" t="s">
        <v>395</v>
      </c>
      <c r="Y30" s="20" t="s">
        <v>396</v>
      </c>
      <c r="Z30" s="20" t="s">
        <v>185</v>
      </c>
      <c r="AA30" s="20" t="s">
        <v>451</v>
      </c>
      <c r="AB30" s="20" t="s">
        <v>612</v>
      </c>
      <c r="AC30" s="20" t="s">
        <v>613</v>
      </c>
      <c r="AD30" s="20" t="s">
        <v>46</v>
      </c>
      <c r="AE30" s="20" t="s">
        <v>412</v>
      </c>
      <c r="AF30" s="21">
        <v>2.0265276602900002</v>
      </c>
      <c r="AG30" s="21">
        <v>9.27346652878E-2</v>
      </c>
    </row>
    <row r="31" spans="2:33" ht="12.75" customHeight="1">
      <c r="E31" s="17" t="s">
        <v>413</v>
      </c>
      <c r="F31" s="17" t="s">
        <v>414</v>
      </c>
      <c r="G31" s="17" t="s">
        <v>614</v>
      </c>
      <c r="H31" s="17" t="s">
        <v>615</v>
      </c>
      <c r="I31" s="17">
        <v>3984</v>
      </c>
      <c r="J31" s="17">
        <v>21965</v>
      </c>
      <c r="K31" s="17">
        <v>99639</v>
      </c>
      <c r="L31" s="17">
        <v>119912</v>
      </c>
      <c r="N31" s="19" t="s">
        <v>545</v>
      </c>
      <c r="O31" s="19" t="s">
        <v>546</v>
      </c>
      <c r="P31" s="19" t="s">
        <v>616</v>
      </c>
      <c r="Q31" s="19" t="s">
        <v>617</v>
      </c>
      <c r="T31" s="20">
        <v>63</v>
      </c>
      <c r="U31" s="20" t="s">
        <v>403</v>
      </c>
      <c r="V31" s="20" t="s">
        <v>404</v>
      </c>
      <c r="W31" s="20" t="s">
        <v>405</v>
      </c>
      <c r="X31" s="20" t="s">
        <v>413</v>
      </c>
      <c r="Y31" s="20" t="s">
        <v>414</v>
      </c>
      <c r="Z31" s="20" t="s">
        <v>419</v>
      </c>
      <c r="AA31" s="20" t="s">
        <v>420</v>
      </c>
      <c r="AB31" s="20" t="s">
        <v>618</v>
      </c>
      <c r="AC31" s="20" t="s">
        <v>619</v>
      </c>
      <c r="AD31" s="20" t="s">
        <v>46</v>
      </c>
      <c r="AE31" s="20" t="s">
        <v>412</v>
      </c>
      <c r="AF31" s="21">
        <v>1.7421640806900001</v>
      </c>
      <c r="AG31" s="21">
        <v>9.1087133077000004E-2</v>
      </c>
    </row>
    <row r="32" spans="2:33" ht="12.75" customHeight="1">
      <c r="E32" s="17" t="s">
        <v>413</v>
      </c>
      <c r="F32" s="17" t="s">
        <v>414</v>
      </c>
      <c r="G32" s="17" t="s">
        <v>620</v>
      </c>
      <c r="H32" s="17" t="s">
        <v>621</v>
      </c>
      <c r="I32" s="17">
        <v>7243</v>
      </c>
      <c r="J32" s="17">
        <v>37300</v>
      </c>
      <c r="K32" s="17">
        <v>80264</v>
      </c>
      <c r="L32" s="17">
        <v>87936</v>
      </c>
      <c r="N32" s="19" t="s">
        <v>545</v>
      </c>
      <c r="O32" s="19" t="s">
        <v>546</v>
      </c>
      <c r="P32" s="19" t="s">
        <v>474</v>
      </c>
      <c r="Q32" s="19" t="s">
        <v>622</v>
      </c>
      <c r="T32" s="20">
        <v>230</v>
      </c>
      <c r="U32" s="20" t="s">
        <v>403</v>
      </c>
      <c r="V32" s="20" t="s">
        <v>404</v>
      </c>
      <c r="W32" s="20" t="s">
        <v>405</v>
      </c>
      <c r="X32" s="20" t="s">
        <v>406</v>
      </c>
      <c r="Y32" s="20" t="s">
        <v>407</v>
      </c>
      <c r="Z32" s="20" t="s">
        <v>623</v>
      </c>
      <c r="AA32" s="20" t="s">
        <v>624</v>
      </c>
      <c r="AB32" s="20" t="s">
        <v>625</v>
      </c>
      <c r="AC32" s="20" t="s">
        <v>626</v>
      </c>
      <c r="AD32" s="20" t="s">
        <v>46</v>
      </c>
      <c r="AE32" s="20" t="s">
        <v>412</v>
      </c>
      <c r="AF32" s="21">
        <v>1.3884117597900001</v>
      </c>
      <c r="AG32" s="21">
        <v>5.0984597935299997E-2</v>
      </c>
    </row>
    <row r="33" spans="5:33" ht="12.75" customHeight="1">
      <c r="E33" s="17" t="s">
        <v>423</v>
      </c>
      <c r="F33" s="17" t="s">
        <v>424</v>
      </c>
      <c r="G33" s="17" t="s">
        <v>627</v>
      </c>
      <c r="H33" s="17" t="s">
        <v>628</v>
      </c>
      <c r="I33" s="17">
        <v>21043</v>
      </c>
      <c r="J33" s="17">
        <v>79724</v>
      </c>
      <c r="K33" s="17">
        <v>26317</v>
      </c>
      <c r="L33" s="17">
        <v>28631</v>
      </c>
      <c r="N33" s="19" t="s">
        <v>629</v>
      </c>
      <c r="O33" s="19" t="s">
        <v>630</v>
      </c>
      <c r="P33" s="19" t="s">
        <v>631</v>
      </c>
      <c r="Q33" s="19" t="s">
        <v>632</v>
      </c>
      <c r="T33" s="20">
        <v>189</v>
      </c>
      <c r="U33" s="20" t="s">
        <v>403</v>
      </c>
      <c r="V33" s="20" t="s">
        <v>404</v>
      </c>
      <c r="W33" s="20" t="s">
        <v>405</v>
      </c>
      <c r="X33" s="20" t="s">
        <v>440</v>
      </c>
      <c r="Y33" s="20" t="s">
        <v>441</v>
      </c>
      <c r="Z33" s="20" t="s">
        <v>633</v>
      </c>
      <c r="AA33" s="20" t="s">
        <v>634</v>
      </c>
      <c r="AB33" s="20" t="s">
        <v>635</v>
      </c>
      <c r="AC33" s="20" t="s">
        <v>636</v>
      </c>
      <c r="AD33" s="20" t="s">
        <v>46</v>
      </c>
      <c r="AE33" s="20" t="s">
        <v>412</v>
      </c>
      <c r="AF33" s="21">
        <v>2.5288497466000002</v>
      </c>
      <c r="AG33" s="21">
        <v>0.23759990065600001</v>
      </c>
    </row>
    <row r="34" spans="5:33" ht="12.75" customHeight="1">
      <c r="E34" s="17" t="s">
        <v>423</v>
      </c>
      <c r="F34" s="17" t="s">
        <v>424</v>
      </c>
      <c r="G34" s="17" t="s">
        <v>637</v>
      </c>
      <c r="H34" s="17" t="s">
        <v>638</v>
      </c>
      <c r="I34" s="17">
        <v>9702</v>
      </c>
      <c r="J34" s="17">
        <v>44336</v>
      </c>
      <c r="K34" s="17">
        <v>60116</v>
      </c>
      <c r="L34" s="17">
        <v>63948</v>
      </c>
      <c r="N34" s="19" t="s">
        <v>629</v>
      </c>
      <c r="O34" s="19" t="s">
        <v>630</v>
      </c>
      <c r="P34" s="19" t="s">
        <v>639</v>
      </c>
      <c r="Q34" s="19" t="s">
        <v>640</v>
      </c>
      <c r="T34" s="20">
        <v>64</v>
      </c>
      <c r="U34" s="20" t="s">
        <v>403</v>
      </c>
      <c r="V34" s="20" t="s">
        <v>404</v>
      </c>
      <c r="W34" s="20" t="s">
        <v>405</v>
      </c>
      <c r="X34" s="20" t="s">
        <v>413</v>
      </c>
      <c r="Y34" s="20" t="s">
        <v>414</v>
      </c>
      <c r="Z34" s="20" t="s">
        <v>419</v>
      </c>
      <c r="AA34" s="20" t="s">
        <v>420</v>
      </c>
      <c r="AB34" s="20" t="s">
        <v>641</v>
      </c>
      <c r="AC34" s="20" t="s">
        <v>642</v>
      </c>
      <c r="AD34" s="20" t="s">
        <v>46</v>
      </c>
      <c r="AE34" s="20" t="s">
        <v>412</v>
      </c>
      <c r="AF34" s="21">
        <v>1.3178756540300001</v>
      </c>
      <c r="AG34" s="21">
        <v>3.9398692818E-2</v>
      </c>
    </row>
    <row r="35" spans="5:33" ht="12.75" customHeight="1">
      <c r="E35" s="17" t="s">
        <v>423</v>
      </c>
      <c r="F35" s="17" t="s">
        <v>424</v>
      </c>
      <c r="G35" s="17" t="s">
        <v>643</v>
      </c>
      <c r="H35" s="17" t="s">
        <v>644</v>
      </c>
      <c r="I35" s="17">
        <v>9294</v>
      </c>
      <c r="J35" s="17">
        <v>40739</v>
      </c>
      <c r="K35" s="17">
        <v>102041</v>
      </c>
      <c r="L35" s="17">
        <v>108457</v>
      </c>
      <c r="N35" s="19" t="s">
        <v>629</v>
      </c>
      <c r="O35" s="19" t="s">
        <v>630</v>
      </c>
      <c r="P35" s="19" t="s">
        <v>645</v>
      </c>
      <c r="Q35" s="19" t="s">
        <v>646</v>
      </c>
      <c r="T35" s="20">
        <v>33</v>
      </c>
      <c r="U35" s="20" t="s">
        <v>403</v>
      </c>
      <c r="V35" s="20" t="s">
        <v>404</v>
      </c>
      <c r="W35" s="20" t="s">
        <v>405</v>
      </c>
      <c r="X35" s="20" t="s">
        <v>395</v>
      </c>
      <c r="Y35" s="20" t="s">
        <v>396</v>
      </c>
      <c r="Z35" s="20" t="s">
        <v>495</v>
      </c>
      <c r="AA35" s="20" t="s">
        <v>496</v>
      </c>
      <c r="AB35" s="20" t="s">
        <v>647</v>
      </c>
      <c r="AC35" s="20" t="s">
        <v>648</v>
      </c>
      <c r="AD35" s="20" t="s">
        <v>46</v>
      </c>
      <c r="AE35" s="20" t="s">
        <v>412</v>
      </c>
      <c r="AF35" s="21">
        <v>1.77830606261</v>
      </c>
      <c r="AG35" s="21">
        <v>9.5137714643900001E-2</v>
      </c>
    </row>
    <row r="36" spans="5:33" ht="12.75" customHeight="1">
      <c r="E36" s="17" t="s">
        <v>423</v>
      </c>
      <c r="F36" s="17" t="s">
        <v>424</v>
      </c>
      <c r="G36" s="17" t="s">
        <v>649</v>
      </c>
      <c r="H36" s="17" t="s">
        <v>650</v>
      </c>
      <c r="I36" s="17">
        <v>28425</v>
      </c>
      <c r="J36" s="17">
        <v>115122</v>
      </c>
      <c r="K36" s="17">
        <v>752852</v>
      </c>
      <c r="L36" s="17">
        <v>863415</v>
      </c>
      <c r="N36" s="19" t="s">
        <v>629</v>
      </c>
      <c r="O36" s="19" t="s">
        <v>630</v>
      </c>
      <c r="P36" s="19" t="s">
        <v>651</v>
      </c>
      <c r="Q36" s="19" t="s">
        <v>652</v>
      </c>
      <c r="T36" s="20">
        <v>357</v>
      </c>
      <c r="U36" s="20" t="s">
        <v>403</v>
      </c>
      <c r="V36" s="20" t="s">
        <v>404</v>
      </c>
      <c r="W36" s="20" t="s">
        <v>405</v>
      </c>
      <c r="X36" s="20" t="s">
        <v>479</v>
      </c>
      <c r="Y36" s="20" t="s">
        <v>480</v>
      </c>
      <c r="Z36" s="20" t="s">
        <v>653</v>
      </c>
      <c r="AA36" s="20" t="s">
        <v>654</v>
      </c>
      <c r="AB36" s="20" t="s">
        <v>655</v>
      </c>
      <c r="AC36" s="20" t="s">
        <v>656</v>
      </c>
      <c r="AD36" s="20" t="s">
        <v>46</v>
      </c>
      <c r="AE36" s="20" t="s">
        <v>412</v>
      </c>
      <c r="AF36" s="21">
        <v>2.8810202415299999</v>
      </c>
      <c r="AG36" s="21">
        <v>0.24492765509700001</v>
      </c>
    </row>
    <row r="37" spans="5:33" ht="12.75" customHeight="1">
      <c r="E37" s="17" t="s">
        <v>423</v>
      </c>
      <c r="F37" s="17" t="s">
        <v>424</v>
      </c>
      <c r="G37" s="17" t="s">
        <v>657</v>
      </c>
      <c r="H37" s="17" t="s">
        <v>658</v>
      </c>
      <c r="I37" s="17">
        <v>27919</v>
      </c>
      <c r="J37" s="17">
        <v>123605</v>
      </c>
      <c r="K37" s="17">
        <v>29879</v>
      </c>
      <c r="L37" s="17">
        <v>33812</v>
      </c>
      <c r="N37" s="19" t="s">
        <v>559</v>
      </c>
      <c r="O37" s="19" t="s">
        <v>560</v>
      </c>
      <c r="P37" s="19" t="s">
        <v>561</v>
      </c>
      <c r="Q37" s="19" t="s">
        <v>562</v>
      </c>
      <c r="T37" s="20">
        <v>305</v>
      </c>
      <c r="U37" s="20" t="s">
        <v>403</v>
      </c>
      <c r="V37" s="20" t="s">
        <v>404</v>
      </c>
      <c r="W37" s="20" t="s">
        <v>405</v>
      </c>
      <c r="X37" s="20" t="s">
        <v>474</v>
      </c>
      <c r="Y37" s="20" t="s">
        <v>475</v>
      </c>
      <c r="Z37" s="20" t="s">
        <v>659</v>
      </c>
      <c r="AA37" s="20" t="s">
        <v>660</v>
      </c>
      <c r="AB37" s="20" t="s">
        <v>661</v>
      </c>
      <c r="AC37" s="20" t="s">
        <v>662</v>
      </c>
      <c r="AD37" s="20" t="s">
        <v>46</v>
      </c>
      <c r="AE37" s="20" t="s">
        <v>412</v>
      </c>
      <c r="AF37" s="21">
        <v>2.0995249444000001</v>
      </c>
      <c r="AG37" s="21">
        <v>0.14328674394800001</v>
      </c>
    </row>
    <row r="38" spans="5:33" ht="12.75" customHeight="1">
      <c r="E38" s="17" t="s">
        <v>423</v>
      </c>
      <c r="F38" s="17" t="s">
        <v>424</v>
      </c>
      <c r="G38" s="17" t="s">
        <v>503</v>
      </c>
      <c r="H38" s="17" t="s">
        <v>504</v>
      </c>
      <c r="I38" s="17">
        <v>13017</v>
      </c>
      <c r="J38" s="17">
        <v>56246</v>
      </c>
      <c r="K38" s="17">
        <v>97739</v>
      </c>
      <c r="L38" s="17">
        <v>110727</v>
      </c>
      <c r="N38" s="19" t="s">
        <v>559</v>
      </c>
      <c r="O38" s="19" t="s">
        <v>560</v>
      </c>
      <c r="P38" s="19" t="s">
        <v>663</v>
      </c>
      <c r="Q38" s="19" t="s">
        <v>664</v>
      </c>
      <c r="T38" s="20">
        <v>310</v>
      </c>
      <c r="U38" s="20" t="s">
        <v>403</v>
      </c>
      <c r="V38" s="20" t="s">
        <v>404</v>
      </c>
      <c r="W38" s="20" t="s">
        <v>405</v>
      </c>
      <c r="X38" s="20" t="s">
        <v>474</v>
      </c>
      <c r="Y38" s="20" t="s">
        <v>475</v>
      </c>
      <c r="Z38" s="20" t="s">
        <v>665</v>
      </c>
      <c r="AA38" s="20" t="s">
        <v>666</v>
      </c>
      <c r="AB38" s="20" t="s">
        <v>667</v>
      </c>
      <c r="AC38" s="20" t="s">
        <v>668</v>
      </c>
      <c r="AD38" s="20" t="s">
        <v>46</v>
      </c>
      <c r="AE38" s="20" t="s">
        <v>412</v>
      </c>
      <c r="AF38" s="21">
        <v>3.45878239935</v>
      </c>
      <c r="AG38" s="21">
        <v>0.507261213815</v>
      </c>
    </row>
    <row r="39" spans="5:33" ht="12.75" customHeight="1">
      <c r="E39" s="17" t="s">
        <v>423</v>
      </c>
      <c r="F39" s="17" t="s">
        <v>424</v>
      </c>
      <c r="G39" s="17" t="s">
        <v>669</v>
      </c>
      <c r="H39" s="17" t="s">
        <v>670</v>
      </c>
      <c r="I39" s="17">
        <v>25458</v>
      </c>
      <c r="J39" s="17">
        <v>105478</v>
      </c>
      <c r="K39" s="17">
        <v>109925</v>
      </c>
      <c r="L39" s="17">
        <v>120605</v>
      </c>
      <c r="N39" s="19" t="s">
        <v>559</v>
      </c>
      <c r="O39" s="19" t="s">
        <v>560</v>
      </c>
      <c r="P39" s="19" t="s">
        <v>671</v>
      </c>
      <c r="Q39" s="19" t="s">
        <v>672</v>
      </c>
      <c r="T39" s="20">
        <v>90</v>
      </c>
      <c r="U39" s="20" t="s">
        <v>403</v>
      </c>
      <c r="V39" s="20" t="s">
        <v>404</v>
      </c>
      <c r="W39" s="20" t="s">
        <v>405</v>
      </c>
      <c r="X39" s="20" t="s">
        <v>413</v>
      </c>
      <c r="Y39" s="20" t="s">
        <v>414</v>
      </c>
      <c r="Z39" s="20" t="s">
        <v>604</v>
      </c>
      <c r="AA39" s="20" t="s">
        <v>605</v>
      </c>
      <c r="AB39" s="20" t="s">
        <v>673</v>
      </c>
      <c r="AC39" s="20" t="s">
        <v>674</v>
      </c>
      <c r="AD39" s="20" t="s">
        <v>46</v>
      </c>
      <c r="AE39" s="20" t="s">
        <v>412</v>
      </c>
      <c r="AF39" s="21">
        <v>3.1263080105199998</v>
      </c>
      <c r="AG39" s="21">
        <v>0.49480113024900002</v>
      </c>
    </row>
    <row r="40" spans="5:33" ht="12.75" customHeight="1">
      <c r="E40" s="17" t="s">
        <v>423</v>
      </c>
      <c r="F40" s="17" t="s">
        <v>424</v>
      </c>
      <c r="G40" s="17" t="s">
        <v>675</v>
      </c>
      <c r="H40" s="17" t="s">
        <v>676</v>
      </c>
      <c r="I40" s="17">
        <v>10848</v>
      </c>
      <c r="J40" s="17">
        <v>51846</v>
      </c>
      <c r="K40" s="17">
        <v>21924</v>
      </c>
      <c r="L40" s="17">
        <v>22910</v>
      </c>
      <c r="N40" s="19" t="s">
        <v>677</v>
      </c>
      <c r="O40" s="19" t="s">
        <v>678</v>
      </c>
      <c r="P40" s="19" t="s">
        <v>679</v>
      </c>
      <c r="Q40" s="19" t="s">
        <v>680</v>
      </c>
      <c r="T40" s="20">
        <v>65</v>
      </c>
      <c r="U40" s="20" t="s">
        <v>403</v>
      </c>
      <c r="V40" s="20" t="s">
        <v>404</v>
      </c>
      <c r="W40" s="20" t="s">
        <v>405</v>
      </c>
      <c r="X40" s="20" t="s">
        <v>413</v>
      </c>
      <c r="Y40" s="20" t="s">
        <v>414</v>
      </c>
      <c r="Z40" s="20" t="s">
        <v>419</v>
      </c>
      <c r="AA40" s="20" t="s">
        <v>420</v>
      </c>
      <c r="AB40" s="20" t="s">
        <v>681</v>
      </c>
      <c r="AC40" s="20" t="s">
        <v>682</v>
      </c>
      <c r="AD40" s="20" t="s">
        <v>46</v>
      </c>
      <c r="AE40" s="20" t="s">
        <v>412</v>
      </c>
      <c r="AF40" s="21">
        <v>2.3895158571100001</v>
      </c>
      <c r="AG40" s="21">
        <v>0.23129805531700001</v>
      </c>
    </row>
    <row r="41" spans="5:33" ht="12.75" customHeight="1">
      <c r="E41" s="17" t="s">
        <v>423</v>
      </c>
      <c r="F41" s="17" t="s">
        <v>424</v>
      </c>
      <c r="G41" s="17" t="s">
        <v>683</v>
      </c>
      <c r="H41" s="17" t="s">
        <v>684</v>
      </c>
      <c r="I41" s="17">
        <v>54075</v>
      </c>
      <c r="J41" s="17">
        <v>228437</v>
      </c>
      <c r="K41" s="17">
        <v>40350</v>
      </c>
      <c r="L41" s="17">
        <v>43529</v>
      </c>
      <c r="N41" s="19" t="s">
        <v>677</v>
      </c>
      <c r="O41" s="19" t="s">
        <v>678</v>
      </c>
      <c r="P41" s="19" t="s">
        <v>685</v>
      </c>
      <c r="Q41" s="19" t="s">
        <v>686</v>
      </c>
      <c r="T41" s="20">
        <v>117</v>
      </c>
      <c r="U41" s="20" t="s">
        <v>403</v>
      </c>
      <c r="V41" s="20" t="s">
        <v>404</v>
      </c>
      <c r="W41" s="20" t="s">
        <v>405</v>
      </c>
      <c r="X41" s="20" t="s">
        <v>423</v>
      </c>
      <c r="Y41" s="20" t="s">
        <v>424</v>
      </c>
      <c r="Z41" s="20" t="s">
        <v>683</v>
      </c>
      <c r="AA41" s="20" t="s">
        <v>684</v>
      </c>
      <c r="AB41" s="20" t="s">
        <v>687</v>
      </c>
      <c r="AC41" s="20" t="s">
        <v>688</v>
      </c>
      <c r="AD41" s="20" t="s">
        <v>46</v>
      </c>
      <c r="AE41" s="20" t="s">
        <v>412</v>
      </c>
      <c r="AF41" s="21">
        <v>1.2932411508699999</v>
      </c>
      <c r="AG41" s="21">
        <v>4.9079779797300001E-2</v>
      </c>
    </row>
    <row r="42" spans="5:33" ht="12.75" customHeight="1">
      <c r="E42" s="17" t="s">
        <v>423</v>
      </c>
      <c r="F42" s="17" t="s">
        <v>424</v>
      </c>
      <c r="G42" s="17" t="s">
        <v>689</v>
      </c>
      <c r="H42" s="17" t="s">
        <v>690</v>
      </c>
      <c r="I42" s="17">
        <v>32500</v>
      </c>
      <c r="J42" s="17">
        <v>123868</v>
      </c>
      <c r="K42" s="17">
        <v>23777</v>
      </c>
      <c r="L42" s="17">
        <v>25156</v>
      </c>
      <c r="N42" s="19" t="s">
        <v>677</v>
      </c>
      <c r="O42" s="19" t="s">
        <v>678</v>
      </c>
      <c r="P42" s="19" t="s">
        <v>691</v>
      </c>
      <c r="Q42" s="19" t="s">
        <v>692</v>
      </c>
      <c r="T42" s="20">
        <v>289</v>
      </c>
      <c r="U42" s="20" t="s">
        <v>403</v>
      </c>
      <c r="V42" s="20" t="s">
        <v>404</v>
      </c>
      <c r="W42" s="20" t="s">
        <v>405</v>
      </c>
      <c r="X42" s="20" t="s">
        <v>468</v>
      </c>
      <c r="Y42" s="20" t="s">
        <v>469</v>
      </c>
      <c r="Z42" s="20" t="s">
        <v>693</v>
      </c>
      <c r="AA42" s="20" t="s">
        <v>694</v>
      </c>
      <c r="AB42" s="20" t="s">
        <v>695</v>
      </c>
      <c r="AC42" s="20" t="s">
        <v>696</v>
      </c>
      <c r="AD42" s="20" t="s">
        <v>46</v>
      </c>
      <c r="AE42" s="20" t="s">
        <v>412</v>
      </c>
      <c r="AF42" s="21">
        <v>1.3872854677699999</v>
      </c>
      <c r="AG42" s="21">
        <v>7.5568844567799998E-2</v>
      </c>
    </row>
    <row r="43" spans="5:33" ht="12.75" customHeight="1">
      <c r="E43" s="17" t="s">
        <v>423</v>
      </c>
      <c r="F43" s="17" t="s">
        <v>424</v>
      </c>
      <c r="G43" s="17" t="s">
        <v>697</v>
      </c>
      <c r="H43" s="17" t="s">
        <v>698</v>
      </c>
      <c r="I43" s="17">
        <v>34576</v>
      </c>
      <c r="J43" s="17">
        <v>138370</v>
      </c>
      <c r="K43" s="17">
        <v>193715</v>
      </c>
      <c r="L43" s="17">
        <v>205377</v>
      </c>
      <c r="N43" s="19" t="s">
        <v>677</v>
      </c>
      <c r="O43" s="19" t="s">
        <v>678</v>
      </c>
      <c r="P43" s="19" t="s">
        <v>699</v>
      </c>
      <c r="Q43" s="19" t="s">
        <v>700</v>
      </c>
      <c r="T43" s="20">
        <v>84</v>
      </c>
      <c r="U43" s="20" t="s">
        <v>403</v>
      </c>
      <c r="V43" s="20" t="s">
        <v>404</v>
      </c>
      <c r="W43" s="20" t="s">
        <v>405</v>
      </c>
      <c r="X43" s="20" t="s">
        <v>413</v>
      </c>
      <c r="Y43" s="20" t="s">
        <v>414</v>
      </c>
      <c r="Z43" s="20" t="s">
        <v>594</v>
      </c>
      <c r="AA43" s="20" t="s">
        <v>595</v>
      </c>
      <c r="AB43" s="20" t="s">
        <v>701</v>
      </c>
      <c r="AC43" s="20" t="s">
        <v>702</v>
      </c>
      <c r="AD43" s="20" t="s">
        <v>46</v>
      </c>
      <c r="AE43" s="20" t="s">
        <v>412</v>
      </c>
      <c r="AF43" s="21">
        <v>1.22400342936</v>
      </c>
      <c r="AG43" s="21">
        <v>6.4291425153100004E-2</v>
      </c>
    </row>
    <row r="44" spans="5:33" ht="12.75" customHeight="1">
      <c r="E44" s="17" t="s">
        <v>423</v>
      </c>
      <c r="F44" s="17" t="s">
        <v>424</v>
      </c>
      <c r="G44" s="17" t="s">
        <v>703</v>
      </c>
      <c r="H44" s="17" t="s">
        <v>704</v>
      </c>
      <c r="I44" s="17">
        <v>9057</v>
      </c>
      <c r="J44" s="17">
        <v>38989</v>
      </c>
      <c r="K44" s="17">
        <v>363157</v>
      </c>
      <c r="L44" s="17">
        <v>379968</v>
      </c>
      <c r="N44" s="19" t="s">
        <v>659</v>
      </c>
      <c r="O44" s="19" t="s">
        <v>660</v>
      </c>
      <c r="P44" s="19" t="s">
        <v>661</v>
      </c>
      <c r="Q44" s="19" t="s">
        <v>662</v>
      </c>
      <c r="T44" s="20">
        <v>91</v>
      </c>
      <c r="U44" s="20" t="s">
        <v>403</v>
      </c>
      <c r="V44" s="20" t="s">
        <v>404</v>
      </c>
      <c r="W44" s="20" t="s">
        <v>405</v>
      </c>
      <c r="X44" s="20" t="s">
        <v>413</v>
      </c>
      <c r="Y44" s="20" t="s">
        <v>414</v>
      </c>
      <c r="Z44" s="20" t="s">
        <v>604</v>
      </c>
      <c r="AA44" s="20" t="s">
        <v>605</v>
      </c>
      <c r="AB44" s="20" t="s">
        <v>705</v>
      </c>
      <c r="AC44" s="20" t="s">
        <v>706</v>
      </c>
      <c r="AD44" s="20" t="s">
        <v>46</v>
      </c>
      <c r="AE44" s="20" t="s">
        <v>412</v>
      </c>
      <c r="AF44" s="21">
        <v>2.2117949648900002</v>
      </c>
      <c r="AG44" s="21">
        <v>0.15186131798800001</v>
      </c>
    </row>
    <row r="45" spans="5:33" ht="12.75" customHeight="1">
      <c r="E45" s="17" t="s">
        <v>423</v>
      </c>
      <c r="F45" s="17" t="s">
        <v>424</v>
      </c>
      <c r="G45" s="17" t="s">
        <v>707</v>
      </c>
      <c r="H45" s="17" t="s">
        <v>708</v>
      </c>
      <c r="I45" s="17">
        <v>47124</v>
      </c>
      <c r="J45" s="17">
        <v>193895</v>
      </c>
      <c r="K45" s="17">
        <v>177921</v>
      </c>
      <c r="L45" s="17">
        <v>194923</v>
      </c>
      <c r="N45" s="19" t="s">
        <v>659</v>
      </c>
      <c r="O45" s="19" t="s">
        <v>660</v>
      </c>
      <c r="P45" s="19" t="s">
        <v>709</v>
      </c>
      <c r="Q45" s="19" t="s">
        <v>710</v>
      </c>
      <c r="T45" s="20">
        <v>344</v>
      </c>
      <c r="U45" s="20" t="s">
        <v>403</v>
      </c>
      <c r="V45" s="20" t="s">
        <v>404</v>
      </c>
      <c r="W45" s="20" t="s">
        <v>405</v>
      </c>
      <c r="X45" s="20" t="s">
        <v>479</v>
      </c>
      <c r="Y45" s="20" t="s">
        <v>480</v>
      </c>
      <c r="Z45" s="20" t="s">
        <v>711</v>
      </c>
      <c r="AA45" s="20" t="s">
        <v>712</v>
      </c>
      <c r="AB45" s="20" t="s">
        <v>713</v>
      </c>
      <c r="AC45" s="20" t="s">
        <v>714</v>
      </c>
      <c r="AD45" s="20" t="s">
        <v>46</v>
      </c>
      <c r="AE45" s="20" t="s">
        <v>412</v>
      </c>
      <c r="AF45" s="21">
        <v>1.81964063963</v>
      </c>
      <c r="AG45" s="21">
        <v>0.114950386593</v>
      </c>
    </row>
    <row r="46" spans="5:33" ht="12.75" customHeight="1">
      <c r="E46" s="17" t="s">
        <v>423</v>
      </c>
      <c r="F46" s="17" t="s">
        <v>424</v>
      </c>
      <c r="G46" s="17" t="s">
        <v>715</v>
      </c>
      <c r="H46" s="17" t="s">
        <v>716</v>
      </c>
      <c r="I46" s="17">
        <v>35024</v>
      </c>
      <c r="J46" s="17">
        <v>156169</v>
      </c>
      <c r="K46" s="17">
        <v>31473</v>
      </c>
      <c r="L46" s="17">
        <v>34239</v>
      </c>
      <c r="N46" s="19" t="s">
        <v>659</v>
      </c>
      <c r="O46" s="19" t="s">
        <v>660</v>
      </c>
      <c r="P46" s="19" t="s">
        <v>717</v>
      </c>
      <c r="Q46" s="19" t="s">
        <v>718</v>
      </c>
      <c r="T46" s="20">
        <v>337</v>
      </c>
      <c r="U46" s="20" t="s">
        <v>403</v>
      </c>
      <c r="V46" s="20" t="s">
        <v>404</v>
      </c>
      <c r="W46" s="20" t="s">
        <v>405</v>
      </c>
      <c r="X46" s="20" t="s">
        <v>479</v>
      </c>
      <c r="Y46" s="20" t="s">
        <v>480</v>
      </c>
      <c r="Z46" s="20" t="s">
        <v>719</v>
      </c>
      <c r="AA46" s="20" t="s">
        <v>720</v>
      </c>
      <c r="AB46" s="20" t="s">
        <v>721</v>
      </c>
      <c r="AC46" s="20" t="s">
        <v>722</v>
      </c>
      <c r="AD46" s="20" t="s">
        <v>46</v>
      </c>
      <c r="AE46" s="20" t="s">
        <v>412</v>
      </c>
      <c r="AF46" s="21">
        <v>1.99164129489</v>
      </c>
      <c r="AG46" s="21">
        <v>0.15697090392099999</v>
      </c>
    </row>
    <row r="47" spans="5:33" ht="12.75" customHeight="1">
      <c r="E47" s="17" t="s">
        <v>435</v>
      </c>
      <c r="F47" s="17" t="s">
        <v>436</v>
      </c>
      <c r="G47" s="17" t="s">
        <v>723</v>
      </c>
      <c r="H47" s="17" t="s">
        <v>532</v>
      </c>
      <c r="I47" s="17">
        <v>39104</v>
      </c>
      <c r="J47" s="17">
        <v>185179</v>
      </c>
      <c r="K47" s="17">
        <v>6484</v>
      </c>
      <c r="L47" s="17">
        <v>6541</v>
      </c>
      <c r="N47" s="19" t="s">
        <v>724</v>
      </c>
      <c r="O47" s="19" t="s">
        <v>725</v>
      </c>
      <c r="P47" s="19" t="s">
        <v>726</v>
      </c>
      <c r="Q47" s="19" t="s">
        <v>727</v>
      </c>
      <c r="T47" s="20">
        <v>70</v>
      </c>
      <c r="U47" s="20" t="s">
        <v>403</v>
      </c>
      <c r="V47" s="20" t="s">
        <v>404</v>
      </c>
      <c r="W47" s="20" t="s">
        <v>405</v>
      </c>
      <c r="X47" s="20" t="s">
        <v>413</v>
      </c>
      <c r="Y47" s="20" t="s">
        <v>414</v>
      </c>
      <c r="Z47" s="20" t="s">
        <v>555</v>
      </c>
      <c r="AA47" s="20" t="s">
        <v>556</v>
      </c>
      <c r="AB47" s="20" t="s">
        <v>728</v>
      </c>
      <c r="AC47" s="20" t="s">
        <v>729</v>
      </c>
      <c r="AD47" s="20" t="s">
        <v>46</v>
      </c>
      <c r="AE47" s="20" t="s">
        <v>412</v>
      </c>
      <c r="AF47" s="21">
        <v>1.1308542421600001</v>
      </c>
      <c r="AG47" s="21">
        <v>4.3398479320400002E-2</v>
      </c>
    </row>
    <row r="48" spans="5:33" ht="12.75" customHeight="1">
      <c r="E48" s="17" t="s">
        <v>435</v>
      </c>
      <c r="F48" s="17" t="s">
        <v>436</v>
      </c>
      <c r="G48" s="17" t="s">
        <v>730</v>
      </c>
      <c r="H48" s="17" t="s">
        <v>731</v>
      </c>
      <c r="I48" s="17">
        <v>76535</v>
      </c>
      <c r="J48" s="17">
        <v>372821</v>
      </c>
      <c r="K48" s="17">
        <v>49936</v>
      </c>
      <c r="L48" s="17">
        <v>52954</v>
      </c>
      <c r="N48" s="19" t="s">
        <v>724</v>
      </c>
      <c r="O48" s="19" t="s">
        <v>725</v>
      </c>
      <c r="P48" s="19" t="s">
        <v>732</v>
      </c>
      <c r="Q48" s="19" t="s">
        <v>733</v>
      </c>
      <c r="T48" s="20">
        <v>208</v>
      </c>
      <c r="U48" s="20" t="s">
        <v>403</v>
      </c>
      <c r="V48" s="20" t="s">
        <v>404</v>
      </c>
      <c r="W48" s="20" t="s">
        <v>405</v>
      </c>
      <c r="X48" s="20" t="s">
        <v>406</v>
      </c>
      <c r="Y48" s="20" t="s">
        <v>407</v>
      </c>
      <c r="Z48" s="20" t="s">
        <v>734</v>
      </c>
      <c r="AA48" s="20" t="s">
        <v>735</v>
      </c>
      <c r="AB48" s="20" t="s">
        <v>736</v>
      </c>
      <c r="AC48" s="20" t="s">
        <v>737</v>
      </c>
      <c r="AD48" s="20" t="s">
        <v>46</v>
      </c>
      <c r="AE48" s="20" t="s">
        <v>412</v>
      </c>
      <c r="AF48" s="21">
        <v>1.60287856615</v>
      </c>
      <c r="AG48" s="21">
        <v>7.0881414284300004E-2</v>
      </c>
    </row>
    <row r="49" spans="5:33" ht="12.75" customHeight="1">
      <c r="E49" s="17" t="s">
        <v>435</v>
      </c>
      <c r="F49" s="17" t="s">
        <v>436</v>
      </c>
      <c r="G49" s="17" t="s">
        <v>454</v>
      </c>
      <c r="H49" s="17" t="s">
        <v>455</v>
      </c>
      <c r="I49" s="17">
        <v>39063</v>
      </c>
      <c r="J49" s="17">
        <v>201735</v>
      </c>
      <c r="K49" s="17">
        <v>42506</v>
      </c>
      <c r="L49" s="17">
        <v>43465</v>
      </c>
      <c r="N49" s="19" t="s">
        <v>665</v>
      </c>
      <c r="O49" s="19" t="s">
        <v>666</v>
      </c>
      <c r="P49" s="19" t="s">
        <v>667</v>
      </c>
      <c r="Q49" s="19" t="s">
        <v>668</v>
      </c>
      <c r="T49" s="20">
        <v>257</v>
      </c>
      <c r="U49" s="20" t="s">
        <v>403</v>
      </c>
      <c r="V49" s="20" t="s">
        <v>404</v>
      </c>
      <c r="W49" s="20" t="s">
        <v>405</v>
      </c>
      <c r="X49" s="20" t="s">
        <v>468</v>
      </c>
      <c r="Y49" s="20" t="s">
        <v>469</v>
      </c>
      <c r="Z49" s="20" t="s">
        <v>738</v>
      </c>
      <c r="AA49" s="20" t="s">
        <v>739</v>
      </c>
      <c r="AB49" s="20" t="s">
        <v>740</v>
      </c>
      <c r="AC49" s="20" t="s">
        <v>741</v>
      </c>
      <c r="AD49" s="20" t="s">
        <v>46</v>
      </c>
      <c r="AE49" s="20" t="s">
        <v>412</v>
      </c>
      <c r="AF49" s="21">
        <v>4.9275709612399998</v>
      </c>
      <c r="AG49" s="21">
        <v>0.512874751011</v>
      </c>
    </row>
    <row r="50" spans="5:33" ht="12.75" customHeight="1">
      <c r="E50" s="17" t="s">
        <v>435</v>
      </c>
      <c r="F50" s="17" t="s">
        <v>436</v>
      </c>
      <c r="G50" s="17" t="s">
        <v>742</v>
      </c>
      <c r="H50" s="17" t="s">
        <v>743</v>
      </c>
      <c r="I50" s="17">
        <v>22515</v>
      </c>
      <c r="J50" s="17">
        <v>96930</v>
      </c>
      <c r="K50" s="17">
        <v>84515</v>
      </c>
      <c r="L50" s="17">
        <v>89763</v>
      </c>
      <c r="N50" s="19" t="s">
        <v>665</v>
      </c>
      <c r="O50" s="19" t="s">
        <v>666</v>
      </c>
      <c r="P50" s="19" t="s">
        <v>744</v>
      </c>
      <c r="Q50" s="19" t="s">
        <v>745</v>
      </c>
      <c r="T50" s="20">
        <v>367</v>
      </c>
      <c r="U50" s="20" t="s">
        <v>403</v>
      </c>
      <c r="V50" s="20" t="s">
        <v>404</v>
      </c>
      <c r="W50" s="20" t="s">
        <v>405</v>
      </c>
      <c r="X50" s="20" t="s">
        <v>429</v>
      </c>
      <c r="Y50" s="20" t="s">
        <v>430</v>
      </c>
      <c r="Z50" s="20" t="s">
        <v>746</v>
      </c>
      <c r="AA50" s="20" t="s">
        <v>747</v>
      </c>
      <c r="AB50" s="20" t="s">
        <v>748</v>
      </c>
      <c r="AC50" s="20" t="s">
        <v>749</v>
      </c>
      <c r="AD50" s="20" t="s">
        <v>46</v>
      </c>
      <c r="AE50" s="20" t="s">
        <v>412</v>
      </c>
      <c r="AF50" s="21">
        <v>2.0397023128499998</v>
      </c>
      <c r="AG50" s="21">
        <v>0.111406238255</v>
      </c>
    </row>
    <row r="51" spans="5:33" ht="12.75" customHeight="1">
      <c r="E51" s="17" t="s">
        <v>435</v>
      </c>
      <c r="F51" s="17" t="s">
        <v>436</v>
      </c>
      <c r="G51" s="17" t="s">
        <v>750</v>
      </c>
      <c r="H51" s="17" t="s">
        <v>751</v>
      </c>
      <c r="I51" s="17">
        <v>17609</v>
      </c>
      <c r="J51" s="17">
        <v>85062</v>
      </c>
      <c r="K51" s="17">
        <v>108633</v>
      </c>
      <c r="L51" s="17">
        <v>115158</v>
      </c>
      <c r="N51" s="19" t="s">
        <v>665</v>
      </c>
      <c r="O51" s="19" t="s">
        <v>666</v>
      </c>
      <c r="P51" s="19" t="s">
        <v>752</v>
      </c>
      <c r="Q51" s="19" t="s">
        <v>753</v>
      </c>
      <c r="T51" s="20">
        <v>241</v>
      </c>
      <c r="U51" s="20" t="s">
        <v>403</v>
      </c>
      <c r="V51" s="20" t="s">
        <v>404</v>
      </c>
      <c r="W51" s="20" t="s">
        <v>405</v>
      </c>
      <c r="X51" s="20" t="s">
        <v>406</v>
      </c>
      <c r="Y51" s="20" t="s">
        <v>407</v>
      </c>
      <c r="Z51" s="20" t="s">
        <v>754</v>
      </c>
      <c r="AA51" s="20" t="s">
        <v>755</v>
      </c>
      <c r="AB51" s="20" t="s">
        <v>756</v>
      </c>
      <c r="AC51" s="20" t="s">
        <v>757</v>
      </c>
      <c r="AD51" s="20" t="s">
        <v>46</v>
      </c>
      <c r="AE51" s="20" t="s">
        <v>412</v>
      </c>
      <c r="AF51" s="21">
        <v>2.0602143506199999</v>
      </c>
      <c r="AG51" s="21">
        <v>0.11981278099500001</v>
      </c>
    </row>
    <row r="52" spans="5:33" ht="12.75" customHeight="1">
      <c r="E52" s="17" t="s">
        <v>435</v>
      </c>
      <c r="F52" s="17" t="s">
        <v>436</v>
      </c>
      <c r="G52" s="17" t="s">
        <v>758</v>
      </c>
      <c r="H52" s="17" t="s">
        <v>759</v>
      </c>
      <c r="I52" s="17">
        <v>25215</v>
      </c>
      <c r="J52" s="17">
        <v>129099</v>
      </c>
      <c r="K52" s="17">
        <v>111439</v>
      </c>
      <c r="L52" s="17">
        <v>138986</v>
      </c>
      <c r="N52" s="19" t="s">
        <v>419</v>
      </c>
      <c r="O52" s="19" t="s">
        <v>420</v>
      </c>
      <c r="P52" s="19" t="s">
        <v>421</v>
      </c>
      <c r="Q52" s="19" t="s">
        <v>422</v>
      </c>
      <c r="T52" s="20">
        <v>332</v>
      </c>
      <c r="U52" s="20" t="s">
        <v>403</v>
      </c>
      <c r="V52" s="20" t="s">
        <v>404</v>
      </c>
      <c r="W52" s="20" t="s">
        <v>405</v>
      </c>
      <c r="X52" s="20" t="s">
        <v>479</v>
      </c>
      <c r="Y52" s="20" t="s">
        <v>480</v>
      </c>
      <c r="Z52" s="20" t="s">
        <v>629</v>
      </c>
      <c r="AA52" s="20" t="s">
        <v>630</v>
      </c>
      <c r="AB52" s="20" t="s">
        <v>631</v>
      </c>
      <c r="AC52" s="20" t="s">
        <v>632</v>
      </c>
      <c r="AD52" s="20" t="s">
        <v>46</v>
      </c>
      <c r="AE52" s="20" t="s">
        <v>412</v>
      </c>
      <c r="AF52" s="21">
        <v>3.7828192597100001</v>
      </c>
      <c r="AG52" s="21">
        <v>0.301573254811</v>
      </c>
    </row>
    <row r="53" spans="5:33" ht="12.75" customHeight="1">
      <c r="E53" s="17" t="s">
        <v>435</v>
      </c>
      <c r="F53" s="17" t="s">
        <v>436</v>
      </c>
      <c r="G53" s="17" t="s">
        <v>760</v>
      </c>
      <c r="H53" s="17" t="s">
        <v>761</v>
      </c>
      <c r="I53" s="17">
        <v>10083</v>
      </c>
      <c r="J53" s="17">
        <v>48648</v>
      </c>
      <c r="K53" s="17">
        <v>137279</v>
      </c>
      <c r="L53" s="17">
        <v>146705</v>
      </c>
      <c r="N53" s="19" t="s">
        <v>419</v>
      </c>
      <c r="O53" s="19" t="s">
        <v>420</v>
      </c>
      <c r="P53" s="19" t="s">
        <v>618</v>
      </c>
      <c r="Q53" s="19" t="s">
        <v>619</v>
      </c>
      <c r="T53" s="20">
        <v>346</v>
      </c>
      <c r="U53" s="20" t="s">
        <v>403</v>
      </c>
      <c r="V53" s="20" t="s">
        <v>404</v>
      </c>
      <c r="W53" s="20" t="s">
        <v>405</v>
      </c>
      <c r="X53" s="20" t="s">
        <v>479</v>
      </c>
      <c r="Y53" s="20" t="s">
        <v>480</v>
      </c>
      <c r="Z53" s="20" t="s">
        <v>762</v>
      </c>
      <c r="AA53" s="20" t="s">
        <v>763</v>
      </c>
      <c r="AB53" s="20" t="s">
        <v>764</v>
      </c>
      <c r="AC53" s="20" t="s">
        <v>765</v>
      </c>
      <c r="AD53" s="20" t="s">
        <v>46</v>
      </c>
      <c r="AE53" s="20" t="s">
        <v>412</v>
      </c>
      <c r="AF53" s="21">
        <v>2.8305052348899999</v>
      </c>
      <c r="AG53" s="21">
        <v>0.27904479780500002</v>
      </c>
    </row>
    <row r="54" spans="5:33" ht="12.75" customHeight="1">
      <c r="E54" s="17" t="s">
        <v>435</v>
      </c>
      <c r="F54" s="17" t="s">
        <v>436</v>
      </c>
      <c r="G54" s="17" t="s">
        <v>435</v>
      </c>
      <c r="H54" s="17" t="s">
        <v>766</v>
      </c>
      <c r="I54" s="17">
        <v>46329</v>
      </c>
      <c r="J54" s="17">
        <v>225000</v>
      </c>
      <c r="K54" s="17">
        <v>148205</v>
      </c>
      <c r="L54" s="17">
        <v>165302</v>
      </c>
      <c r="N54" s="19" t="s">
        <v>419</v>
      </c>
      <c r="O54" s="19" t="s">
        <v>420</v>
      </c>
      <c r="P54" s="19" t="s">
        <v>641</v>
      </c>
      <c r="Q54" s="19" t="s">
        <v>642</v>
      </c>
      <c r="T54" s="20">
        <v>335</v>
      </c>
      <c r="U54" s="20" t="s">
        <v>403</v>
      </c>
      <c r="V54" s="20" t="s">
        <v>404</v>
      </c>
      <c r="W54" s="20" t="s">
        <v>405</v>
      </c>
      <c r="X54" s="20" t="s">
        <v>479</v>
      </c>
      <c r="Y54" s="20" t="s">
        <v>480</v>
      </c>
      <c r="Z54" s="20" t="s">
        <v>677</v>
      </c>
      <c r="AA54" s="20" t="s">
        <v>678</v>
      </c>
      <c r="AB54" s="20" t="s">
        <v>685</v>
      </c>
      <c r="AC54" s="20" t="s">
        <v>686</v>
      </c>
      <c r="AD54" s="20" t="s">
        <v>46</v>
      </c>
      <c r="AE54" s="20" t="s">
        <v>412</v>
      </c>
      <c r="AF54" s="21">
        <v>3.2759792816000002</v>
      </c>
      <c r="AG54" s="21">
        <v>0.41175845939599998</v>
      </c>
    </row>
    <row r="55" spans="5:33" ht="12.75" customHeight="1">
      <c r="E55" s="17" t="s">
        <v>435</v>
      </c>
      <c r="F55" s="17" t="s">
        <v>436</v>
      </c>
      <c r="G55" s="17" t="s">
        <v>767</v>
      </c>
      <c r="H55" s="17" t="s">
        <v>768</v>
      </c>
      <c r="I55" s="17">
        <v>50905</v>
      </c>
      <c r="J55" s="17">
        <v>219551</v>
      </c>
      <c r="K55" s="17">
        <v>163627</v>
      </c>
      <c r="L55" s="17">
        <v>173580</v>
      </c>
      <c r="N55" s="19" t="s">
        <v>419</v>
      </c>
      <c r="O55" s="19" t="s">
        <v>420</v>
      </c>
      <c r="P55" s="19" t="s">
        <v>681</v>
      </c>
      <c r="Q55" s="19" t="s">
        <v>682</v>
      </c>
      <c r="T55" s="20">
        <v>219</v>
      </c>
      <c r="U55" s="20" t="s">
        <v>403</v>
      </c>
      <c r="V55" s="20" t="s">
        <v>404</v>
      </c>
      <c r="W55" s="20" t="s">
        <v>405</v>
      </c>
      <c r="X55" s="20" t="s">
        <v>406</v>
      </c>
      <c r="Y55" s="20" t="s">
        <v>407</v>
      </c>
      <c r="Z55" s="20" t="s">
        <v>769</v>
      </c>
      <c r="AA55" s="20" t="s">
        <v>770</v>
      </c>
      <c r="AB55" s="20" t="s">
        <v>771</v>
      </c>
      <c r="AC55" s="20" t="s">
        <v>772</v>
      </c>
      <c r="AD55" s="20" t="s">
        <v>46</v>
      </c>
      <c r="AE55" s="20" t="s">
        <v>412</v>
      </c>
      <c r="AF55" s="21">
        <v>2.2088688576900002</v>
      </c>
      <c r="AG55" s="21">
        <v>0.14146692983299999</v>
      </c>
    </row>
    <row r="56" spans="5:33" ht="12.75" customHeight="1">
      <c r="E56" s="17" t="s">
        <v>435</v>
      </c>
      <c r="F56" s="17" t="s">
        <v>436</v>
      </c>
      <c r="G56" s="17" t="s">
        <v>773</v>
      </c>
      <c r="H56" s="17" t="s">
        <v>774</v>
      </c>
      <c r="I56" s="17">
        <v>33673</v>
      </c>
      <c r="J56" s="17">
        <v>168200</v>
      </c>
      <c r="K56" s="17">
        <v>201728</v>
      </c>
      <c r="L56" s="17">
        <v>213679</v>
      </c>
      <c r="N56" s="19" t="s">
        <v>419</v>
      </c>
      <c r="O56" s="19" t="s">
        <v>420</v>
      </c>
      <c r="P56" s="19" t="s">
        <v>775</v>
      </c>
      <c r="Q56" s="19" t="s">
        <v>776</v>
      </c>
      <c r="T56" s="20">
        <v>350</v>
      </c>
      <c r="U56" s="20" t="s">
        <v>403</v>
      </c>
      <c r="V56" s="20" t="s">
        <v>404</v>
      </c>
      <c r="W56" s="20" t="s">
        <v>405</v>
      </c>
      <c r="X56" s="20" t="s">
        <v>479</v>
      </c>
      <c r="Y56" s="20" t="s">
        <v>480</v>
      </c>
      <c r="Z56" s="20" t="s">
        <v>777</v>
      </c>
      <c r="AA56" s="20" t="s">
        <v>778</v>
      </c>
      <c r="AB56" s="20" t="s">
        <v>779</v>
      </c>
      <c r="AC56" s="20" t="s">
        <v>780</v>
      </c>
      <c r="AD56" s="20" t="s">
        <v>46</v>
      </c>
      <c r="AE56" s="20" t="s">
        <v>412</v>
      </c>
      <c r="AF56" s="21">
        <v>3.1541989830600001</v>
      </c>
      <c r="AG56" s="21">
        <v>0.31541845993299999</v>
      </c>
    </row>
    <row r="57" spans="5:33" ht="12.75" customHeight="1">
      <c r="E57" s="17" t="s">
        <v>435</v>
      </c>
      <c r="F57" s="17" t="s">
        <v>436</v>
      </c>
      <c r="G57" s="17" t="s">
        <v>511</v>
      </c>
      <c r="H57" s="17" t="s">
        <v>512</v>
      </c>
      <c r="I57" s="17">
        <v>11299</v>
      </c>
      <c r="J57" s="17">
        <v>54948</v>
      </c>
      <c r="K57" s="17">
        <v>152718</v>
      </c>
      <c r="L57" s="17">
        <v>157988</v>
      </c>
      <c r="N57" s="19" t="s">
        <v>419</v>
      </c>
      <c r="O57" s="19" t="s">
        <v>420</v>
      </c>
      <c r="P57" s="19" t="s">
        <v>781</v>
      </c>
      <c r="Q57" s="19" t="s">
        <v>782</v>
      </c>
      <c r="T57" s="20">
        <v>351</v>
      </c>
      <c r="U57" s="20" t="s">
        <v>403</v>
      </c>
      <c r="V57" s="20" t="s">
        <v>404</v>
      </c>
      <c r="W57" s="20" t="s">
        <v>405</v>
      </c>
      <c r="X57" s="20" t="s">
        <v>479</v>
      </c>
      <c r="Y57" s="20" t="s">
        <v>480</v>
      </c>
      <c r="Z57" s="20" t="s">
        <v>777</v>
      </c>
      <c r="AA57" s="20" t="s">
        <v>778</v>
      </c>
      <c r="AB57" s="20" t="s">
        <v>783</v>
      </c>
      <c r="AC57" s="20" t="s">
        <v>784</v>
      </c>
      <c r="AD57" s="20" t="s">
        <v>46</v>
      </c>
      <c r="AE57" s="20" t="s">
        <v>412</v>
      </c>
      <c r="AF57" s="21">
        <v>2.4172903736700002</v>
      </c>
      <c r="AG57" s="21">
        <v>8.7758537073800005E-2</v>
      </c>
    </row>
    <row r="58" spans="5:33" ht="12.75" customHeight="1">
      <c r="E58" s="17" t="s">
        <v>435</v>
      </c>
      <c r="F58" s="17" t="s">
        <v>436</v>
      </c>
      <c r="G58" s="17" t="s">
        <v>785</v>
      </c>
      <c r="H58" s="17" t="s">
        <v>786</v>
      </c>
      <c r="I58" s="17">
        <v>24268</v>
      </c>
      <c r="J58" s="17">
        <v>124064</v>
      </c>
      <c r="K58" s="17">
        <v>201870</v>
      </c>
      <c r="L58" s="17">
        <v>211824</v>
      </c>
      <c r="N58" s="19" t="s">
        <v>549</v>
      </c>
      <c r="O58" s="19" t="s">
        <v>550</v>
      </c>
      <c r="P58" s="19" t="s">
        <v>787</v>
      </c>
      <c r="Q58" s="19" t="s">
        <v>788</v>
      </c>
      <c r="T58" s="20">
        <v>306</v>
      </c>
      <c r="U58" s="20" t="s">
        <v>403</v>
      </c>
      <c r="V58" s="20" t="s">
        <v>404</v>
      </c>
      <c r="W58" s="20" t="s">
        <v>405</v>
      </c>
      <c r="X58" s="20" t="s">
        <v>474</v>
      </c>
      <c r="Y58" s="20" t="s">
        <v>475</v>
      </c>
      <c r="Z58" s="20" t="s">
        <v>659</v>
      </c>
      <c r="AA58" s="20" t="s">
        <v>660</v>
      </c>
      <c r="AB58" s="20" t="s">
        <v>709</v>
      </c>
      <c r="AC58" s="20" t="s">
        <v>710</v>
      </c>
      <c r="AD58" s="20" t="s">
        <v>46</v>
      </c>
      <c r="AE58" s="20" t="s">
        <v>412</v>
      </c>
      <c r="AF58" s="21">
        <v>2.0888862184599999</v>
      </c>
      <c r="AG58" s="21">
        <v>0.189512298799</v>
      </c>
    </row>
    <row r="59" spans="5:33" ht="12.75" customHeight="1">
      <c r="E59" s="17" t="s">
        <v>440</v>
      </c>
      <c r="F59" s="17" t="s">
        <v>441</v>
      </c>
      <c r="G59" s="17" t="s">
        <v>535</v>
      </c>
      <c r="H59" s="17" t="s">
        <v>536</v>
      </c>
      <c r="I59" s="17">
        <v>54953</v>
      </c>
      <c r="J59" s="17">
        <v>210498</v>
      </c>
      <c r="K59" s="17">
        <v>68727</v>
      </c>
      <c r="L59" s="17">
        <v>74060</v>
      </c>
      <c r="N59" s="19" t="s">
        <v>549</v>
      </c>
      <c r="O59" s="19" t="s">
        <v>550</v>
      </c>
      <c r="P59" s="19" t="s">
        <v>789</v>
      </c>
      <c r="Q59" s="19" t="s">
        <v>790</v>
      </c>
      <c r="T59" s="20">
        <v>399</v>
      </c>
      <c r="U59" s="20" t="s">
        <v>403</v>
      </c>
      <c r="V59" s="20" t="s">
        <v>404</v>
      </c>
      <c r="W59" s="20" t="s">
        <v>405</v>
      </c>
      <c r="X59" s="20" t="s">
        <v>429</v>
      </c>
      <c r="Y59" s="20" t="s">
        <v>430</v>
      </c>
      <c r="Z59" s="20" t="s">
        <v>791</v>
      </c>
      <c r="AA59" s="20" t="s">
        <v>792</v>
      </c>
      <c r="AB59" s="20" t="s">
        <v>793</v>
      </c>
      <c r="AC59" s="20" t="s">
        <v>794</v>
      </c>
      <c r="AD59" s="20" t="s">
        <v>46</v>
      </c>
      <c r="AE59" s="20" t="s">
        <v>412</v>
      </c>
      <c r="AF59" s="21">
        <v>5.0198383702199996</v>
      </c>
      <c r="AG59" s="21">
        <v>0.438292787819</v>
      </c>
    </row>
    <row r="60" spans="5:33" ht="12.75" customHeight="1">
      <c r="E60" s="17" t="s">
        <v>440</v>
      </c>
      <c r="F60" s="17" t="s">
        <v>441</v>
      </c>
      <c r="G60" s="17" t="s">
        <v>795</v>
      </c>
      <c r="H60" s="17" t="s">
        <v>796</v>
      </c>
      <c r="I60" s="17">
        <v>374546</v>
      </c>
      <c r="J60" s="17">
        <v>1616267</v>
      </c>
      <c r="K60" s="17">
        <v>56057</v>
      </c>
      <c r="L60" s="17">
        <v>60348</v>
      </c>
      <c r="N60" s="19" t="s">
        <v>549</v>
      </c>
      <c r="O60" s="19" t="s">
        <v>550</v>
      </c>
      <c r="P60" s="19" t="s">
        <v>797</v>
      </c>
      <c r="Q60" s="19" t="s">
        <v>798</v>
      </c>
      <c r="T60" s="20">
        <v>85</v>
      </c>
      <c r="U60" s="20" t="s">
        <v>403</v>
      </c>
      <c r="V60" s="20" t="s">
        <v>404</v>
      </c>
      <c r="W60" s="20" t="s">
        <v>405</v>
      </c>
      <c r="X60" s="20" t="s">
        <v>413</v>
      </c>
      <c r="Y60" s="20" t="s">
        <v>414</v>
      </c>
      <c r="Z60" s="20" t="s">
        <v>594</v>
      </c>
      <c r="AA60" s="20" t="s">
        <v>595</v>
      </c>
      <c r="AB60" s="20" t="s">
        <v>799</v>
      </c>
      <c r="AC60" s="20" t="s">
        <v>800</v>
      </c>
      <c r="AD60" s="20" t="s">
        <v>46</v>
      </c>
      <c r="AE60" s="20" t="s">
        <v>412</v>
      </c>
      <c r="AF60" s="21">
        <v>1.5201606005099999</v>
      </c>
      <c r="AG60" s="21">
        <v>9.4375733830100006E-2</v>
      </c>
    </row>
    <row r="61" spans="5:33" ht="12.75" customHeight="1">
      <c r="E61" s="17" t="s">
        <v>440</v>
      </c>
      <c r="F61" s="17" t="s">
        <v>441</v>
      </c>
      <c r="G61" s="17" t="s">
        <v>801</v>
      </c>
      <c r="H61" s="17" t="s">
        <v>802</v>
      </c>
      <c r="I61" s="17">
        <v>14583</v>
      </c>
      <c r="J61" s="17">
        <v>63691</v>
      </c>
      <c r="K61" s="17">
        <v>85973</v>
      </c>
      <c r="L61" s="17">
        <v>89102</v>
      </c>
      <c r="N61" s="19" t="s">
        <v>719</v>
      </c>
      <c r="O61" s="19" t="s">
        <v>720</v>
      </c>
      <c r="P61" s="19" t="s">
        <v>721</v>
      </c>
      <c r="Q61" s="19" t="s">
        <v>722</v>
      </c>
      <c r="T61" s="20">
        <v>333</v>
      </c>
      <c r="U61" s="20" t="s">
        <v>403</v>
      </c>
      <c r="V61" s="20" t="s">
        <v>404</v>
      </c>
      <c r="W61" s="20" t="s">
        <v>405</v>
      </c>
      <c r="X61" s="20" t="s">
        <v>479</v>
      </c>
      <c r="Y61" s="20" t="s">
        <v>480</v>
      </c>
      <c r="Z61" s="20" t="s">
        <v>629</v>
      </c>
      <c r="AA61" s="20" t="s">
        <v>630</v>
      </c>
      <c r="AB61" s="20" t="s">
        <v>645</v>
      </c>
      <c r="AC61" s="20" t="s">
        <v>646</v>
      </c>
      <c r="AD61" s="20" t="s">
        <v>46</v>
      </c>
      <c r="AE61" s="20" t="s">
        <v>412</v>
      </c>
      <c r="AF61" s="21">
        <v>2.48667041134</v>
      </c>
      <c r="AG61" s="21">
        <v>0.24208911824000001</v>
      </c>
    </row>
    <row r="62" spans="5:33" ht="12.75" customHeight="1">
      <c r="E62" s="17" t="s">
        <v>440</v>
      </c>
      <c r="F62" s="17" t="s">
        <v>441</v>
      </c>
      <c r="G62" s="17" t="s">
        <v>567</v>
      </c>
      <c r="H62" s="17" t="s">
        <v>568</v>
      </c>
      <c r="I62" s="17">
        <v>50131</v>
      </c>
      <c r="J62" s="17">
        <v>208466</v>
      </c>
      <c r="K62" s="17">
        <v>30106</v>
      </c>
      <c r="L62" s="17">
        <v>32843</v>
      </c>
      <c r="N62" s="19" t="s">
        <v>719</v>
      </c>
      <c r="O62" s="19" t="s">
        <v>720</v>
      </c>
      <c r="P62" s="19" t="s">
        <v>803</v>
      </c>
      <c r="Q62" s="19" t="s">
        <v>804</v>
      </c>
      <c r="T62" s="20">
        <v>143</v>
      </c>
      <c r="U62" s="20" t="s">
        <v>403</v>
      </c>
      <c r="V62" s="20" t="s">
        <v>404</v>
      </c>
      <c r="W62" s="20" t="s">
        <v>405</v>
      </c>
      <c r="X62" s="20" t="s">
        <v>435</v>
      </c>
      <c r="Y62" s="20" t="s">
        <v>436</v>
      </c>
      <c r="Z62" s="20" t="s">
        <v>758</v>
      </c>
      <c r="AA62" s="20" t="s">
        <v>759</v>
      </c>
      <c r="AB62" s="20" t="s">
        <v>805</v>
      </c>
      <c r="AC62" s="20" t="s">
        <v>806</v>
      </c>
      <c r="AD62" s="20" t="s">
        <v>46</v>
      </c>
      <c r="AE62" s="20" t="s">
        <v>412</v>
      </c>
      <c r="AF62" s="21">
        <v>1.93258669385</v>
      </c>
      <c r="AG62" s="21">
        <v>0.14455453389299999</v>
      </c>
    </row>
    <row r="63" spans="5:33" ht="12.75" customHeight="1">
      <c r="E63" s="17" t="s">
        <v>440</v>
      </c>
      <c r="F63" s="17" t="s">
        <v>441</v>
      </c>
      <c r="G63" s="17" t="s">
        <v>807</v>
      </c>
      <c r="H63" s="17" t="s">
        <v>808</v>
      </c>
      <c r="I63" s="17">
        <v>59366</v>
      </c>
      <c r="J63" s="17">
        <v>230530</v>
      </c>
      <c r="K63" s="17">
        <v>101769</v>
      </c>
      <c r="L63" s="17">
        <v>113439</v>
      </c>
      <c r="N63" s="19" t="s">
        <v>719</v>
      </c>
      <c r="O63" s="19" t="s">
        <v>720</v>
      </c>
      <c r="P63" s="19" t="s">
        <v>809</v>
      </c>
      <c r="Q63" s="19" t="s">
        <v>810</v>
      </c>
      <c r="T63" s="20">
        <v>38</v>
      </c>
      <c r="U63" s="20" t="s">
        <v>403</v>
      </c>
      <c r="V63" s="20" t="s">
        <v>404</v>
      </c>
      <c r="W63" s="20" t="s">
        <v>405</v>
      </c>
      <c r="X63" s="20" t="s">
        <v>395</v>
      </c>
      <c r="Y63" s="20" t="s">
        <v>396</v>
      </c>
      <c r="Z63" s="20" t="s">
        <v>501</v>
      </c>
      <c r="AA63" s="20" t="s">
        <v>502</v>
      </c>
      <c r="AB63" s="20" t="s">
        <v>811</v>
      </c>
      <c r="AC63" s="20" t="s">
        <v>812</v>
      </c>
      <c r="AD63" s="20" t="s">
        <v>46</v>
      </c>
      <c r="AE63" s="20" t="s">
        <v>412</v>
      </c>
      <c r="AF63" s="21">
        <v>1.5110629464000001</v>
      </c>
      <c r="AG63" s="21">
        <v>9.0946531087400001E-2</v>
      </c>
    </row>
    <row r="64" spans="5:33" ht="12.75" customHeight="1">
      <c r="E64" s="17" t="s">
        <v>440</v>
      </c>
      <c r="F64" s="17" t="s">
        <v>441</v>
      </c>
      <c r="G64" s="17" t="s">
        <v>813</v>
      </c>
      <c r="H64" s="17" t="s">
        <v>520</v>
      </c>
      <c r="I64" s="17">
        <v>12473</v>
      </c>
      <c r="J64" s="17">
        <v>44834</v>
      </c>
      <c r="K64" s="17">
        <v>18106</v>
      </c>
      <c r="L64" s="17">
        <v>19024</v>
      </c>
      <c r="N64" s="19" t="s">
        <v>555</v>
      </c>
      <c r="O64" s="19" t="s">
        <v>556</v>
      </c>
      <c r="P64" s="19" t="s">
        <v>728</v>
      </c>
      <c r="Q64" s="19" t="s">
        <v>729</v>
      </c>
      <c r="T64" s="20">
        <v>152</v>
      </c>
      <c r="U64" s="20" t="s">
        <v>403</v>
      </c>
      <c r="V64" s="20" t="s">
        <v>404</v>
      </c>
      <c r="W64" s="20" t="s">
        <v>405</v>
      </c>
      <c r="X64" s="20" t="s">
        <v>435</v>
      </c>
      <c r="Y64" s="20" t="s">
        <v>436</v>
      </c>
      <c r="Z64" s="20" t="s">
        <v>767</v>
      </c>
      <c r="AA64" s="20" t="s">
        <v>768</v>
      </c>
      <c r="AB64" s="20" t="s">
        <v>814</v>
      </c>
      <c r="AC64" s="20" t="s">
        <v>815</v>
      </c>
      <c r="AD64" s="20" t="s">
        <v>46</v>
      </c>
      <c r="AE64" s="20" t="s">
        <v>412</v>
      </c>
      <c r="AF64" s="21">
        <v>1.51737297982</v>
      </c>
      <c r="AG64" s="21">
        <v>7.9749999776100006E-2</v>
      </c>
    </row>
    <row r="65" spans="5:33" ht="12.75" customHeight="1">
      <c r="E65" s="17" t="s">
        <v>440</v>
      </c>
      <c r="F65" s="17" t="s">
        <v>441</v>
      </c>
      <c r="G65" s="17" t="s">
        <v>816</v>
      </c>
      <c r="H65" s="17" t="s">
        <v>817</v>
      </c>
      <c r="I65" s="17">
        <v>23243</v>
      </c>
      <c r="J65" s="17">
        <v>83879</v>
      </c>
      <c r="K65" s="17">
        <v>108224</v>
      </c>
      <c r="L65" s="17">
        <v>116810</v>
      </c>
      <c r="N65" s="19" t="s">
        <v>555</v>
      </c>
      <c r="O65" s="19" t="s">
        <v>556</v>
      </c>
      <c r="P65" s="19" t="s">
        <v>818</v>
      </c>
      <c r="Q65" s="19" t="s">
        <v>819</v>
      </c>
      <c r="T65" s="20">
        <v>7</v>
      </c>
      <c r="U65" s="20" t="s">
        <v>403</v>
      </c>
      <c r="V65" s="20" t="s">
        <v>404</v>
      </c>
      <c r="W65" s="20" t="s">
        <v>405</v>
      </c>
      <c r="X65" s="20" t="s">
        <v>395</v>
      </c>
      <c r="Y65" s="20" t="s">
        <v>396</v>
      </c>
      <c r="Z65" s="20" t="s">
        <v>820</v>
      </c>
      <c r="AA65" s="20" t="s">
        <v>426</v>
      </c>
      <c r="AB65" s="20" t="s">
        <v>821</v>
      </c>
      <c r="AC65" s="20" t="s">
        <v>822</v>
      </c>
      <c r="AD65" s="20" t="s">
        <v>46</v>
      </c>
      <c r="AE65" s="20" t="s">
        <v>412</v>
      </c>
      <c r="AF65" s="21">
        <v>2.4189527880399999</v>
      </c>
      <c r="AG65" s="21">
        <v>0.20643296204200001</v>
      </c>
    </row>
    <row r="66" spans="5:33" ht="12.75" customHeight="1">
      <c r="E66" s="17" t="s">
        <v>440</v>
      </c>
      <c r="F66" s="17" t="s">
        <v>441</v>
      </c>
      <c r="G66" s="17" t="s">
        <v>633</v>
      </c>
      <c r="H66" s="17" t="s">
        <v>634</v>
      </c>
      <c r="I66" s="17">
        <v>13662</v>
      </c>
      <c r="J66" s="17">
        <v>48933</v>
      </c>
      <c r="K66" s="17">
        <v>116496</v>
      </c>
      <c r="L66" s="17">
        <v>125040</v>
      </c>
      <c r="N66" s="19" t="s">
        <v>555</v>
      </c>
      <c r="O66" s="19" t="s">
        <v>556</v>
      </c>
      <c r="P66" s="19" t="s">
        <v>823</v>
      </c>
      <c r="Q66" s="19" t="s">
        <v>824</v>
      </c>
      <c r="T66" s="20">
        <v>8</v>
      </c>
      <c r="U66" s="20" t="s">
        <v>403</v>
      </c>
      <c r="V66" s="20" t="s">
        <v>404</v>
      </c>
      <c r="W66" s="20" t="s">
        <v>405</v>
      </c>
      <c r="X66" s="20" t="s">
        <v>395</v>
      </c>
      <c r="Y66" s="20" t="s">
        <v>396</v>
      </c>
      <c r="Z66" s="20" t="s">
        <v>820</v>
      </c>
      <c r="AA66" s="20" t="s">
        <v>426</v>
      </c>
      <c r="AB66" s="20" t="s">
        <v>825</v>
      </c>
      <c r="AC66" s="20" t="s">
        <v>826</v>
      </c>
      <c r="AD66" s="20" t="s">
        <v>46</v>
      </c>
      <c r="AE66" s="20" t="s">
        <v>412</v>
      </c>
      <c r="AF66" s="21">
        <v>1.5748105728399999</v>
      </c>
      <c r="AG66" s="21">
        <v>0.10706974949299999</v>
      </c>
    </row>
    <row r="67" spans="5:33" ht="12.75" customHeight="1">
      <c r="E67" s="17" t="s">
        <v>449</v>
      </c>
      <c r="F67" s="17" t="s">
        <v>450</v>
      </c>
      <c r="G67" s="17" t="s">
        <v>827</v>
      </c>
      <c r="H67" s="17" t="s">
        <v>828</v>
      </c>
      <c r="I67" s="17">
        <v>69142</v>
      </c>
      <c r="J67" s="17">
        <v>331968</v>
      </c>
      <c r="K67" s="17">
        <v>159516</v>
      </c>
      <c r="L67" s="17">
        <v>172452</v>
      </c>
      <c r="N67" s="19" t="s">
        <v>738</v>
      </c>
      <c r="O67" s="19" t="s">
        <v>739</v>
      </c>
      <c r="P67" s="19" t="s">
        <v>740</v>
      </c>
      <c r="Q67" s="19" t="s">
        <v>741</v>
      </c>
      <c r="T67" s="20">
        <v>283</v>
      </c>
      <c r="U67" s="20" t="s">
        <v>403</v>
      </c>
      <c r="V67" s="20" t="s">
        <v>404</v>
      </c>
      <c r="W67" s="20" t="s">
        <v>405</v>
      </c>
      <c r="X67" s="20" t="s">
        <v>468</v>
      </c>
      <c r="Y67" s="20" t="s">
        <v>469</v>
      </c>
      <c r="Z67" s="20" t="s">
        <v>829</v>
      </c>
      <c r="AA67" s="20" t="s">
        <v>830</v>
      </c>
      <c r="AB67" s="20" t="s">
        <v>831</v>
      </c>
      <c r="AC67" s="20" t="s">
        <v>832</v>
      </c>
      <c r="AD67" s="20" t="s">
        <v>46</v>
      </c>
      <c r="AE67" s="20" t="s">
        <v>412</v>
      </c>
      <c r="AF67" s="21">
        <v>2.6497137668000001</v>
      </c>
      <c r="AG67" s="21">
        <v>0.16859210977799999</v>
      </c>
    </row>
    <row r="68" spans="5:33" ht="12.75" customHeight="1">
      <c r="E68" s="17" t="s">
        <v>449</v>
      </c>
      <c r="F68" s="17" t="s">
        <v>450</v>
      </c>
      <c r="G68" s="17" t="s">
        <v>833</v>
      </c>
      <c r="H68" s="17" t="s">
        <v>834</v>
      </c>
      <c r="I68" s="17">
        <v>41746</v>
      </c>
      <c r="J68" s="17">
        <v>199565</v>
      </c>
      <c r="K68" s="17">
        <v>97464</v>
      </c>
      <c r="L68" s="17">
        <v>102101</v>
      </c>
      <c r="N68" s="19" t="s">
        <v>738</v>
      </c>
      <c r="O68" s="19" t="s">
        <v>739</v>
      </c>
      <c r="P68" s="19" t="s">
        <v>835</v>
      </c>
      <c r="Q68" s="19" t="s">
        <v>836</v>
      </c>
      <c r="T68" s="20">
        <v>81</v>
      </c>
      <c r="U68" s="20" t="s">
        <v>403</v>
      </c>
      <c r="V68" s="20" t="s">
        <v>404</v>
      </c>
      <c r="W68" s="20" t="s">
        <v>405</v>
      </c>
      <c r="X68" s="20" t="s">
        <v>413</v>
      </c>
      <c r="Y68" s="20" t="s">
        <v>414</v>
      </c>
      <c r="Z68" s="20" t="s">
        <v>591</v>
      </c>
      <c r="AA68" s="20" t="s">
        <v>588</v>
      </c>
      <c r="AB68" s="20" t="s">
        <v>837</v>
      </c>
      <c r="AC68" s="20" t="s">
        <v>838</v>
      </c>
      <c r="AD68" s="20" t="s">
        <v>46</v>
      </c>
      <c r="AE68" s="20" t="s">
        <v>412</v>
      </c>
      <c r="AF68" s="21">
        <v>2.2773295934700002</v>
      </c>
      <c r="AG68" s="21">
        <v>0.154754388109</v>
      </c>
    </row>
    <row r="69" spans="5:33" ht="12.75" customHeight="1">
      <c r="E69" s="17" t="s">
        <v>449</v>
      </c>
      <c r="F69" s="17" t="s">
        <v>450</v>
      </c>
      <c r="G69" s="17" t="s">
        <v>839</v>
      </c>
      <c r="H69" s="17" t="s">
        <v>840</v>
      </c>
      <c r="I69" s="17">
        <v>23457</v>
      </c>
      <c r="J69" s="17">
        <v>80550</v>
      </c>
      <c r="K69" s="17">
        <v>37975</v>
      </c>
      <c r="L69" s="17">
        <v>42575</v>
      </c>
      <c r="N69" s="19" t="s">
        <v>738</v>
      </c>
      <c r="O69" s="19" t="s">
        <v>739</v>
      </c>
      <c r="P69" s="19" t="s">
        <v>841</v>
      </c>
      <c r="Q69" s="19" t="s">
        <v>842</v>
      </c>
      <c r="T69" s="20">
        <v>130</v>
      </c>
      <c r="U69" s="20" t="s">
        <v>403</v>
      </c>
      <c r="V69" s="20" t="s">
        <v>404</v>
      </c>
      <c r="W69" s="20" t="s">
        <v>405</v>
      </c>
      <c r="X69" s="20" t="s">
        <v>435</v>
      </c>
      <c r="Y69" s="20" t="s">
        <v>436</v>
      </c>
      <c r="Z69" s="20" t="s">
        <v>531</v>
      </c>
      <c r="AA69" s="20" t="s">
        <v>532</v>
      </c>
      <c r="AB69" s="20" t="s">
        <v>541</v>
      </c>
      <c r="AC69" s="20" t="s">
        <v>542</v>
      </c>
      <c r="AD69" s="20" t="s">
        <v>46</v>
      </c>
      <c r="AE69" s="20" t="s">
        <v>412</v>
      </c>
      <c r="AF69" s="21">
        <v>0.32785012170599998</v>
      </c>
      <c r="AG69" s="21">
        <v>4.5177191523600004E-3</v>
      </c>
    </row>
    <row r="70" spans="5:33" ht="12.75" customHeight="1">
      <c r="E70" s="17" t="s">
        <v>449</v>
      </c>
      <c r="F70" s="17" t="s">
        <v>450</v>
      </c>
      <c r="G70" s="17" t="s">
        <v>843</v>
      </c>
      <c r="H70" s="17" t="s">
        <v>844</v>
      </c>
      <c r="I70" s="17">
        <v>69240</v>
      </c>
      <c r="J70" s="17">
        <v>321438</v>
      </c>
      <c r="K70" s="17">
        <v>153675</v>
      </c>
      <c r="L70" s="17">
        <v>167763</v>
      </c>
      <c r="N70" s="19" t="s">
        <v>746</v>
      </c>
      <c r="O70" s="19" t="s">
        <v>747</v>
      </c>
      <c r="P70" s="19" t="s">
        <v>748</v>
      </c>
      <c r="Q70" s="19" t="s">
        <v>749</v>
      </c>
      <c r="T70" s="20">
        <v>72</v>
      </c>
      <c r="U70" s="20" t="s">
        <v>403</v>
      </c>
      <c r="V70" s="20" t="s">
        <v>404</v>
      </c>
      <c r="W70" s="20" t="s">
        <v>405</v>
      </c>
      <c r="X70" s="20" t="s">
        <v>413</v>
      </c>
      <c r="Y70" s="20" t="s">
        <v>414</v>
      </c>
      <c r="Z70" s="20" t="s">
        <v>845</v>
      </c>
      <c r="AA70" s="20" t="s">
        <v>564</v>
      </c>
      <c r="AB70" s="20" t="s">
        <v>846</v>
      </c>
      <c r="AC70" s="20" t="s">
        <v>847</v>
      </c>
      <c r="AD70" s="20" t="s">
        <v>46</v>
      </c>
      <c r="AE70" s="20" t="s">
        <v>412</v>
      </c>
      <c r="AF70" s="21">
        <v>4.1063564613499999</v>
      </c>
      <c r="AG70" s="21">
        <v>0.58713607689400005</v>
      </c>
    </row>
    <row r="71" spans="5:33" ht="12.75" customHeight="1">
      <c r="E71" s="17" t="s">
        <v>449</v>
      </c>
      <c r="F71" s="17" t="s">
        <v>450</v>
      </c>
      <c r="G71" s="17" t="s">
        <v>848</v>
      </c>
      <c r="H71" s="17" t="s">
        <v>849</v>
      </c>
      <c r="I71" s="17">
        <v>1314</v>
      </c>
      <c r="J71" s="17">
        <v>6095</v>
      </c>
      <c r="K71" s="17">
        <v>2918</v>
      </c>
      <c r="L71" s="17">
        <v>3177</v>
      </c>
      <c r="N71" s="19" t="s">
        <v>746</v>
      </c>
      <c r="O71" s="19" t="s">
        <v>747</v>
      </c>
      <c r="P71" s="19" t="s">
        <v>850</v>
      </c>
      <c r="Q71" s="19" t="s">
        <v>851</v>
      </c>
      <c r="T71" s="20">
        <v>76</v>
      </c>
      <c r="U71" s="20" t="s">
        <v>403</v>
      </c>
      <c r="V71" s="20" t="s">
        <v>404</v>
      </c>
      <c r="W71" s="20" t="s">
        <v>405</v>
      </c>
      <c r="X71" s="20" t="s">
        <v>413</v>
      </c>
      <c r="Y71" s="20" t="s">
        <v>414</v>
      </c>
      <c r="Z71" s="20" t="s">
        <v>571</v>
      </c>
      <c r="AA71" s="20" t="s">
        <v>572</v>
      </c>
      <c r="AB71" s="20" t="s">
        <v>852</v>
      </c>
      <c r="AC71" s="20" t="s">
        <v>853</v>
      </c>
      <c r="AD71" s="20" t="s">
        <v>46</v>
      </c>
      <c r="AE71" s="20" t="s">
        <v>412</v>
      </c>
      <c r="AF71" s="21">
        <v>1.4752529725900001</v>
      </c>
      <c r="AG71" s="21">
        <v>6.5089936690199995E-2</v>
      </c>
    </row>
    <row r="72" spans="5:33" ht="12.75" customHeight="1">
      <c r="E72" s="17" t="s">
        <v>449</v>
      </c>
      <c r="F72" s="17" t="s">
        <v>450</v>
      </c>
      <c r="G72" s="17" t="s">
        <v>854</v>
      </c>
      <c r="H72" s="17" t="s">
        <v>855</v>
      </c>
      <c r="I72" s="17">
        <v>29031</v>
      </c>
      <c r="J72" s="17">
        <v>129306</v>
      </c>
      <c r="K72" s="17">
        <v>62410</v>
      </c>
      <c r="L72" s="17">
        <v>66896</v>
      </c>
      <c r="N72" s="19" t="s">
        <v>820</v>
      </c>
      <c r="O72" s="19" t="s">
        <v>426</v>
      </c>
      <c r="P72" s="19" t="s">
        <v>821</v>
      </c>
      <c r="Q72" s="19" t="s">
        <v>822</v>
      </c>
      <c r="T72" s="20">
        <v>324</v>
      </c>
      <c r="U72" s="20" t="s">
        <v>403</v>
      </c>
      <c r="V72" s="20" t="s">
        <v>404</v>
      </c>
      <c r="W72" s="20" t="s">
        <v>405</v>
      </c>
      <c r="X72" s="20" t="s">
        <v>474</v>
      </c>
      <c r="Y72" s="20" t="s">
        <v>475</v>
      </c>
      <c r="Z72" s="20" t="s">
        <v>856</v>
      </c>
      <c r="AA72" s="20" t="s">
        <v>857</v>
      </c>
      <c r="AB72" s="20" t="s">
        <v>858</v>
      </c>
      <c r="AC72" s="20" t="s">
        <v>859</v>
      </c>
      <c r="AD72" s="20" t="s">
        <v>46</v>
      </c>
      <c r="AE72" s="20" t="s">
        <v>412</v>
      </c>
      <c r="AF72" s="21">
        <v>2.59866117861</v>
      </c>
      <c r="AG72" s="21">
        <v>0.293293161734</v>
      </c>
    </row>
    <row r="73" spans="5:33" ht="12.75" customHeight="1">
      <c r="E73" s="17" t="s">
        <v>449</v>
      </c>
      <c r="F73" s="17" t="s">
        <v>450</v>
      </c>
      <c r="G73" s="17" t="s">
        <v>860</v>
      </c>
      <c r="H73" s="17" t="s">
        <v>861</v>
      </c>
      <c r="I73" s="17">
        <v>8324</v>
      </c>
      <c r="J73" s="17">
        <v>32248</v>
      </c>
      <c r="K73" s="17">
        <v>15552</v>
      </c>
      <c r="L73" s="17">
        <v>16696</v>
      </c>
      <c r="N73" s="19" t="s">
        <v>820</v>
      </c>
      <c r="O73" s="19" t="s">
        <v>426</v>
      </c>
      <c r="P73" s="19" t="s">
        <v>825</v>
      </c>
      <c r="Q73" s="19" t="s">
        <v>826</v>
      </c>
      <c r="T73" s="20">
        <v>313</v>
      </c>
      <c r="U73" s="20" t="s">
        <v>403</v>
      </c>
      <c r="V73" s="20" t="s">
        <v>404</v>
      </c>
      <c r="W73" s="20" t="s">
        <v>405</v>
      </c>
      <c r="X73" s="20" t="s">
        <v>474</v>
      </c>
      <c r="Y73" s="20" t="s">
        <v>475</v>
      </c>
      <c r="Z73" s="20" t="s">
        <v>862</v>
      </c>
      <c r="AA73" s="20" t="s">
        <v>863</v>
      </c>
      <c r="AB73" s="20" t="s">
        <v>862</v>
      </c>
      <c r="AC73" s="20" t="s">
        <v>864</v>
      </c>
      <c r="AD73" s="20" t="s">
        <v>46</v>
      </c>
      <c r="AE73" s="20" t="s">
        <v>412</v>
      </c>
      <c r="AF73" s="21">
        <v>2.65837982074</v>
      </c>
      <c r="AG73" s="21">
        <v>0.13313990614499999</v>
      </c>
    </row>
    <row r="74" spans="5:33" ht="12.75" customHeight="1">
      <c r="E74" s="17" t="s">
        <v>406</v>
      </c>
      <c r="F74" s="17" t="s">
        <v>407</v>
      </c>
      <c r="G74" s="17" t="s">
        <v>460</v>
      </c>
      <c r="H74" s="17" t="s">
        <v>461</v>
      </c>
      <c r="I74" s="17">
        <v>97399</v>
      </c>
      <c r="J74" s="17">
        <v>399092</v>
      </c>
      <c r="K74" s="17">
        <v>70549</v>
      </c>
      <c r="L74" s="17">
        <v>75094</v>
      </c>
      <c r="N74" s="19" t="s">
        <v>820</v>
      </c>
      <c r="O74" s="19" t="s">
        <v>426</v>
      </c>
      <c r="P74" s="19" t="s">
        <v>865</v>
      </c>
      <c r="Q74" s="19" t="s">
        <v>866</v>
      </c>
      <c r="T74" s="20">
        <v>166</v>
      </c>
      <c r="U74" s="20" t="s">
        <v>403</v>
      </c>
      <c r="V74" s="20" t="s">
        <v>404</v>
      </c>
      <c r="W74" s="20" t="s">
        <v>405</v>
      </c>
      <c r="X74" s="20" t="s">
        <v>440</v>
      </c>
      <c r="Y74" s="20" t="s">
        <v>441</v>
      </c>
      <c r="Z74" s="20" t="s">
        <v>867</v>
      </c>
      <c r="AA74" s="20" t="s">
        <v>796</v>
      </c>
      <c r="AB74" s="20" t="s">
        <v>867</v>
      </c>
      <c r="AC74" s="20" t="s">
        <v>868</v>
      </c>
      <c r="AD74" s="20" t="s">
        <v>46</v>
      </c>
      <c r="AE74" s="20" t="s">
        <v>412</v>
      </c>
      <c r="AF74" s="21">
        <v>1.60806011269</v>
      </c>
      <c r="AG74" s="21">
        <v>8.7248913403000006E-2</v>
      </c>
    </row>
    <row r="75" spans="5:33" ht="12.75" customHeight="1">
      <c r="E75" s="17" t="s">
        <v>406</v>
      </c>
      <c r="F75" s="17" t="s">
        <v>407</v>
      </c>
      <c r="G75" s="17" t="s">
        <v>869</v>
      </c>
      <c r="H75" s="17" t="s">
        <v>870</v>
      </c>
      <c r="I75" s="17">
        <v>164005</v>
      </c>
      <c r="J75" s="17">
        <v>743125</v>
      </c>
      <c r="K75" s="17">
        <v>83929</v>
      </c>
      <c r="L75" s="17">
        <v>90778</v>
      </c>
      <c r="N75" s="19" t="s">
        <v>820</v>
      </c>
      <c r="O75" s="19" t="s">
        <v>426</v>
      </c>
      <c r="P75" s="19" t="s">
        <v>871</v>
      </c>
      <c r="Q75" s="19" t="s">
        <v>872</v>
      </c>
      <c r="T75" s="20">
        <v>132</v>
      </c>
      <c r="U75" s="20" t="s">
        <v>403</v>
      </c>
      <c r="V75" s="20" t="s">
        <v>404</v>
      </c>
      <c r="W75" s="20" t="s">
        <v>405</v>
      </c>
      <c r="X75" s="20" t="s">
        <v>435</v>
      </c>
      <c r="Y75" s="20" t="s">
        <v>436</v>
      </c>
      <c r="Z75" s="20" t="s">
        <v>730</v>
      </c>
      <c r="AA75" s="20" t="s">
        <v>731</v>
      </c>
      <c r="AB75" s="20" t="s">
        <v>730</v>
      </c>
      <c r="AC75" s="20" t="s">
        <v>873</v>
      </c>
      <c r="AD75" s="20" t="s">
        <v>46</v>
      </c>
      <c r="AE75" s="20" t="s">
        <v>412</v>
      </c>
      <c r="AF75" s="21">
        <v>1.9045625987399999</v>
      </c>
      <c r="AG75" s="21">
        <v>0.123303135908</v>
      </c>
    </row>
    <row r="76" spans="5:33" ht="12.75" customHeight="1">
      <c r="E76" s="17" t="s">
        <v>406</v>
      </c>
      <c r="F76" s="17" t="s">
        <v>407</v>
      </c>
      <c r="G76" s="17" t="s">
        <v>874</v>
      </c>
      <c r="H76" s="17" t="s">
        <v>446</v>
      </c>
      <c r="I76" s="17">
        <v>97551</v>
      </c>
      <c r="J76" s="17">
        <v>372844</v>
      </c>
      <c r="K76" s="17">
        <v>43498</v>
      </c>
      <c r="L76" s="17">
        <v>45624</v>
      </c>
      <c r="N76" s="19" t="s">
        <v>820</v>
      </c>
      <c r="O76" s="19" t="s">
        <v>426</v>
      </c>
      <c r="P76" s="19" t="s">
        <v>875</v>
      </c>
      <c r="Q76" s="19" t="s">
        <v>876</v>
      </c>
      <c r="T76" s="20">
        <v>101</v>
      </c>
      <c r="U76" s="20" t="s">
        <v>403</v>
      </c>
      <c r="V76" s="20" t="s">
        <v>404</v>
      </c>
      <c r="W76" s="20" t="s">
        <v>405</v>
      </c>
      <c r="X76" s="20" t="s">
        <v>423</v>
      </c>
      <c r="Y76" s="20" t="s">
        <v>424</v>
      </c>
      <c r="Z76" s="20" t="s">
        <v>627</v>
      </c>
      <c r="AA76" s="20" t="s">
        <v>628</v>
      </c>
      <c r="AB76" s="20" t="s">
        <v>627</v>
      </c>
      <c r="AC76" s="20" t="s">
        <v>877</v>
      </c>
      <c r="AD76" s="20" t="s">
        <v>46</v>
      </c>
      <c r="AE76" s="20" t="s">
        <v>412</v>
      </c>
      <c r="AF76" s="21">
        <v>1.4755764178199999</v>
      </c>
      <c r="AG76" s="21">
        <v>9.2032793400700003E-2</v>
      </c>
    </row>
    <row r="77" spans="5:33" ht="12.75" customHeight="1">
      <c r="E77" s="17" t="s">
        <v>406</v>
      </c>
      <c r="F77" s="17" t="s">
        <v>407</v>
      </c>
      <c r="G77" s="17" t="s">
        <v>878</v>
      </c>
      <c r="H77" s="17" t="s">
        <v>879</v>
      </c>
      <c r="I77" s="17">
        <v>15299</v>
      </c>
      <c r="J77" s="17">
        <v>65712</v>
      </c>
      <c r="K77" s="17">
        <v>60428</v>
      </c>
      <c r="L77" s="17">
        <v>63547</v>
      </c>
      <c r="N77" s="19" t="s">
        <v>820</v>
      </c>
      <c r="O77" s="19" t="s">
        <v>426</v>
      </c>
      <c r="P77" s="19" t="s">
        <v>880</v>
      </c>
      <c r="Q77" s="19" t="s">
        <v>881</v>
      </c>
      <c r="T77" s="20">
        <v>260</v>
      </c>
      <c r="U77" s="20" t="s">
        <v>403</v>
      </c>
      <c r="V77" s="20" t="s">
        <v>404</v>
      </c>
      <c r="W77" s="20" t="s">
        <v>405</v>
      </c>
      <c r="X77" s="20" t="s">
        <v>468</v>
      </c>
      <c r="Y77" s="20" t="s">
        <v>469</v>
      </c>
      <c r="Z77" s="20" t="s">
        <v>882</v>
      </c>
      <c r="AA77" s="20" t="s">
        <v>883</v>
      </c>
      <c r="AB77" s="20" t="s">
        <v>882</v>
      </c>
      <c r="AC77" s="20" t="s">
        <v>884</v>
      </c>
      <c r="AD77" s="20" t="s">
        <v>46</v>
      </c>
      <c r="AE77" s="20" t="s">
        <v>412</v>
      </c>
      <c r="AF77" s="21">
        <v>3.4779526766800002</v>
      </c>
      <c r="AG77" s="21">
        <v>0.25652802660899998</v>
      </c>
    </row>
    <row r="78" spans="5:33" ht="12.75" customHeight="1">
      <c r="E78" s="17" t="s">
        <v>406</v>
      </c>
      <c r="F78" s="17" t="s">
        <v>407</v>
      </c>
      <c r="G78" s="17" t="s">
        <v>885</v>
      </c>
      <c r="H78" s="17" t="s">
        <v>886</v>
      </c>
      <c r="I78" s="17">
        <v>23668</v>
      </c>
      <c r="J78" s="17">
        <v>102890</v>
      </c>
      <c r="K78" s="17">
        <v>136955</v>
      </c>
      <c r="L78" s="17">
        <v>153289</v>
      </c>
      <c r="N78" s="19" t="s">
        <v>831</v>
      </c>
      <c r="O78" s="19" t="s">
        <v>887</v>
      </c>
      <c r="P78" s="19" t="s">
        <v>888</v>
      </c>
      <c r="Q78" s="19" t="s">
        <v>889</v>
      </c>
      <c r="T78" s="20">
        <v>191</v>
      </c>
      <c r="U78" s="20" t="s">
        <v>403</v>
      </c>
      <c r="V78" s="20" t="s">
        <v>404</v>
      </c>
      <c r="W78" s="20" t="s">
        <v>405</v>
      </c>
      <c r="X78" s="20" t="s">
        <v>449</v>
      </c>
      <c r="Y78" s="20" t="s">
        <v>450</v>
      </c>
      <c r="Z78" s="20" t="s">
        <v>890</v>
      </c>
      <c r="AA78" s="20" t="s">
        <v>891</v>
      </c>
      <c r="AB78" s="20" t="s">
        <v>890</v>
      </c>
      <c r="AC78" s="20" t="s">
        <v>892</v>
      </c>
      <c r="AD78" s="20" t="s">
        <v>46</v>
      </c>
      <c r="AE78" s="20" t="s">
        <v>412</v>
      </c>
      <c r="AF78" s="21">
        <v>2.50890786636</v>
      </c>
      <c r="AG78" s="21">
        <v>0.13181663009700001</v>
      </c>
    </row>
    <row r="79" spans="5:33" ht="12.75" customHeight="1">
      <c r="E79" s="17" t="s">
        <v>406</v>
      </c>
      <c r="F79" s="17" t="s">
        <v>407</v>
      </c>
      <c r="G79" s="17" t="s">
        <v>893</v>
      </c>
      <c r="H79" s="17" t="s">
        <v>894</v>
      </c>
      <c r="I79" s="17">
        <v>22210</v>
      </c>
      <c r="J79" s="17">
        <v>85971</v>
      </c>
      <c r="K79" s="17">
        <v>44603</v>
      </c>
      <c r="L79" s="17">
        <v>53710</v>
      </c>
      <c r="N79" s="19" t="s">
        <v>831</v>
      </c>
      <c r="O79" s="19" t="s">
        <v>887</v>
      </c>
      <c r="P79" s="19" t="s">
        <v>895</v>
      </c>
      <c r="Q79" s="19" t="s">
        <v>896</v>
      </c>
      <c r="T79" s="20">
        <v>196</v>
      </c>
      <c r="U79" s="20" t="s">
        <v>403</v>
      </c>
      <c r="V79" s="20" t="s">
        <v>404</v>
      </c>
      <c r="W79" s="20" t="s">
        <v>405</v>
      </c>
      <c r="X79" s="20" t="s">
        <v>406</v>
      </c>
      <c r="Y79" s="20" t="s">
        <v>407</v>
      </c>
      <c r="Z79" s="20" t="s">
        <v>869</v>
      </c>
      <c r="AA79" s="20" t="s">
        <v>870</v>
      </c>
      <c r="AB79" s="20" t="s">
        <v>869</v>
      </c>
      <c r="AC79" s="20" t="s">
        <v>897</v>
      </c>
      <c r="AD79" s="20" t="s">
        <v>46</v>
      </c>
      <c r="AE79" s="20" t="s">
        <v>412</v>
      </c>
      <c r="AF79" s="21">
        <v>1.9302323128800001</v>
      </c>
      <c r="AG79" s="21">
        <v>0.123687683672</v>
      </c>
    </row>
    <row r="80" spans="5:33" ht="12.75" customHeight="1">
      <c r="E80" s="17" t="s">
        <v>406</v>
      </c>
      <c r="F80" s="17" t="s">
        <v>407</v>
      </c>
      <c r="G80" s="17" t="s">
        <v>898</v>
      </c>
      <c r="H80" s="17" t="s">
        <v>899</v>
      </c>
      <c r="I80" s="17">
        <v>42481</v>
      </c>
      <c r="J80" s="17">
        <v>174278</v>
      </c>
      <c r="K80" s="17">
        <v>128108</v>
      </c>
      <c r="L80" s="17">
        <v>133427</v>
      </c>
      <c r="N80" s="19" t="s">
        <v>845</v>
      </c>
      <c r="O80" s="19" t="s">
        <v>564</v>
      </c>
      <c r="P80" s="19" t="s">
        <v>846</v>
      </c>
      <c r="Q80" s="19" t="s">
        <v>847</v>
      </c>
      <c r="T80" s="20">
        <v>13</v>
      </c>
      <c r="U80" s="20" t="s">
        <v>403</v>
      </c>
      <c r="V80" s="20" t="s">
        <v>404</v>
      </c>
      <c r="W80" s="20" t="s">
        <v>405</v>
      </c>
      <c r="X80" s="20" t="s">
        <v>395</v>
      </c>
      <c r="Y80" s="20" t="s">
        <v>396</v>
      </c>
      <c r="Z80" s="20" t="s">
        <v>222</v>
      </c>
      <c r="AA80" s="20" t="s">
        <v>437</v>
      </c>
      <c r="AB80" s="20" t="s">
        <v>222</v>
      </c>
      <c r="AC80" s="20" t="s">
        <v>900</v>
      </c>
      <c r="AD80" s="20" t="s">
        <v>46</v>
      </c>
      <c r="AE80" s="20" t="s">
        <v>412</v>
      </c>
      <c r="AF80" s="21">
        <v>1.52753012593</v>
      </c>
      <c r="AG80" s="21">
        <v>8.75727297834E-2</v>
      </c>
    </row>
    <row r="81" spans="5:33" ht="12.75" customHeight="1">
      <c r="E81" s="17" t="s">
        <v>406</v>
      </c>
      <c r="F81" s="17" t="s">
        <v>407</v>
      </c>
      <c r="G81" s="17" t="s">
        <v>734</v>
      </c>
      <c r="H81" s="17" t="s">
        <v>735</v>
      </c>
      <c r="I81" s="17">
        <v>54562</v>
      </c>
      <c r="J81" s="17">
        <v>223791</v>
      </c>
      <c r="K81" s="17">
        <v>105084</v>
      </c>
      <c r="L81" s="17">
        <v>108277</v>
      </c>
      <c r="N81" s="19" t="s">
        <v>845</v>
      </c>
      <c r="O81" s="19" t="s">
        <v>564</v>
      </c>
      <c r="P81" s="19" t="s">
        <v>901</v>
      </c>
      <c r="Q81" s="19" t="s">
        <v>902</v>
      </c>
      <c r="T81" s="20">
        <v>369</v>
      </c>
      <c r="U81" s="20" t="s">
        <v>403</v>
      </c>
      <c r="V81" s="20" t="s">
        <v>404</v>
      </c>
      <c r="W81" s="20" t="s">
        <v>405</v>
      </c>
      <c r="X81" s="20" t="s">
        <v>429</v>
      </c>
      <c r="Y81" s="20" t="s">
        <v>430</v>
      </c>
      <c r="Z81" s="20" t="s">
        <v>903</v>
      </c>
      <c r="AA81" s="20" t="s">
        <v>904</v>
      </c>
      <c r="AB81" s="20" t="s">
        <v>903</v>
      </c>
      <c r="AC81" s="20" t="s">
        <v>905</v>
      </c>
      <c r="AD81" s="20" t="s">
        <v>46</v>
      </c>
      <c r="AE81" s="20" t="s">
        <v>412</v>
      </c>
      <c r="AF81" s="21">
        <v>2.4063632588599999</v>
      </c>
      <c r="AG81" s="21">
        <v>0.13158108964699999</v>
      </c>
    </row>
    <row r="82" spans="5:33" ht="12.75" customHeight="1">
      <c r="E82" s="17" t="s">
        <v>406</v>
      </c>
      <c r="F82" s="17" t="s">
        <v>407</v>
      </c>
      <c r="G82" s="17" t="s">
        <v>408</v>
      </c>
      <c r="H82" s="17" t="s">
        <v>409</v>
      </c>
      <c r="I82" s="17">
        <v>56608</v>
      </c>
      <c r="J82" s="17">
        <v>250425</v>
      </c>
      <c r="K82" s="17">
        <v>129782</v>
      </c>
      <c r="L82" s="17">
        <v>134790</v>
      </c>
      <c r="N82" s="19" t="s">
        <v>845</v>
      </c>
      <c r="O82" s="19" t="s">
        <v>564</v>
      </c>
      <c r="P82" s="19" t="s">
        <v>906</v>
      </c>
      <c r="Q82" s="19" t="s">
        <v>907</v>
      </c>
      <c r="T82" s="20">
        <v>342</v>
      </c>
      <c r="U82" s="20" t="s">
        <v>403</v>
      </c>
      <c r="V82" s="20" t="s">
        <v>404</v>
      </c>
      <c r="W82" s="20" t="s">
        <v>405</v>
      </c>
      <c r="X82" s="20" t="s">
        <v>479</v>
      </c>
      <c r="Y82" s="20" t="s">
        <v>480</v>
      </c>
      <c r="Z82" s="20" t="s">
        <v>908</v>
      </c>
      <c r="AA82" s="20" t="s">
        <v>909</v>
      </c>
      <c r="AB82" s="20" t="s">
        <v>908</v>
      </c>
      <c r="AC82" s="20" t="s">
        <v>910</v>
      </c>
      <c r="AD82" s="20" t="s">
        <v>46</v>
      </c>
      <c r="AE82" s="20" t="s">
        <v>412</v>
      </c>
      <c r="AF82" s="21">
        <v>1.2716810437099999</v>
      </c>
      <c r="AG82" s="21">
        <v>6.5904493206199996E-2</v>
      </c>
    </row>
    <row r="83" spans="5:33" ht="12.75" customHeight="1">
      <c r="E83" s="17" t="s">
        <v>406</v>
      </c>
      <c r="F83" s="17" t="s">
        <v>407</v>
      </c>
      <c r="G83" s="17" t="s">
        <v>911</v>
      </c>
      <c r="H83" s="17" t="s">
        <v>912</v>
      </c>
      <c r="I83" s="17">
        <v>68335</v>
      </c>
      <c r="J83" s="17">
        <v>283984</v>
      </c>
      <c r="K83" s="17">
        <v>80037</v>
      </c>
      <c r="L83" s="17">
        <v>83945</v>
      </c>
      <c r="N83" s="19" t="s">
        <v>845</v>
      </c>
      <c r="O83" s="19" t="s">
        <v>564</v>
      </c>
      <c r="P83" s="19" t="s">
        <v>913</v>
      </c>
      <c r="Q83" s="19" t="s">
        <v>914</v>
      </c>
      <c r="T83" s="20">
        <v>79</v>
      </c>
      <c r="U83" s="20" t="s">
        <v>403</v>
      </c>
      <c r="V83" s="20" t="s">
        <v>404</v>
      </c>
      <c r="W83" s="20" t="s">
        <v>405</v>
      </c>
      <c r="X83" s="20" t="s">
        <v>413</v>
      </c>
      <c r="Y83" s="20" t="s">
        <v>414</v>
      </c>
      <c r="Z83" s="20" t="s">
        <v>579</v>
      </c>
      <c r="AA83" s="20" t="s">
        <v>580</v>
      </c>
      <c r="AB83" s="20" t="s">
        <v>579</v>
      </c>
      <c r="AC83" s="20" t="s">
        <v>915</v>
      </c>
      <c r="AD83" s="20" t="s">
        <v>46</v>
      </c>
      <c r="AE83" s="20" t="s">
        <v>412</v>
      </c>
      <c r="AF83" s="21">
        <v>2.8293029164800001</v>
      </c>
      <c r="AG83" s="21">
        <v>0.451735673379</v>
      </c>
    </row>
    <row r="84" spans="5:33" ht="12.75" customHeight="1">
      <c r="E84" s="17" t="s">
        <v>406</v>
      </c>
      <c r="F84" s="17" t="s">
        <v>407</v>
      </c>
      <c r="G84" s="17" t="s">
        <v>769</v>
      </c>
      <c r="H84" s="17" t="s">
        <v>770</v>
      </c>
      <c r="I84" s="17">
        <v>71117</v>
      </c>
      <c r="J84" s="17">
        <v>313507</v>
      </c>
      <c r="K84" s="17">
        <v>18542</v>
      </c>
      <c r="L84" s="17">
        <v>19911</v>
      </c>
      <c r="N84" s="19" t="s">
        <v>571</v>
      </c>
      <c r="O84" s="19" t="s">
        <v>572</v>
      </c>
      <c r="P84" s="19" t="s">
        <v>852</v>
      </c>
      <c r="Q84" s="19" t="s">
        <v>853</v>
      </c>
      <c r="T84" s="20">
        <v>266</v>
      </c>
      <c r="U84" s="20" t="s">
        <v>403</v>
      </c>
      <c r="V84" s="20" t="s">
        <v>404</v>
      </c>
      <c r="W84" s="20" t="s">
        <v>405</v>
      </c>
      <c r="X84" s="20" t="s">
        <v>468</v>
      </c>
      <c r="Y84" s="20" t="s">
        <v>469</v>
      </c>
      <c r="Z84" s="20" t="s">
        <v>916</v>
      </c>
      <c r="AA84" s="20" t="s">
        <v>917</v>
      </c>
      <c r="AB84" s="20" t="s">
        <v>918</v>
      </c>
      <c r="AC84" s="20" t="s">
        <v>919</v>
      </c>
      <c r="AD84" s="20" t="s">
        <v>46</v>
      </c>
      <c r="AE84" s="20" t="s">
        <v>412</v>
      </c>
      <c r="AF84" s="21">
        <v>3.9106632973900002</v>
      </c>
      <c r="AG84" s="21">
        <v>0.69328051464999996</v>
      </c>
    </row>
    <row r="85" spans="5:33" ht="12.75" customHeight="1">
      <c r="E85" s="17" t="s">
        <v>406</v>
      </c>
      <c r="F85" s="17" t="s">
        <v>407</v>
      </c>
      <c r="G85" s="17" t="s">
        <v>920</v>
      </c>
      <c r="H85" s="17" t="s">
        <v>921</v>
      </c>
      <c r="I85" s="17">
        <v>86983</v>
      </c>
      <c r="J85" s="17">
        <v>337207</v>
      </c>
      <c r="K85" s="17">
        <v>105886</v>
      </c>
      <c r="L85" s="17">
        <v>111356</v>
      </c>
      <c r="N85" s="19" t="s">
        <v>571</v>
      </c>
      <c r="O85" s="19" t="s">
        <v>572</v>
      </c>
      <c r="P85" s="19" t="s">
        <v>922</v>
      </c>
      <c r="Q85" s="19" t="s">
        <v>923</v>
      </c>
      <c r="T85" s="20">
        <v>87</v>
      </c>
      <c r="U85" s="20" t="s">
        <v>403</v>
      </c>
      <c r="V85" s="20" t="s">
        <v>404</v>
      </c>
      <c r="W85" s="20" t="s">
        <v>405</v>
      </c>
      <c r="X85" s="20" t="s">
        <v>413</v>
      </c>
      <c r="Y85" s="20" t="s">
        <v>414</v>
      </c>
      <c r="Z85" s="20" t="s">
        <v>600</v>
      </c>
      <c r="AA85" s="20" t="s">
        <v>601</v>
      </c>
      <c r="AB85" s="20" t="s">
        <v>924</v>
      </c>
      <c r="AC85" s="20" t="s">
        <v>925</v>
      </c>
      <c r="AD85" s="20" t="s">
        <v>46</v>
      </c>
      <c r="AE85" s="20" t="s">
        <v>412</v>
      </c>
      <c r="AF85" s="21">
        <v>0.542858779648</v>
      </c>
      <c r="AG85" s="21">
        <v>8.7279054250900007E-3</v>
      </c>
    </row>
    <row r="86" spans="5:33" ht="12.75" customHeight="1">
      <c r="E86" s="17" t="s">
        <v>406</v>
      </c>
      <c r="F86" s="17" t="s">
        <v>407</v>
      </c>
      <c r="G86" s="17" t="s">
        <v>575</v>
      </c>
      <c r="H86" s="17" t="s">
        <v>576</v>
      </c>
      <c r="I86" s="17">
        <v>107262</v>
      </c>
      <c r="J86" s="17">
        <v>415407</v>
      </c>
      <c r="K86" s="17">
        <v>49126</v>
      </c>
      <c r="L86" s="17">
        <v>52036</v>
      </c>
      <c r="N86" s="19" t="s">
        <v>571</v>
      </c>
      <c r="O86" s="19" t="s">
        <v>572</v>
      </c>
      <c r="P86" s="19" t="s">
        <v>926</v>
      </c>
      <c r="Q86" s="19" t="s">
        <v>927</v>
      </c>
      <c r="T86" s="20">
        <v>212</v>
      </c>
      <c r="U86" s="20" t="s">
        <v>403</v>
      </c>
      <c r="V86" s="20" t="s">
        <v>404</v>
      </c>
      <c r="W86" s="20" t="s">
        <v>405</v>
      </c>
      <c r="X86" s="20" t="s">
        <v>406</v>
      </c>
      <c r="Y86" s="20" t="s">
        <v>407</v>
      </c>
      <c r="Z86" s="20" t="s">
        <v>408</v>
      </c>
      <c r="AA86" s="20" t="s">
        <v>409</v>
      </c>
      <c r="AB86" s="20" t="s">
        <v>928</v>
      </c>
      <c r="AC86" s="20" t="s">
        <v>929</v>
      </c>
      <c r="AD86" s="20" t="s">
        <v>46</v>
      </c>
      <c r="AE86" s="20" t="s">
        <v>412</v>
      </c>
      <c r="AF86" s="21">
        <v>1.97938331296</v>
      </c>
      <c r="AG86" s="21">
        <v>0.110820642212</v>
      </c>
    </row>
    <row r="87" spans="5:33" ht="12.75" customHeight="1">
      <c r="E87" s="17" t="s">
        <v>406</v>
      </c>
      <c r="F87" s="17" t="s">
        <v>407</v>
      </c>
      <c r="G87" s="17" t="s">
        <v>623</v>
      </c>
      <c r="H87" s="17" t="s">
        <v>624</v>
      </c>
      <c r="I87" s="17">
        <v>75181</v>
      </c>
      <c r="J87" s="17">
        <v>310706</v>
      </c>
      <c r="K87" s="17">
        <v>34737</v>
      </c>
      <c r="L87" s="17">
        <v>36671</v>
      </c>
      <c r="N87" s="19" t="s">
        <v>862</v>
      </c>
      <c r="O87" s="19" t="s">
        <v>863</v>
      </c>
      <c r="P87" s="19" t="s">
        <v>862</v>
      </c>
      <c r="Q87" s="19" t="s">
        <v>864</v>
      </c>
      <c r="T87" s="20">
        <v>245</v>
      </c>
      <c r="U87" s="20" t="s">
        <v>403</v>
      </c>
      <c r="V87" s="20" t="s">
        <v>404</v>
      </c>
      <c r="W87" s="20" t="s">
        <v>405</v>
      </c>
      <c r="X87" s="20" t="s">
        <v>406</v>
      </c>
      <c r="Y87" s="20" t="s">
        <v>407</v>
      </c>
      <c r="Z87" s="20" t="s">
        <v>930</v>
      </c>
      <c r="AA87" s="20" t="s">
        <v>931</v>
      </c>
      <c r="AB87" s="20" t="s">
        <v>932</v>
      </c>
      <c r="AC87" s="20" t="s">
        <v>933</v>
      </c>
      <c r="AD87" s="20" t="s">
        <v>46</v>
      </c>
      <c r="AE87" s="20" t="s">
        <v>412</v>
      </c>
      <c r="AF87" s="21">
        <v>0.11401939238100001</v>
      </c>
      <c r="AG87" s="21">
        <v>6.9672845665000001E-4</v>
      </c>
    </row>
    <row r="88" spans="5:33" ht="12.75" customHeight="1">
      <c r="E88" s="17" t="s">
        <v>406</v>
      </c>
      <c r="F88" s="17" t="s">
        <v>407</v>
      </c>
      <c r="G88" s="17" t="s">
        <v>934</v>
      </c>
      <c r="H88" s="17" t="s">
        <v>935</v>
      </c>
      <c r="I88" s="17">
        <v>98975</v>
      </c>
      <c r="J88" s="17">
        <v>413694</v>
      </c>
      <c r="K88" s="17">
        <v>15095</v>
      </c>
      <c r="L88" s="17">
        <v>15662</v>
      </c>
      <c r="N88" s="19" t="s">
        <v>862</v>
      </c>
      <c r="O88" s="19" t="s">
        <v>863</v>
      </c>
      <c r="P88" s="19" t="s">
        <v>936</v>
      </c>
      <c r="Q88" s="19" t="s">
        <v>937</v>
      </c>
      <c r="T88" s="20">
        <v>261</v>
      </c>
      <c r="U88" s="20" t="s">
        <v>403</v>
      </c>
      <c r="V88" s="20" t="s">
        <v>404</v>
      </c>
      <c r="W88" s="20" t="s">
        <v>405</v>
      </c>
      <c r="X88" s="20" t="s">
        <v>468</v>
      </c>
      <c r="Y88" s="20" t="s">
        <v>469</v>
      </c>
      <c r="Z88" s="20" t="s">
        <v>938</v>
      </c>
      <c r="AA88" s="20" t="s">
        <v>939</v>
      </c>
      <c r="AB88" s="20" t="s">
        <v>940</v>
      </c>
      <c r="AC88" s="20" t="s">
        <v>941</v>
      </c>
      <c r="AD88" s="20" t="s">
        <v>46</v>
      </c>
      <c r="AE88" s="20" t="s">
        <v>412</v>
      </c>
      <c r="AF88" s="21">
        <v>2.9979464273</v>
      </c>
      <c r="AG88" s="21">
        <v>0.26327738681399998</v>
      </c>
    </row>
    <row r="89" spans="5:33" ht="12.75" customHeight="1">
      <c r="E89" s="17" t="s">
        <v>406</v>
      </c>
      <c r="F89" s="17" t="s">
        <v>407</v>
      </c>
      <c r="G89" s="17" t="s">
        <v>942</v>
      </c>
      <c r="H89" s="17" t="s">
        <v>943</v>
      </c>
      <c r="I89" s="17">
        <v>34407</v>
      </c>
      <c r="J89" s="17">
        <v>142787</v>
      </c>
      <c r="K89" s="17">
        <v>145069</v>
      </c>
      <c r="L89" s="17">
        <v>151839</v>
      </c>
      <c r="N89" s="19" t="s">
        <v>862</v>
      </c>
      <c r="O89" s="19" t="s">
        <v>863</v>
      </c>
      <c r="P89" s="19" t="s">
        <v>944</v>
      </c>
      <c r="Q89" s="19" t="s">
        <v>945</v>
      </c>
      <c r="T89" s="20">
        <v>112</v>
      </c>
      <c r="U89" s="20" t="s">
        <v>403</v>
      </c>
      <c r="V89" s="20" t="s">
        <v>404</v>
      </c>
      <c r="W89" s="20" t="s">
        <v>405</v>
      </c>
      <c r="X89" s="20" t="s">
        <v>423</v>
      </c>
      <c r="Y89" s="20" t="s">
        <v>424</v>
      </c>
      <c r="Z89" s="20" t="s">
        <v>669</v>
      </c>
      <c r="AA89" s="20" t="s">
        <v>670</v>
      </c>
      <c r="AB89" s="20" t="s">
        <v>946</v>
      </c>
      <c r="AC89" s="20" t="s">
        <v>947</v>
      </c>
      <c r="AD89" s="20" t="s">
        <v>46</v>
      </c>
      <c r="AE89" s="20" t="s">
        <v>412</v>
      </c>
      <c r="AF89" s="21">
        <v>4.0550336255900001</v>
      </c>
      <c r="AG89" s="21">
        <v>0.493749184314</v>
      </c>
    </row>
    <row r="90" spans="5:33" ht="12.75" customHeight="1">
      <c r="E90" s="17" t="s">
        <v>406</v>
      </c>
      <c r="F90" s="17" t="s">
        <v>407</v>
      </c>
      <c r="G90" s="17" t="s">
        <v>948</v>
      </c>
      <c r="H90" s="17" t="s">
        <v>949</v>
      </c>
      <c r="I90" s="17">
        <v>41188</v>
      </c>
      <c r="J90" s="17">
        <v>175075</v>
      </c>
      <c r="K90" s="17">
        <v>10855</v>
      </c>
      <c r="L90" s="17">
        <v>10487</v>
      </c>
      <c r="N90" s="19" t="s">
        <v>862</v>
      </c>
      <c r="O90" s="19" t="s">
        <v>863</v>
      </c>
      <c r="P90" s="19" t="s">
        <v>950</v>
      </c>
      <c r="Q90" s="19" t="s">
        <v>951</v>
      </c>
      <c r="T90" s="20">
        <v>254</v>
      </c>
      <c r="U90" s="20" t="s">
        <v>403</v>
      </c>
      <c r="V90" s="20" t="s">
        <v>404</v>
      </c>
      <c r="W90" s="20" t="s">
        <v>405</v>
      </c>
      <c r="X90" s="20" t="s">
        <v>406</v>
      </c>
      <c r="Y90" s="20" t="s">
        <v>407</v>
      </c>
      <c r="Z90" s="20" t="s">
        <v>952</v>
      </c>
      <c r="AA90" s="20" t="s">
        <v>953</v>
      </c>
      <c r="AB90" s="20" t="s">
        <v>954</v>
      </c>
      <c r="AC90" s="20" t="s">
        <v>955</v>
      </c>
      <c r="AD90" s="20" t="s">
        <v>46</v>
      </c>
      <c r="AE90" s="20" t="s">
        <v>412</v>
      </c>
      <c r="AF90" s="21">
        <v>1.3055892043299999</v>
      </c>
      <c r="AG90" s="21">
        <v>7.3042221742999999E-2</v>
      </c>
    </row>
    <row r="91" spans="5:33" ht="12.75" customHeight="1">
      <c r="E91" s="17" t="s">
        <v>406</v>
      </c>
      <c r="F91" s="17" t="s">
        <v>407</v>
      </c>
      <c r="G91" s="17" t="s">
        <v>754</v>
      </c>
      <c r="H91" s="17" t="s">
        <v>755</v>
      </c>
      <c r="I91" s="17">
        <v>55822</v>
      </c>
      <c r="J91" s="17">
        <v>215208</v>
      </c>
      <c r="K91" s="17">
        <v>26374</v>
      </c>
      <c r="L91" s="17">
        <v>27150</v>
      </c>
      <c r="N91" s="19" t="s">
        <v>862</v>
      </c>
      <c r="O91" s="19" t="s">
        <v>863</v>
      </c>
      <c r="P91" s="19" t="s">
        <v>956</v>
      </c>
      <c r="Q91" s="19" t="s">
        <v>957</v>
      </c>
      <c r="T91" s="20">
        <v>153</v>
      </c>
      <c r="U91" s="20" t="s">
        <v>403</v>
      </c>
      <c r="V91" s="20" t="s">
        <v>404</v>
      </c>
      <c r="W91" s="20" t="s">
        <v>405</v>
      </c>
      <c r="X91" s="20" t="s">
        <v>435</v>
      </c>
      <c r="Y91" s="20" t="s">
        <v>436</v>
      </c>
      <c r="Z91" s="20" t="s">
        <v>767</v>
      </c>
      <c r="AA91" s="20" t="s">
        <v>768</v>
      </c>
      <c r="AB91" s="20" t="s">
        <v>958</v>
      </c>
      <c r="AC91" s="20" t="s">
        <v>959</v>
      </c>
      <c r="AD91" s="20" t="s">
        <v>46</v>
      </c>
      <c r="AE91" s="20" t="s">
        <v>412</v>
      </c>
      <c r="AF91" s="21">
        <v>2.2851409133499998</v>
      </c>
      <c r="AG91" s="21">
        <v>0.145864732931</v>
      </c>
    </row>
    <row r="92" spans="5:33" ht="12.75" customHeight="1">
      <c r="E92" s="17" t="s">
        <v>406</v>
      </c>
      <c r="F92" s="17" t="s">
        <v>407</v>
      </c>
      <c r="G92" s="17" t="s">
        <v>960</v>
      </c>
      <c r="H92" s="17" t="s">
        <v>961</v>
      </c>
      <c r="I92" s="17">
        <v>52685</v>
      </c>
      <c r="J92" s="17">
        <v>225034</v>
      </c>
      <c r="K92" s="17">
        <v>21543</v>
      </c>
      <c r="L92" s="17">
        <v>22499</v>
      </c>
      <c r="N92" s="19" t="s">
        <v>862</v>
      </c>
      <c r="O92" s="19" t="s">
        <v>863</v>
      </c>
      <c r="P92" s="19" t="s">
        <v>962</v>
      </c>
      <c r="Q92" s="19" t="s">
        <v>963</v>
      </c>
      <c r="T92" s="20">
        <v>370</v>
      </c>
      <c r="U92" s="20" t="s">
        <v>403</v>
      </c>
      <c r="V92" s="20" t="s">
        <v>404</v>
      </c>
      <c r="W92" s="20" t="s">
        <v>405</v>
      </c>
      <c r="X92" s="20" t="s">
        <v>429</v>
      </c>
      <c r="Y92" s="20" t="s">
        <v>430</v>
      </c>
      <c r="Z92" s="20" t="s">
        <v>964</v>
      </c>
      <c r="AA92" s="20" t="s">
        <v>965</v>
      </c>
      <c r="AB92" s="20" t="s">
        <v>966</v>
      </c>
      <c r="AC92" s="20" t="s">
        <v>967</v>
      </c>
      <c r="AD92" s="20" t="s">
        <v>46</v>
      </c>
      <c r="AE92" s="20" t="s">
        <v>412</v>
      </c>
      <c r="AF92" s="21">
        <v>3.5699914981499998</v>
      </c>
      <c r="AG92" s="21">
        <v>0.28942584787600001</v>
      </c>
    </row>
    <row r="93" spans="5:33" ht="12.75" customHeight="1">
      <c r="E93" s="17" t="s">
        <v>406</v>
      </c>
      <c r="F93" s="17" t="s">
        <v>407</v>
      </c>
      <c r="G93" s="17" t="s">
        <v>930</v>
      </c>
      <c r="H93" s="17" t="s">
        <v>931</v>
      </c>
      <c r="I93" s="17">
        <v>59537</v>
      </c>
      <c r="J93" s="17">
        <v>241536</v>
      </c>
      <c r="K93" s="17">
        <v>60877</v>
      </c>
      <c r="L93" s="17">
        <v>67063</v>
      </c>
      <c r="N93" s="19" t="s">
        <v>867</v>
      </c>
      <c r="O93" s="19" t="s">
        <v>796</v>
      </c>
      <c r="P93" s="19" t="s">
        <v>867</v>
      </c>
      <c r="Q93" s="19" t="s">
        <v>868</v>
      </c>
      <c r="T93" s="20">
        <v>25</v>
      </c>
      <c r="U93" s="20" t="s">
        <v>403</v>
      </c>
      <c r="V93" s="20" t="s">
        <v>404</v>
      </c>
      <c r="W93" s="20" t="s">
        <v>405</v>
      </c>
      <c r="X93" s="20" t="s">
        <v>395</v>
      </c>
      <c r="Y93" s="20" t="s">
        <v>396</v>
      </c>
      <c r="Z93" s="20" t="s">
        <v>481</v>
      </c>
      <c r="AA93" s="20" t="s">
        <v>482</v>
      </c>
      <c r="AB93" s="20" t="s">
        <v>968</v>
      </c>
      <c r="AC93" s="20" t="s">
        <v>969</v>
      </c>
      <c r="AD93" s="20" t="s">
        <v>46</v>
      </c>
      <c r="AE93" s="20" t="s">
        <v>412</v>
      </c>
      <c r="AF93" s="21">
        <v>2.27854087506</v>
      </c>
      <c r="AG93" s="21">
        <v>0.13815056250499999</v>
      </c>
    </row>
    <row r="94" spans="5:33" ht="12.75" customHeight="1">
      <c r="E94" s="17" t="s">
        <v>406</v>
      </c>
      <c r="F94" s="17" t="s">
        <v>407</v>
      </c>
      <c r="G94" s="17" t="s">
        <v>970</v>
      </c>
      <c r="H94" s="17" t="s">
        <v>971</v>
      </c>
      <c r="I94" s="17">
        <v>36495</v>
      </c>
      <c r="J94" s="17">
        <v>145643</v>
      </c>
      <c r="K94" s="17">
        <v>105363</v>
      </c>
      <c r="L94" s="17">
        <v>112278</v>
      </c>
      <c r="N94" s="19" t="s">
        <v>867</v>
      </c>
      <c r="O94" s="19" t="s">
        <v>796</v>
      </c>
      <c r="P94" s="19" t="s">
        <v>972</v>
      </c>
      <c r="Q94" s="19" t="s">
        <v>973</v>
      </c>
      <c r="T94" s="20">
        <v>71</v>
      </c>
      <c r="U94" s="20" t="s">
        <v>403</v>
      </c>
      <c r="V94" s="20" t="s">
        <v>404</v>
      </c>
      <c r="W94" s="20" t="s">
        <v>405</v>
      </c>
      <c r="X94" s="20" t="s">
        <v>413</v>
      </c>
      <c r="Y94" s="20" t="s">
        <v>414</v>
      </c>
      <c r="Z94" s="20" t="s">
        <v>555</v>
      </c>
      <c r="AA94" s="20" t="s">
        <v>556</v>
      </c>
      <c r="AB94" s="20" t="s">
        <v>818</v>
      </c>
      <c r="AC94" s="20" t="s">
        <v>819</v>
      </c>
      <c r="AD94" s="20" t="s">
        <v>46</v>
      </c>
      <c r="AE94" s="20" t="s">
        <v>412</v>
      </c>
      <c r="AF94" s="21">
        <v>2.7070402207800002</v>
      </c>
      <c r="AG94" s="21">
        <v>0.37937119560499999</v>
      </c>
    </row>
    <row r="95" spans="5:33" ht="12.75" customHeight="1">
      <c r="E95" s="17" t="s">
        <v>406</v>
      </c>
      <c r="F95" s="17" t="s">
        <v>407</v>
      </c>
      <c r="G95" s="17" t="s">
        <v>464</v>
      </c>
      <c r="H95" s="17" t="s">
        <v>465</v>
      </c>
      <c r="I95" s="17">
        <v>42745</v>
      </c>
      <c r="J95" s="17">
        <v>174707</v>
      </c>
      <c r="K95" s="17">
        <v>21546</v>
      </c>
      <c r="L95" s="17">
        <v>23000</v>
      </c>
      <c r="N95" s="19" t="s">
        <v>867</v>
      </c>
      <c r="O95" s="19" t="s">
        <v>796</v>
      </c>
      <c r="P95" s="19" t="s">
        <v>974</v>
      </c>
      <c r="Q95" s="19" t="s">
        <v>975</v>
      </c>
      <c r="T95" s="20">
        <v>319</v>
      </c>
      <c r="U95" s="20" t="s">
        <v>403</v>
      </c>
      <c r="V95" s="20" t="s">
        <v>404</v>
      </c>
      <c r="W95" s="20" t="s">
        <v>405</v>
      </c>
      <c r="X95" s="20" t="s">
        <v>474</v>
      </c>
      <c r="Y95" s="20" t="s">
        <v>475</v>
      </c>
      <c r="Z95" s="20" t="s">
        <v>976</v>
      </c>
      <c r="AA95" s="20" t="s">
        <v>977</v>
      </c>
      <c r="AB95" s="20" t="s">
        <v>978</v>
      </c>
      <c r="AC95" s="20" t="s">
        <v>979</v>
      </c>
      <c r="AD95" s="20" t="s">
        <v>46</v>
      </c>
      <c r="AE95" s="20" t="s">
        <v>412</v>
      </c>
      <c r="AF95" s="21">
        <v>4.0184193223699998</v>
      </c>
      <c r="AG95" s="21">
        <v>0.33004346516499999</v>
      </c>
    </row>
    <row r="96" spans="5:33" ht="12.75" customHeight="1">
      <c r="E96" s="17" t="s">
        <v>406</v>
      </c>
      <c r="F96" s="17" t="s">
        <v>407</v>
      </c>
      <c r="G96" s="17" t="s">
        <v>980</v>
      </c>
      <c r="H96" s="17" t="s">
        <v>953</v>
      </c>
      <c r="I96" s="17">
        <v>69277</v>
      </c>
      <c r="J96" s="17">
        <v>290244</v>
      </c>
      <c r="K96" s="17">
        <v>47592</v>
      </c>
      <c r="L96" s="17">
        <v>51771</v>
      </c>
      <c r="N96" s="19" t="s">
        <v>730</v>
      </c>
      <c r="O96" s="19" t="s">
        <v>731</v>
      </c>
      <c r="P96" s="19" t="s">
        <v>730</v>
      </c>
      <c r="Q96" s="19" t="s">
        <v>873</v>
      </c>
      <c r="T96" s="20">
        <v>343</v>
      </c>
      <c r="U96" s="20" t="s">
        <v>403</v>
      </c>
      <c r="V96" s="20" t="s">
        <v>404</v>
      </c>
      <c r="W96" s="20" t="s">
        <v>405</v>
      </c>
      <c r="X96" s="20" t="s">
        <v>479</v>
      </c>
      <c r="Y96" s="20" t="s">
        <v>480</v>
      </c>
      <c r="Z96" s="20" t="s">
        <v>981</v>
      </c>
      <c r="AA96" s="20" t="s">
        <v>982</v>
      </c>
      <c r="AB96" s="20" t="s">
        <v>983</v>
      </c>
      <c r="AC96" s="20" t="s">
        <v>984</v>
      </c>
      <c r="AD96" s="20" t="s">
        <v>46</v>
      </c>
      <c r="AE96" s="20" t="s">
        <v>412</v>
      </c>
      <c r="AF96" s="21">
        <v>2.1187890301699999</v>
      </c>
      <c r="AG96" s="21">
        <v>0.112961324542</v>
      </c>
    </row>
    <row r="97" spans="5:33" ht="12.75" customHeight="1">
      <c r="E97" s="17" t="s">
        <v>468</v>
      </c>
      <c r="F97" s="17" t="s">
        <v>469</v>
      </c>
      <c r="G97" s="17" t="s">
        <v>738</v>
      </c>
      <c r="H97" s="17" t="s">
        <v>739</v>
      </c>
      <c r="I97" s="17">
        <v>23955</v>
      </c>
      <c r="J97" s="17">
        <v>98313</v>
      </c>
      <c r="K97" s="17">
        <v>37524</v>
      </c>
      <c r="L97" s="17">
        <v>40900</v>
      </c>
      <c r="N97" s="19" t="s">
        <v>627</v>
      </c>
      <c r="O97" s="19" t="s">
        <v>628</v>
      </c>
      <c r="P97" s="19" t="s">
        <v>627</v>
      </c>
      <c r="Q97" s="19" t="s">
        <v>877</v>
      </c>
      <c r="T97" s="20">
        <v>155</v>
      </c>
      <c r="U97" s="20" t="s">
        <v>403</v>
      </c>
      <c r="V97" s="20" t="s">
        <v>404</v>
      </c>
      <c r="W97" s="20" t="s">
        <v>405</v>
      </c>
      <c r="X97" s="20" t="s">
        <v>435</v>
      </c>
      <c r="Y97" s="20" t="s">
        <v>436</v>
      </c>
      <c r="Z97" s="20" t="s">
        <v>773</v>
      </c>
      <c r="AA97" s="20" t="s">
        <v>774</v>
      </c>
      <c r="AB97" s="20" t="s">
        <v>985</v>
      </c>
      <c r="AC97" s="20" t="s">
        <v>986</v>
      </c>
      <c r="AD97" s="20" t="s">
        <v>46</v>
      </c>
      <c r="AE97" s="20" t="s">
        <v>412</v>
      </c>
      <c r="AF97" s="21">
        <v>2.1342151282200001</v>
      </c>
      <c r="AG97" s="21">
        <v>0.168155704553</v>
      </c>
    </row>
    <row r="98" spans="5:33" ht="12.75" customHeight="1">
      <c r="E98" s="17" t="s">
        <v>468</v>
      </c>
      <c r="F98" s="17" t="s">
        <v>469</v>
      </c>
      <c r="G98" s="17" t="s">
        <v>882</v>
      </c>
      <c r="H98" s="17" t="s">
        <v>883</v>
      </c>
      <c r="I98" s="17">
        <v>43247</v>
      </c>
      <c r="J98" s="17">
        <v>213361</v>
      </c>
      <c r="K98" s="17">
        <v>83597</v>
      </c>
      <c r="L98" s="17">
        <v>93751</v>
      </c>
      <c r="N98" s="19" t="s">
        <v>882</v>
      </c>
      <c r="O98" s="19" t="s">
        <v>883</v>
      </c>
      <c r="P98" s="19" t="s">
        <v>882</v>
      </c>
      <c r="Q98" s="19" t="s">
        <v>884</v>
      </c>
      <c r="T98" s="20">
        <v>330</v>
      </c>
      <c r="U98" s="20" t="s">
        <v>403</v>
      </c>
      <c r="V98" s="20" t="s">
        <v>404</v>
      </c>
      <c r="W98" s="20" t="s">
        <v>405</v>
      </c>
      <c r="X98" s="20" t="s">
        <v>479</v>
      </c>
      <c r="Y98" s="20" t="s">
        <v>480</v>
      </c>
      <c r="Z98" s="20" t="s">
        <v>487</v>
      </c>
      <c r="AA98" s="20" t="s">
        <v>488</v>
      </c>
      <c r="AB98" s="20" t="s">
        <v>489</v>
      </c>
      <c r="AC98" s="20" t="s">
        <v>490</v>
      </c>
      <c r="AD98" s="20" t="s">
        <v>46</v>
      </c>
      <c r="AE98" s="20" t="s">
        <v>412</v>
      </c>
      <c r="AF98" s="21">
        <v>2.3860552377199999</v>
      </c>
      <c r="AG98" s="21">
        <v>0.257746492715</v>
      </c>
    </row>
    <row r="99" spans="5:33" ht="12.75" customHeight="1">
      <c r="E99" s="17" t="s">
        <v>468</v>
      </c>
      <c r="F99" s="17" t="s">
        <v>469</v>
      </c>
      <c r="G99" s="17" t="s">
        <v>938</v>
      </c>
      <c r="H99" s="17" t="s">
        <v>939</v>
      </c>
      <c r="I99" s="17">
        <v>59597</v>
      </c>
      <c r="J99" s="17">
        <v>264572</v>
      </c>
      <c r="K99" s="17">
        <v>91231</v>
      </c>
      <c r="L99" s="17">
        <v>100719</v>
      </c>
      <c r="N99" s="19" t="s">
        <v>890</v>
      </c>
      <c r="O99" s="19" t="s">
        <v>891</v>
      </c>
      <c r="P99" s="19" t="s">
        <v>890</v>
      </c>
      <c r="Q99" s="19" t="s">
        <v>892</v>
      </c>
      <c r="T99" s="20">
        <v>314</v>
      </c>
      <c r="U99" s="20" t="s">
        <v>403</v>
      </c>
      <c r="V99" s="20" t="s">
        <v>404</v>
      </c>
      <c r="W99" s="20" t="s">
        <v>405</v>
      </c>
      <c r="X99" s="20" t="s">
        <v>474</v>
      </c>
      <c r="Y99" s="20" t="s">
        <v>475</v>
      </c>
      <c r="Z99" s="20" t="s">
        <v>987</v>
      </c>
      <c r="AA99" s="20" t="s">
        <v>988</v>
      </c>
      <c r="AB99" s="20" t="s">
        <v>989</v>
      </c>
      <c r="AC99" s="20" t="s">
        <v>990</v>
      </c>
      <c r="AD99" s="20" t="s">
        <v>46</v>
      </c>
      <c r="AE99" s="20" t="s">
        <v>412</v>
      </c>
      <c r="AF99" s="21">
        <v>2.79280699171</v>
      </c>
      <c r="AG99" s="21">
        <v>0.17799993250900001</v>
      </c>
    </row>
    <row r="100" spans="5:33" ht="12.75" customHeight="1">
      <c r="E100" s="17" t="s">
        <v>468</v>
      </c>
      <c r="F100" s="17" t="s">
        <v>469</v>
      </c>
      <c r="G100" s="17" t="s">
        <v>991</v>
      </c>
      <c r="H100" s="17" t="s">
        <v>992</v>
      </c>
      <c r="N100" s="19" t="s">
        <v>993</v>
      </c>
      <c r="O100" s="19" t="s">
        <v>690</v>
      </c>
      <c r="P100" s="19" t="s">
        <v>993</v>
      </c>
      <c r="Q100" s="19" t="s">
        <v>994</v>
      </c>
      <c r="T100" s="20">
        <v>154</v>
      </c>
      <c r="U100" s="20" t="s">
        <v>403</v>
      </c>
      <c r="V100" s="20" t="s">
        <v>404</v>
      </c>
      <c r="W100" s="20" t="s">
        <v>405</v>
      </c>
      <c r="X100" s="20" t="s">
        <v>435</v>
      </c>
      <c r="Y100" s="20" t="s">
        <v>436</v>
      </c>
      <c r="Z100" s="20" t="s">
        <v>767</v>
      </c>
      <c r="AA100" s="20" t="s">
        <v>768</v>
      </c>
      <c r="AB100" s="20" t="s">
        <v>995</v>
      </c>
      <c r="AC100" s="20" t="s">
        <v>996</v>
      </c>
      <c r="AD100" s="20" t="s">
        <v>46</v>
      </c>
      <c r="AE100" s="20" t="s">
        <v>412</v>
      </c>
      <c r="AF100" s="21">
        <v>2.2149125842899999</v>
      </c>
      <c r="AG100" s="21">
        <v>0.11075754691299999</v>
      </c>
    </row>
    <row r="101" spans="5:33" ht="12.75" customHeight="1">
      <c r="E101" s="17" t="s">
        <v>468</v>
      </c>
      <c r="F101" s="17" t="s">
        <v>469</v>
      </c>
      <c r="G101" s="17" t="s">
        <v>997</v>
      </c>
      <c r="H101" s="17" t="s">
        <v>998</v>
      </c>
      <c r="N101" s="19" t="s">
        <v>869</v>
      </c>
      <c r="O101" s="19" t="s">
        <v>870</v>
      </c>
      <c r="P101" s="19" t="s">
        <v>869</v>
      </c>
      <c r="Q101" s="19" t="s">
        <v>897</v>
      </c>
      <c r="T101" s="20">
        <v>300</v>
      </c>
      <c r="U101" s="20" t="s">
        <v>403</v>
      </c>
      <c r="V101" s="20" t="s">
        <v>404</v>
      </c>
      <c r="W101" s="20" t="s">
        <v>405</v>
      </c>
      <c r="X101" s="20" t="s">
        <v>474</v>
      </c>
      <c r="Y101" s="20" t="s">
        <v>475</v>
      </c>
      <c r="Z101" s="20" t="s">
        <v>545</v>
      </c>
      <c r="AA101" s="20" t="s">
        <v>546</v>
      </c>
      <c r="AB101" s="20" t="s">
        <v>610</v>
      </c>
      <c r="AC101" s="20" t="s">
        <v>611</v>
      </c>
      <c r="AD101" s="20" t="s">
        <v>46</v>
      </c>
      <c r="AE101" s="20" t="s">
        <v>412</v>
      </c>
      <c r="AF101" s="21">
        <v>1.7947561240000001</v>
      </c>
      <c r="AG101" s="21">
        <v>6.5364145171000004E-2</v>
      </c>
    </row>
    <row r="102" spans="5:33" ht="12.75" customHeight="1">
      <c r="E102" s="17" t="s">
        <v>468</v>
      </c>
      <c r="F102" s="17" t="s">
        <v>469</v>
      </c>
      <c r="G102" s="17" t="s">
        <v>916</v>
      </c>
      <c r="H102" s="17" t="s">
        <v>917</v>
      </c>
      <c r="I102" s="17">
        <v>38017</v>
      </c>
      <c r="J102" s="17">
        <v>163982</v>
      </c>
      <c r="K102" s="17">
        <v>41077</v>
      </c>
      <c r="L102" s="17">
        <v>46848</v>
      </c>
      <c r="N102" s="19" t="s">
        <v>999</v>
      </c>
      <c r="O102" s="19" t="s">
        <v>870</v>
      </c>
      <c r="P102" s="19" t="s">
        <v>1000</v>
      </c>
      <c r="Q102" s="19" t="s">
        <v>1001</v>
      </c>
      <c r="T102" s="20">
        <v>262</v>
      </c>
      <c r="U102" s="20" t="s">
        <v>403</v>
      </c>
      <c r="V102" s="20" t="s">
        <v>404</v>
      </c>
      <c r="W102" s="20" t="s">
        <v>405</v>
      </c>
      <c r="X102" s="20" t="s">
        <v>468</v>
      </c>
      <c r="Y102" s="20" t="s">
        <v>469</v>
      </c>
      <c r="Z102" s="20" t="s">
        <v>938</v>
      </c>
      <c r="AA102" s="20" t="s">
        <v>939</v>
      </c>
      <c r="AB102" s="20" t="s">
        <v>1002</v>
      </c>
      <c r="AC102" s="20" t="s">
        <v>1003</v>
      </c>
      <c r="AD102" s="20" t="s">
        <v>46</v>
      </c>
      <c r="AE102" s="20" t="s">
        <v>412</v>
      </c>
      <c r="AF102" s="21">
        <v>4.8024643561699998</v>
      </c>
      <c r="AG102" s="21">
        <v>0.56331596739000001</v>
      </c>
    </row>
    <row r="103" spans="5:33" ht="12.75" customHeight="1">
      <c r="E103" s="17" t="s">
        <v>468</v>
      </c>
      <c r="F103" s="17" t="s">
        <v>469</v>
      </c>
      <c r="G103" s="17" t="s">
        <v>1004</v>
      </c>
      <c r="H103" s="17" t="s">
        <v>1005</v>
      </c>
      <c r="N103" s="19" t="s">
        <v>999</v>
      </c>
      <c r="O103" s="19" t="s">
        <v>870</v>
      </c>
      <c r="P103" s="19" t="s">
        <v>1006</v>
      </c>
      <c r="Q103" s="19" t="s">
        <v>1007</v>
      </c>
      <c r="T103" s="20">
        <v>352</v>
      </c>
      <c r="U103" s="20" t="s">
        <v>403</v>
      </c>
      <c r="V103" s="20" t="s">
        <v>404</v>
      </c>
      <c r="W103" s="20" t="s">
        <v>405</v>
      </c>
      <c r="X103" s="20" t="s">
        <v>479</v>
      </c>
      <c r="Y103" s="20" t="s">
        <v>480</v>
      </c>
      <c r="Z103" s="20" t="s">
        <v>777</v>
      </c>
      <c r="AA103" s="20" t="s">
        <v>778</v>
      </c>
      <c r="AB103" s="20" t="s">
        <v>1008</v>
      </c>
      <c r="AC103" s="20" t="s">
        <v>1009</v>
      </c>
      <c r="AD103" s="20" t="s">
        <v>46</v>
      </c>
      <c r="AE103" s="20" t="s">
        <v>412</v>
      </c>
      <c r="AF103" s="21">
        <v>1.91842121234</v>
      </c>
      <c r="AG103" s="21">
        <v>9.5679955247000001E-2</v>
      </c>
    </row>
    <row r="104" spans="5:33" ht="12.75" customHeight="1">
      <c r="E104" s="17" t="s">
        <v>468</v>
      </c>
      <c r="F104" s="17" t="s">
        <v>469</v>
      </c>
      <c r="G104" s="17" t="s">
        <v>1010</v>
      </c>
      <c r="H104" s="17" t="s">
        <v>1011</v>
      </c>
      <c r="I104" s="17">
        <v>8812</v>
      </c>
      <c r="J104" s="17">
        <v>38453</v>
      </c>
      <c r="K104" s="17">
        <v>28381</v>
      </c>
      <c r="L104" s="17">
        <v>30161</v>
      </c>
      <c r="N104" s="19" t="s">
        <v>999</v>
      </c>
      <c r="O104" s="19" t="s">
        <v>870</v>
      </c>
      <c r="P104" s="19" t="s">
        <v>1012</v>
      </c>
      <c r="Q104" s="19" t="s">
        <v>1013</v>
      </c>
      <c r="T104" s="20">
        <v>102</v>
      </c>
      <c r="U104" s="20" t="s">
        <v>403</v>
      </c>
      <c r="V104" s="20" t="s">
        <v>404</v>
      </c>
      <c r="W104" s="20" t="s">
        <v>405</v>
      </c>
      <c r="X104" s="20" t="s">
        <v>423</v>
      </c>
      <c r="Y104" s="20" t="s">
        <v>424</v>
      </c>
      <c r="Z104" s="20" t="s">
        <v>637</v>
      </c>
      <c r="AA104" s="20" t="s">
        <v>638</v>
      </c>
      <c r="AB104" s="20" t="s">
        <v>1014</v>
      </c>
      <c r="AC104" s="20" t="s">
        <v>1015</v>
      </c>
      <c r="AD104" s="20" t="s">
        <v>46</v>
      </c>
      <c r="AE104" s="20" t="s">
        <v>412</v>
      </c>
      <c r="AF104" s="21">
        <v>1.0608809452100001</v>
      </c>
      <c r="AG104" s="21">
        <v>2.3736743477599999E-2</v>
      </c>
    </row>
    <row r="105" spans="5:33" ht="12.75" customHeight="1">
      <c r="E105" s="17" t="s">
        <v>468</v>
      </c>
      <c r="F105" s="17" t="s">
        <v>469</v>
      </c>
      <c r="G105" s="17" t="s">
        <v>1016</v>
      </c>
      <c r="H105" s="17" t="s">
        <v>1017</v>
      </c>
      <c r="I105" s="17">
        <v>49052</v>
      </c>
      <c r="J105" s="17">
        <v>217242</v>
      </c>
      <c r="K105" s="17">
        <v>60621</v>
      </c>
      <c r="L105" s="17">
        <v>73672</v>
      </c>
      <c r="N105" s="19" t="s">
        <v>999</v>
      </c>
      <c r="O105" s="19" t="s">
        <v>870</v>
      </c>
      <c r="P105" s="19" t="s">
        <v>1018</v>
      </c>
      <c r="Q105" s="19" t="s">
        <v>1019</v>
      </c>
      <c r="T105" s="20">
        <v>345</v>
      </c>
      <c r="U105" s="20" t="s">
        <v>403</v>
      </c>
      <c r="V105" s="20" t="s">
        <v>404</v>
      </c>
      <c r="W105" s="20" t="s">
        <v>405</v>
      </c>
      <c r="X105" s="20" t="s">
        <v>479</v>
      </c>
      <c r="Y105" s="20" t="s">
        <v>480</v>
      </c>
      <c r="Z105" s="20" t="s">
        <v>711</v>
      </c>
      <c r="AA105" s="20" t="s">
        <v>712</v>
      </c>
      <c r="AB105" s="20" t="s">
        <v>1020</v>
      </c>
      <c r="AC105" s="20" t="s">
        <v>1021</v>
      </c>
      <c r="AD105" s="20" t="s">
        <v>46</v>
      </c>
      <c r="AE105" s="20" t="s">
        <v>412</v>
      </c>
      <c r="AF105" s="21">
        <v>2.2895154677699998</v>
      </c>
      <c r="AG105" s="21">
        <v>0.19297025707599999</v>
      </c>
    </row>
    <row r="106" spans="5:33" ht="12.75" customHeight="1">
      <c r="E106" s="17" t="s">
        <v>468</v>
      </c>
      <c r="F106" s="17" t="s">
        <v>469</v>
      </c>
      <c r="G106" s="17" t="s">
        <v>1022</v>
      </c>
      <c r="H106" s="17" t="s">
        <v>1023</v>
      </c>
      <c r="I106" s="17">
        <v>23276</v>
      </c>
      <c r="J106" s="17">
        <v>101162</v>
      </c>
      <c r="K106" s="17">
        <v>265045</v>
      </c>
      <c r="L106" s="17">
        <v>268780</v>
      </c>
      <c r="N106" s="19" t="s">
        <v>999</v>
      </c>
      <c r="O106" s="19" t="s">
        <v>870</v>
      </c>
      <c r="P106" s="19" t="s">
        <v>1024</v>
      </c>
      <c r="Q106" s="19" t="s">
        <v>1025</v>
      </c>
      <c r="T106" s="20">
        <v>326</v>
      </c>
      <c r="U106" s="20" t="s">
        <v>403</v>
      </c>
      <c r="V106" s="20" t="s">
        <v>404</v>
      </c>
      <c r="W106" s="20" t="s">
        <v>405</v>
      </c>
      <c r="X106" s="20" t="s">
        <v>474</v>
      </c>
      <c r="Y106" s="20" t="s">
        <v>475</v>
      </c>
      <c r="Z106" s="20" t="s">
        <v>1026</v>
      </c>
      <c r="AA106" s="20" t="s">
        <v>1027</v>
      </c>
      <c r="AB106" s="20" t="s">
        <v>1028</v>
      </c>
      <c r="AC106" s="20" t="s">
        <v>1029</v>
      </c>
      <c r="AD106" s="20" t="s">
        <v>46</v>
      </c>
      <c r="AE106" s="20" t="s">
        <v>412</v>
      </c>
      <c r="AF106" s="21">
        <v>2.9156390341299998</v>
      </c>
      <c r="AG106" s="21">
        <v>0.25370344437699999</v>
      </c>
    </row>
    <row r="107" spans="5:33" ht="12.75" customHeight="1">
      <c r="E107" s="17" t="s">
        <v>468</v>
      </c>
      <c r="F107" s="17" t="s">
        <v>469</v>
      </c>
      <c r="G107" s="17" t="s">
        <v>1030</v>
      </c>
      <c r="H107" s="17" t="s">
        <v>1031</v>
      </c>
      <c r="I107" s="17">
        <v>16635</v>
      </c>
      <c r="J107" s="17">
        <v>71408</v>
      </c>
      <c r="K107" s="17">
        <v>119359</v>
      </c>
      <c r="L107" s="17">
        <v>127754</v>
      </c>
      <c r="N107" s="19" t="s">
        <v>999</v>
      </c>
      <c r="O107" s="19" t="s">
        <v>870</v>
      </c>
      <c r="P107" s="19" t="s">
        <v>1032</v>
      </c>
      <c r="Q107" s="19" t="s">
        <v>1033</v>
      </c>
      <c r="T107" s="20">
        <v>372</v>
      </c>
      <c r="U107" s="20" t="s">
        <v>403</v>
      </c>
      <c r="V107" s="20" t="s">
        <v>404</v>
      </c>
      <c r="W107" s="20" t="s">
        <v>405</v>
      </c>
      <c r="X107" s="20" t="s">
        <v>429</v>
      </c>
      <c r="Y107" s="20" t="s">
        <v>430</v>
      </c>
      <c r="Z107" s="20" t="s">
        <v>431</v>
      </c>
      <c r="AA107" s="20" t="s">
        <v>432</v>
      </c>
      <c r="AB107" s="20" t="s">
        <v>1034</v>
      </c>
      <c r="AC107" s="20" t="s">
        <v>1035</v>
      </c>
      <c r="AD107" s="20" t="s">
        <v>46</v>
      </c>
      <c r="AE107" s="20" t="s">
        <v>412</v>
      </c>
      <c r="AF107" s="21">
        <v>1.1948743429699999</v>
      </c>
      <c r="AG107" s="21">
        <v>5.5259043983699997E-2</v>
      </c>
    </row>
    <row r="108" spans="5:33" ht="12.75" customHeight="1">
      <c r="E108" s="17" t="s">
        <v>468</v>
      </c>
      <c r="F108" s="17" t="s">
        <v>469</v>
      </c>
      <c r="G108" s="17" t="s">
        <v>1036</v>
      </c>
      <c r="H108" s="17" t="s">
        <v>1037</v>
      </c>
      <c r="I108" s="17">
        <v>5998</v>
      </c>
      <c r="J108" s="17">
        <v>30757</v>
      </c>
      <c r="K108" s="17">
        <v>92386</v>
      </c>
      <c r="L108" s="17">
        <v>92072</v>
      </c>
      <c r="N108" s="19" t="s">
        <v>222</v>
      </c>
      <c r="O108" s="19" t="s">
        <v>437</v>
      </c>
      <c r="P108" s="19" t="s">
        <v>222</v>
      </c>
      <c r="Q108" s="19" t="s">
        <v>900</v>
      </c>
      <c r="T108" s="20">
        <v>66</v>
      </c>
      <c r="U108" s="20" t="s">
        <v>403</v>
      </c>
      <c r="V108" s="20" t="s">
        <v>404</v>
      </c>
      <c r="W108" s="20" t="s">
        <v>405</v>
      </c>
      <c r="X108" s="20" t="s">
        <v>413</v>
      </c>
      <c r="Y108" s="20" t="s">
        <v>414</v>
      </c>
      <c r="Z108" s="20" t="s">
        <v>419</v>
      </c>
      <c r="AA108" s="20" t="s">
        <v>420</v>
      </c>
      <c r="AB108" s="20" t="s">
        <v>775</v>
      </c>
      <c r="AC108" s="20" t="s">
        <v>776</v>
      </c>
      <c r="AD108" s="20" t="s">
        <v>46</v>
      </c>
      <c r="AE108" s="20" t="s">
        <v>412</v>
      </c>
      <c r="AF108" s="21">
        <v>1.2886745241399999</v>
      </c>
      <c r="AG108" s="21">
        <v>4.6579011127599997E-2</v>
      </c>
    </row>
    <row r="109" spans="5:33" ht="12.75" customHeight="1">
      <c r="E109" s="17" t="s">
        <v>468</v>
      </c>
      <c r="F109" s="17" t="s">
        <v>469</v>
      </c>
      <c r="G109" s="17" t="s">
        <v>829</v>
      </c>
      <c r="H109" s="17" t="s">
        <v>830</v>
      </c>
      <c r="I109" s="17">
        <v>154693</v>
      </c>
      <c r="J109" s="17">
        <v>296908</v>
      </c>
      <c r="K109" s="17">
        <v>86929</v>
      </c>
      <c r="L109" s="17">
        <v>95297</v>
      </c>
      <c r="N109" s="19" t="s">
        <v>903</v>
      </c>
      <c r="O109" s="19" t="s">
        <v>904</v>
      </c>
      <c r="P109" s="19" t="s">
        <v>903</v>
      </c>
      <c r="Q109" s="19" t="s">
        <v>905</v>
      </c>
      <c r="T109" s="20">
        <v>135</v>
      </c>
      <c r="U109" s="20" t="s">
        <v>403</v>
      </c>
      <c r="V109" s="20" t="s">
        <v>404</v>
      </c>
      <c r="W109" s="20" t="s">
        <v>405</v>
      </c>
      <c r="X109" s="20" t="s">
        <v>435</v>
      </c>
      <c r="Y109" s="20" t="s">
        <v>436</v>
      </c>
      <c r="Z109" s="20" t="s">
        <v>454</v>
      </c>
      <c r="AA109" s="20" t="s">
        <v>455</v>
      </c>
      <c r="AB109" s="20" t="s">
        <v>1038</v>
      </c>
      <c r="AC109" s="20" t="s">
        <v>1039</v>
      </c>
      <c r="AD109" s="20" t="s">
        <v>46</v>
      </c>
      <c r="AE109" s="20" t="s">
        <v>412</v>
      </c>
      <c r="AF109" s="21">
        <v>0.53137012038200004</v>
      </c>
      <c r="AG109" s="21">
        <v>1.4977116144800001E-2</v>
      </c>
    </row>
    <row r="110" spans="5:33" ht="12.75" customHeight="1">
      <c r="E110" s="17" t="s">
        <v>468</v>
      </c>
      <c r="F110" s="17" t="s">
        <v>469</v>
      </c>
      <c r="G110" s="17" t="s">
        <v>1040</v>
      </c>
      <c r="H110" s="17" t="s">
        <v>1041</v>
      </c>
      <c r="I110" s="17">
        <v>5069</v>
      </c>
      <c r="J110" s="17">
        <v>21342</v>
      </c>
      <c r="K110" s="17">
        <v>25804</v>
      </c>
      <c r="L110" s="17">
        <v>30057</v>
      </c>
      <c r="N110" s="19" t="s">
        <v>908</v>
      </c>
      <c r="O110" s="19" t="s">
        <v>909</v>
      </c>
      <c r="P110" s="19" t="s">
        <v>908</v>
      </c>
      <c r="Q110" s="19" t="s">
        <v>910</v>
      </c>
      <c r="T110" s="20">
        <v>378</v>
      </c>
      <c r="U110" s="20" t="s">
        <v>403</v>
      </c>
      <c r="V110" s="20" t="s">
        <v>404</v>
      </c>
      <c r="W110" s="20" t="s">
        <v>405</v>
      </c>
      <c r="X110" s="20" t="s">
        <v>429</v>
      </c>
      <c r="Y110" s="20" t="s">
        <v>430</v>
      </c>
      <c r="Z110" s="20" t="s">
        <v>1042</v>
      </c>
      <c r="AA110" s="20" t="s">
        <v>1043</v>
      </c>
      <c r="AB110" s="20" t="s">
        <v>1044</v>
      </c>
      <c r="AC110" s="20" t="s">
        <v>1045</v>
      </c>
      <c r="AD110" s="20" t="s">
        <v>46</v>
      </c>
      <c r="AE110" s="20" t="s">
        <v>412</v>
      </c>
      <c r="AF110" s="21">
        <v>3.2859669272000001</v>
      </c>
      <c r="AG110" s="21">
        <v>0.25565556939400003</v>
      </c>
    </row>
    <row r="111" spans="5:33" ht="12.75" customHeight="1">
      <c r="E111" s="17" t="s">
        <v>468</v>
      </c>
      <c r="F111" s="17" t="s">
        <v>469</v>
      </c>
      <c r="G111" s="17" t="s">
        <v>1046</v>
      </c>
      <c r="H111" s="17" t="s">
        <v>1047</v>
      </c>
      <c r="I111" s="17">
        <v>12517</v>
      </c>
      <c r="J111" s="17">
        <v>53524</v>
      </c>
      <c r="K111" s="17">
        <v>45412</v>
      </c>
      <c r="L111" s="17">
        <v>53416</v>
      </c>
      <c r="N111" s="19" t="s">
        <v>579</v>
      </c>
      <c r="O111" s="19" t="s">
        <v>580</v>
      </c>
      <c r="P111" s="19" t="s">
        <v>579</v>
      </c>
      <c r="Q111" s="19" t="s">
        <v>915</v>
      </c>
      <c r="T111" s="20">
        <v>311</v>
      </c>
      <c r="U111" s="20" t="s">
        <v>403</v>
      </c>
      <c r="V111" s="20" t="s">
        <v>404</v>
      </c>
      <c r="W111" s="20" t="s">
        <v>405</v>
      </c>
      <c r="X111" s="20" t="s">
        <v>474</v>
      </c>
      <c r="Y111" s="20" t="s">
        <v>475</v>
      </c>
      <c r="Z111" s="20" t="s">
        <v>665</v>
      </c>
      <c r="AA111" s="20" t="s">
        <v>666</v>
      </c>
      <c r="AB111" s="20" t="s">
        <v>744</v>
      </c>
      <c r="AC111" s="20" t="s">
        <v>745</v>
      </c>
      <c r="AD111" s="20" t="s">
        <v>46</v>
      </c>
      <c r="AE111" s="20" t="s">
        <v>412</v>
      </c>
      <c r="AF111" s="21">
        <v>1.9187488426799999</v>
      </c>
      <c r="AG111" s="21">
        <v>0.13739906625199999</v>
      </c>
    </row>
    <row r="112" spans="5:33" ht="12.75" customHeight="1">
      <c r="E112" s="17" t="s">
        <v>468</v>
      </c>
      <c r="F112" s="17" t="s">
        <v>469</v>
      </c>
      <c r="G112" s="17" t="s">
        <v>693</v>
      </c>
      <c r="H112" s="17" t="s">
        <v>694</v>
      </c>
      <c r="I112" s="17">
        <v>10039</v>
      </c>
      <c r="J112" s="17">
        <v>44042</v>
      </c>
      <c r="K112" s="17">
        <v>76509</v>
      </c>
      <c r="L112" s="17">
        <v>80211</v>
      </c>
      <c r="N112" s="19" t="s">
        <v>938</v>
      </c>
      <c r="O112" s="19" t="s">
        <v>939</v>
      </c>
      <c r="P112" s="19" t="s">
        <v>940</v>
      </c>
      <c r="Q112" s="19" t="s">
        <v>941</v>
      </c>
      <c r="T112" s="20">
        <v>316</v>
      </c>
      <c r="U112" s="20" t="s">
        <v>403</v>
      </c>
      <c r="V112" s="20" t="s">
        <v>404</v>
      </c>
      <c r="W112" s="20" t="s">
        <v>405</v>
      </c>
      <c r="X112" s="20" t="s">
        <v>474</v>
      </c>
      <c r="Y112" s="20" t="s">
        <v>475</v>
      </c>
      <c r="Z112" s="20" t="s">
        <v>1048</v>
      </c>
      <c r="AA112" s="20" t="s">
        <v>1049</v>
      </c>
      <c r="AB112" s="20" t="s">
        <v>1050</v>
      </c>
      <c r="AC112" s="20" t="s">
        <v>1051</v>
      </c>
      <c r="AD112" s="20" t="s">
        <v>46</v>
      </c>
      <c r="AE112" s="20" t="s">
        <v>412</v>
      </c>
      <c r="AF112" s="21">
        <v>3.83913323155</v>
      </c>
      <c r="AG112" s="21">
        <v>0.43371786621399999</v>
      </c>
    </row>
    <row r="113" spans="5:33" ht="12.75" customHeight="1">
      <c r="E113" s="17" t="s">
        <v>468</v>
      </c>
      <c r="F113" s="17" t="s">
        <v>469</v>
      </c>
      <c r="G113" s="17" t="s">
        <v>1052</v>
      </c>
      <c r="H113" s="17" t="s">
        <v>1053</v>
      </c>
      <c r="I113" s="17">
        <v>39724</v>
      </c>
      <c r="J113" s="17">
        <v>127940</v>
      </c>
      <c r="K113" s="17">
        <v>42730</v>
      </c>
      <c r="L113" s="17">
        <v>46265</v>
      </c>
      <c r="N113" s="19" t="s">
        <v>938</v>
      </c>
      <c r="O113" s="19" t="s">
        <v>939</v>
      </c>
      <c r="P113" s="19" t="s">
        <v>1002</v>
      </c>
      <c r="Q113" s="19" t="s">
        <v>1003</v>
      </c>
      <c r="T113" s="20">
        <v>137</v>
      </c>
      <c r="U113" s="20" t="s">
        <v>403</v>
      </c>
      <c r="V113" s="20" t="s">
        <v>404</v>
      </c>
      <c r="W113" s="20" t="s">
        <v>405</v>
      </c>
      <c r="X113" s="20" t="s">
        <v>435</v>
      </c>
      <c r="Y113" s="20" t="s">
        <v>436</v>
      </c>
      <c r="Z113" s="20" t="s">
        <v>742</v>
      </c>
      <c r="AA113" s="20" t="s">
        <v>743</v>
      </c>
      <c r="AB113" s="20" t="s">
        <v>1054</v>
      </c>
      <c r="AC113" s="20" t="s">
        <v>1055</v>
      </c>
      <c r="AD113" s="20" t="s">
        <v>46</v>
      </c>
      <c r="AE113" s="20" t="s">
        <v>412</v>
      </c>
      <c r="AF113" s="21">
        <v>1.4519624518100001</v>
      </c>
      <c r="AG113" s="21">
        <v>9.8966851874199999E-2</v>
      </c>
    </row>
    <row r="114" spans="5:33" ht="12.75" customHeight="1">
      <c r="E114" s="17" t="s">
        <v>468</v>
      </c>
      <c r="F114" s="17" t="s">
        <v>469</v>
      </c>
      <c r="G114" s="17" t="s">
        <v>1056</v>
      </c>
      <c r="H114" s="17" t="s">
        <v>1057</v>
      </c>
      <c r="I114" s="17">
        <v>10561</v>
      </c>
      <c r="J114" s="17">
        <v>44546</v>
      </c>
      <c r="K114" s="17">
        <v>21447</v>
      </c>
      <c r="L114" s="17">
        <v>20842</v>
      </c>
      <c r="N114" s="19" t="s">
        <v>938</v>
      </c>
      <c r="O114" s="19" t="s">
        <v>939</v>
      </c>
      <c r="P114" s="19" t="s">
        <v>1058</v>
      </c>
      <c r="Q114" s="19" t="s">
        <v>1059</v>
      </c>
      <c r="T114" s="20">
        <v>373</v>
      </c>
      <c r="U114" s="20" t="s">
        <v>403</v>
      </c>
      <c r="V114" s="20" t="s">
        <v>404</v>
      </c>
      <c r="W114" s="20" t="s">
        <v>405</v>
      </c>
      <c r="X114" s="20" t="s">
        <v>429</v>
      </c>
      <c r="Y114" s="20" t="s">
        <v>430</v>
      </c>
      <c r="Z114" s="20" t="s">
        <v>1060</v>
      </c>
      <c r="AA114" s="20" t="s">
        <v>1061</v>
      </c>
      <c r="AB114" s="20" t="s">
        <v>1062</v>
      </c>
      <c r="AC114" s="20" t="s">
        <v>1063</v>
      </c>
      <c r="AD114" s="20" t="s">
        <v>46</v>
      </c>
      <c r="AE114" s="20" t="s">
        <v>412</v>
      </c>
      <c r="AF114" s="21">
        <v>3.1514265568100002</v>
      </c>
      <c r="AG114" s="21">
        <v>0.29012381618900002</v>
      </c>
    </row>
    <row r="115" spans="5:33" ht="12.75" customHeight="1">
      <c r="E115" s="17" t="s">
        <v>468</v>
      </c>
      <c r="F115" s="17" t="s">
        <v>469</v>
      </c>
      <c r="G115" s="17" t="s">
        <v>1064</v>
      </c>
      <c r="H115" s="17" t="s">
        <v>1065</v>
      </c>
      <c r="I115" s="17">
        <v>17843</v>
      </c>
      <c r="J115" s="17">
        <v>78424</v>
      </c>
      <c r="K115" s="17">
        <v>153391</v>
      </c>
      <c r="L115" s="17">
        <v>164147</v>
      </c>
      <c r="N115" s="19" t="s">
        <v>964</v>
      </c>
      <c r="O115" s="19" t="s">
        <v>965</v>
      </c>
      <c r="P115" s="19" t="s">
        <v>966</v>
      </c>
      <c r="Q115" s="19" t="s">
        <v>967</v>
      </c>
      <c r="T115" s="20">
        <v>106</v>
      </c>
      <c r="U115" s="20" t="s">
        <v>403</v>
      </c>
      <c r="V115" s="20" t="s">
        <v>404</v>
      </c>
      <c r="W115" s="20" t="s">
        <v>405</v>
      </c>
      <c r="X115" s="20" t="s">
        <v>423</v>
      </c>
      <c r="Y115" s="20" t="s">
        <v>424</v>
      </c>
      <c r="Z115" s="20" t="s">
        <v>649</v>
      </c>
      <c r="AA115" s="20" t="s">
        <v>650</v>
      </c>
      <c r="AB115" s="20" t="s">
        <v>1066</v>
      </c>
      <c r="AC115" s="20" t="s">
        <v>1067</v>
      </c>
      <c r="AD115" s="20" t="s">
        <v>46</v>
      </c>
      <c r="AE115" s="20" t="s">
        <v>412</v>
      </c>
      <c r="AF115" s="21">
        <v>3.1028299552099998</v>
      </c>
      <c r="AG115" s="21">
        <v>0.40551616873599999</v>
      </c>
    </row>
    <row r="116" spans="5:33" ht="12.75" customHeight="1">
      <c r="E116" s="17" t="s">
        <v>474</v>
      </c>
      <c r="F116" s="17" t="s">
        <v>475</v>
      </c>
      <c r="G116" s="17" t="s">
        <v>1068</v>
      </c>
      <c r="H116" s="17" t="s">
        <v>546</v>
      </c>
      <c r="I116" s="17">
        <v>34135</v>
      </c>
      <c r="J116" s="17">
        <v>177348</v>
      </c>
      <c r="K116" s="17">
        <v>30472</v>
      </c>
      <c r="L116" s="17">
        <v>32195</v>
      </c>
      <c r="N116" s="19" t="s">
        <v>981</v>
      </c>
      <c r="O116" s="19" t="s">
        <v>982</v>
      </c>
      <c r="P116" s="19" t="s">
        <v>983</v>
      </c>
      <c r="Q116" s="19" t="s">
        <v>984</v>
      </c>
      <c r="T116" s="20">
        <v>41</v>
      </c>
      <c r="U116" s="20" t="s">
        <v>403</v>
      </c>
      <c r="V116" s="20" t="s">
        <v>404</v>
      </c>
      <c r="W116" s="20" t="s">
        <v>405</v>
      </c>
      <c r="X116" s="20" t="s">
        <v>395</v>
      </c>
      <c r="Y116" s="20" t="s">
        <v>396</v>
      </c>
      <c r="Z116" s="20" t="s">
        <v>507</v>
      </c>
      <c r="AA116" s="20" t="s">
        <v>508</v>
      </c>
      <c r="AB116" s="20" t="s">
        <v>1069</v>
      </c>
      <c r="AC116" s="20" t="s">
        <v>1070</v>
      </c>
      <c r="AD116" s="20" t="s">
        <v>46</v>
      </c>
      <c r="AE116" s="20" t="s">
        <v>412</v>
      </c>
      <c r="AF116" s="21">
        <v>1.3737853127899999</v>
      </c>
      <c r="AG116" s="21">
        <v>7.7849196386199998E-2</v>
      </c>
    </row>
    <row r="117" spans="5:33" ht="12.75" customHeight="1">
      <c r="E117" s="17" t="s">
        <v>474</v>
      </c>
      <c r="F117" s="17" t="s">
        <v>475</v>
      </c>
      <c r="G117" s="17" t="s">
        <v>559</v>
      </c>
      <c r="H117" s="17" t="s">
        <v>560</v>
      </c>
      <c r="I117" s="17">
        <v>40203</v>
      </c>
      <c r="J117" s="17">
        <v>191950</v>
      </c>
      <c r="K117" s="17">
        <v>237588</v>
      </c>
      <c r="L117" s="17">
        <v>248663</v>
      </c>
      <c r="N117" s="19" t="s">
        <v>987</v>
      </c>
      <c r="O117" s="19" t="s">
        <v>988</v>
      </c>
      <c r="P117" s="19" t="s">
        <v>989</v>
      </c>
      <c r="Q117" s="19" t="s">
        <v>990</v>
      </c>
      <c r="T117" s="20">
        <v>255</v>
      </c>
      <c r="U117" s="20" t="s">
        <v>403</v>
      </c>
      <c r="V117" s="20" t="s">
        <v>404</v>
      </c>
      <c r="W117" s="20" t="s">
        <v>405</v>
      </c>
      <c r="X117" s="20" t="s">
        <v>406</v>
      </c>
      <c r="Y117" s="20" t="s">
        <v>407</v>
      </c>
      <c r="Z117" s="20" t="s">
        <v>952</v>
      </c>
      <c r="AA117" s="20" t="s">
        <v>953</v>
      </c>
      <c r="AB117" s="20" t="s">
        <v>1071</v>
      </c>
      <c r="AC117" s="20" t="s">
        <v>1072</v>
      </c>
      <c r="AD117" s="20" t="s">
        <v>46</v>
      </c>
      <c r="AE117" s="20" t="s">
        <v>412</v>
      </c>
      <c r="AF117" s="21">
        <v>1.5004344549899999</v>
      </c>
      <c r="AG117" s="21">
        <v>6.8316572895200003E-2</v>
      </c>
    </row>
    <row r="118" spans="5:33" ht="12.75" customHeight="1">
      <c r="E118" s="17" t="s">
        <v>474</v>
      </c>
      <c r="F118" s="17" t="s">
        <v>475</v>
      </c>
      <c r="G118" s="17" t="s">
        <v>659</v>
      </c>
      <c r="H118" s="17" t="s">
        <v>660</v>
      </c>
      <c r="I118" s="17">
        <v>17729</v>
      </c>
      <c r="J118" s="17">
        <v>87925</v>
      </c>
      <c r="K118" s="17">
        <v>66818</v>
      </c>
      <c r="L118" s="17">
        <v>66154</v>
      </c>
      <c r="N118" s="19" t="s">
        <v>987</v>
      </c>
      <c r="O118" s="19" t="s">
        <v>988</v>
      </c>
      <c r="P118" s="19" t="s">
        <v>1073</v>
      </c>
      <c r="Q118" s="19" t="s">
        <v>1074</v>
      </c>
      <c r="T118" s="20">
        <v>14</v>
      </c>
      <c r="U118" s="20" t="s">
        <v>403</v>
      </c>
      <c r="V118" s="20" t="s">
        <v>404</v>
      </c>
      <c r="W118" s="20" t="s">
        <v>405</v>
      </c>
      <c r="X118" s="20" t="s">
        <v>395</v>
      </c>
      <c r="Y118" s="20" t="s">
        <v>396</v>
      </c>
      <c r="Z118" s="20" t="s">
        <v>176</v>
      </c>
      <c r="AA118" s="20" t="s">
        <v>442</v>
      </c>
      <c r="AB118" s="20" t="s">
        <v>177</v>
      </c>
      <c r="AC118" s="20" t="s">
        <v>1075</v>
      </c>
      <c r="AD118" s="20" t="s">
        <v>46</v>
      </c>
      <c r="AE118" s="20" t="s">
        <v>412</v>
      </c>
      <c r="AF118" s="21">
        <v>1.5581318286600001</v>
      </c>
      <c r="AG118" s="21">
        <v>8.7469177098800005E-2</v>
      </c>
    </row>
    <row r="119" spans="5:33" ht="12.75" customHeight="1">
      <c r="E119" s="17" t="s">
        <v>474</v>
      </c>
      <c r="F119" s="17" t="s">
        <v>475</v>
      </c>
      <c r="G119" s="17" t="s">
        <v>724</v>
      </c>
      <c r="H119" s="17" t="s">
        <v>725</v>
      </c>
      <c r="I119" s="17">
        <v>11089</v>
      </c>
      <c r="J119" s="17">
        <v>58542</v>
      </c>
      <c r="K119" s="17">
        <v>62486</v>
      </c>
      <c r="L119" s="17">
        <v>65967</v>
      </c>
      <c r="N119" s="19" t="s">
        <v>445</v>
      </c>
      <c r="O119" s="19" t="s">
        <v>446</v>
      </c>
      <c r="P119" s="19" t="s">
        <v>447</v>
      </c>
      <c r="Q119" s="19" t="s">
        <v>448</v>
      </c>
      <c r="T119" s="20">
        <v>376</v>
      </c>
      <c r="U119" s="20" t="s">
        <v>403</v>
      </c>
      <c r="V119" s="20" t="s">
        <v>404</v>
      </c>
      <c r="W119" s="20" t="s">
        <v>405</v>
      </c>
      <c r="X119" s="20" t="s">
        <v>429</v>
      </c>
      <c r="Y119" s="20" t="s">
        <v>430</v>
      </c>
      <c r="Z119" s="20" t="s">
        <v>1076</v>
      </c>
      <c r="AA119" s="20" t="s">
        <v>1077</v>
      </c>
      <c r="AB119" s="20" t="s">
        <v>1078</v>
      </c>
      <c r="AC119" s="20" t="s">
        <v>1079</v>
      </c>
      <c r="AD119" s="20" t="s">
        <v>46</v>
      </c>
      <c r="AE119" s="20" t="s">
        <v>412</v>
      </c>
      <c r="AF119" s="21">
        <v>3.4449973906700002</v>
      </c>
      <c r="AG119" s="21">
        <v>0.30975534626200002</v>
      </c>
    </row>
    <row r="120" spans="5:33" ht="12.75" customHeight="1">
      <c r="E120" s="17" t="s">
        <v>474</v>
      </c>
      <c r="F120" s="17" t="s">
        <v>475</v>
      </c>
      <c r="G120" s="17" t="s">
        <v>665</v>
      </c>
      <c r="H120" s="17" t="s">
        <v>666</v>
      </c>
      <c r="I120" s="17">
        <v>27325</v>
      </c>
      <c r="J120" s="17">
        <v>134293</v>
      </c>
      <c r="K120" s="17">
        <v>76592</v>
      </c>
      <c r="L120" s="17">
        <v>78618</v>
      </c>
      <c r="N120" s="19" t="s">
        <v>445</v>
      </c>
      <c r="O120" s="19" t="s">
        <v>446</v>
      </c>
      <c r="P120" s="19" t="s">
        <v>1080</v>
      </c>
      <c r="Q120" s="19" t="s">
        <v>1081</v>
      </c>
      <c r="T120" s="20">
        <v>200</v>
      </c>
      <c r="U120" s="20" t="s">
        <v>403</v>
      </c>
      <c r="V120" s="20" t="s">
        <v>404</v>
      </c>
      <c r="W120" s="20" t="s">
        <v>405</v>
      </c>
      <c r="X120" s="20" t="s">
        <v>406</v>
      </c>
      <c r="Y120" s="20" t="s">
        <v>407</v>
      </c>
      <c r="Z120" s="20" t="s">
        <v>1082</v>
      </c>
      <c r="AA120" s="20" t="s">
        <v>879</v>
      </c>
      <c r="AB120" s="20" t="s">
        <v>1083</v>
      </c>
      <c r="AC120" s="20" t="s">
        <v>1084</v>
      </c>
      <c r="AD120" s="20" t="s">
        <v>46</v>
      </c>
      <c r="AE120" s="20" t="s">
        <v>412</v>
      </c>
      <c r="AF120" s="21">
        <v>1.69813310874</v>
      </c>
      <c r="AG120" s="21">
        <v>6.2464391956800001E-2</v>
      </c>
    </row>
    <row r="121" spans="5:33" ht="12.75" customHeight="1">
      <c r="E121" s="17" t="s">
        <v>474</v>
      </c>
      <c r="F121" s="17" t="s">
        <v>475</v>
      </c>
      <c r="G121" s="17" t="s">
        <v>862</v>
      </c>
      <c r="H121" s="17" t="s">
        <v>863</v>
      </c>
      <c r="I121" s="17">
        <v>125294</v>
      </c>
      <c r="J121" s="17">
        <v>533825</v>
      </c>
      <c r="K121" s="17">
        <v>24192</v>
      </c>
      <c r="L121" s="17">
        <v>25982</v>
      </c>
      <c r="N121" s="19" t="s">
        <v>445</v>
      </c>
      <c r="O121" s="19" t="s">
        <v>446</v>
      </c>
      <c r="P121" s="19" t="s">
        <v>1085</v>
      </c>
      <c r="Q121" s="19" t="s">
        <v>1086</v>
      </c>
      <c r="T121" s="20">
        <v>173</v>
      </c>
      <c r="U121" s="20" t="s">
        <v>403</v>
      </c>
      <c r="V121" s="20" t="s">
        <v>404</v>
      </c>
      <c r="W121" s="20" t="s">
        <v>405</v>
      </c>
      <c r="X121" s="20" t="s">
        <v>440</v>
      </c>
      <c r="Y121" s="20" t="s">
        <v>441</v>
      </c>
      <c r="Z121" s="20" t="s">
        <v>567</v>
      </c>
      <c r="AA121" s="20" t="s">
        <v>568</v>
      </c>
      <c r="AB121" s="20" t="s">
        <v>1087</v>
      </c>
      <c r="AC121" s="20" t="s">
        <v>1088</v>
      </c>
      <c r="AD121" s="20" t="s">
        <v>46</v>
      </c>
      <c r="AE121" s="20" t="s">
        <v>412</v>
      </c>
      <c r="AF121" s="21">
        <v>2.1257791582499999</v>
      </c>
      <c r="AG121" s="21">
        <v>0.15357746672</v>
      </c>
    </row>
    <row r="122" spans="5:33" ht="12.75" customHeight="1">
      <c r="E122" s="17" t="s">
        <v>474</v>
      </c>
      <c r="F122" s="17" t="s">
        <v>475</v>
      </c>
      <c r="G122" s="17" t="s">
        <v>987</v>
      </c>
      <c r="H122" s="17" t="s">
        <v>988</v>
      </c>
      <c r="I122" s="17">
        <v>39886</v>
      </c>
      <c r="J122" s="17">
        <v>184458</v>
      </c>
      <c r="K122" s="17">
        <v>50428</v>
      </c>
      <c r="L122" s="17">
        <v>53447</v>
      </c>
      <c r="N122" s="19" t="s">
        <v>637</v>
      </c>
      <c r="O122" s="19" t="s">
        <v>638</v>
      </c>
      <c r="P122" s="19" t="s">
        <v>1014</v>
      </c>
      <c r="Q122" s="19" t="s">
        <v>1015</v>
      </c>
      <c r="T122" s="20">
        <v>264</v>
      </c>
      <c r="U122" s="20" t="s">
        <v>403</v>
      </c>
      <c r="V122" s="20" t="s">
        <v>404</v>
      </c>
      <c r="W122" s="20" t="s">
        <v>405</v>
      </c>
      <c r="X122" s="20" t="s">
        <v>468</v>
      </c>
      <c r="Y122" s="20" t="s">
        <v>469</v>
      </c>
      <c r="Z122" s="20" t="s">
        <v>991</v>
      </c>
      <c r="AA122" s="20" t="s">
        <v>992</v>
      </c>
      <c r="AB122" s="20" t="s">
        <v>1089</v>
      </c>
      <c r="AC122" s="20" t="s">
        <v>1090</v>
      </c>
      <c r="AD122" s="20" t="s">
        <v>46</v>
      </c>
      <c r="AE122" s="20" t="s">
        <v>412</v>
      </c>
      <c r="AF122" s="21">
        <v>3.24780247165</v>
      </c>
      <c r="AG122" s="21">
        <v>0.27257763507600002</v>
      </c>
    </row>
    <row r="123" spans="5:33" ht="12.75" customHeight="1">
      <c r="E123" s="17" t="s">
        <v>474</v>
      </c>
      <c r="F123" s="17" t="s">
        <v>475</v>
      </c>
      <c r="G123" s="17" t="s">
        <v>1048</v>
      </c>
      <c r="H123" s="17" t="s">
        <v>1049</v>
      </c>
      <c r="I123" s="17">
        <v>37520</v>
      </c>
      <c r="J123" s="17">
        <v>182226</v>
      </c>
      <c r="K123" s="17">
        <v>67675</v>
      </c>
      <c r="L123" s="17">
        <v>82879</v>
      </c>
      <c r="N123" s="19" t="s">
        <v>637</v>
      </c>
      <c r="O123" s="19" t="s">
        <v>638</v>
      </c>
      <c r="P123" s="19" t="s">
        <v>1091</v>
      </c>
      <c r="Q123" s="19" t="s">
        <v>1092</v>
      </c>
      <c r="T123" s="20">
        <v>265</v>
      </c>
      <c r="U123" s="20" t="s">
        <v>403</v>
      </c>
      <c r="V123" s="20" t="s">
        <v>404</v>
      </c>
      <c r="W123" s="20" t="s">
        <v>405</v>
      </c>
      <c r="X123" s="20" t="s">
        <v>468</v>
      </c>
      <c r="Y123" s="20" t="s">
        <v>469</v>
      </c>
      <c r="Z123" s="20" t="s">
        <v>997</v>
      </c>
      <c r="AA123" s="20" t="s">
        <v>998</v>
      </c>
      <c r="AB123" s="20" t="s">
        <v>1093</v>
      </c>
      <c r="AC123" s="20" t="s">
        <v>1094</v>
      </c>
      <c r="AD123" s="20" t="s">
        <v>46</v>
      </c>
      <c r="AE123" s="20" t="s">
        <v>412</v>
      </c>
      <c r="AF123" s="21">
        <v>4.4005763887400002</v>
      </c>
      <c r="AG123" s="21">
        <v>0.41091998988599998</v>
      </c>
    </row>
    <row r="124" spans="5:33" ht="12.75" customHeight="1">
      <c r="E124" s="17" t="s">
        <v>474</v>
      </c>
      <c r="F124" s="17" t="s">
        <v>475</v>
      </c>
      <c r="G124" s="17" t="s">
        <v>976</v>
      </c>
      <c r="H124" s="17" t="s">
        <v>977</v>
      </c>
      <c r="I124" s="17">
        <v>12153</v>
      </c>
      <c r="J124" s="17">
        <v>55861</v>
      </c>
      <c r="K124" s="17">
        <v>148354</v>
      </c>
      <c r="L124" s="17">
        <v>157368</v>
      </c>
      <c r="N124" s="19" t="s">
        <v>431</v>
      </c>
      <c r="O124" s="19" t="s">
        <v>432</v>
      </c>
      <c r="P124" s="19" t="s">
        <v>433</v>
      </c>
      <c r="Q124" s="19" t="s">
        <v>434</v>
      </c>
      <c r="T124" s="20">
        <v>238</v>
      </c>
      <c r="U124" s="20" t="s">
        <v>403</v>
      </c>
      <c r="V124" s="20" t="s">
        <v>404</v>
      </c>
      <c r="W124" s="20" t="s">
        <v>405</v>
      </c>
      <c r="X124" s="20" t="s">
        <v>406</v>
      </c>
      <c r="Y124" s="20" t="s">
        <v>407</v>
      </c>
      <c r="Z124" s="20" t="s">
        <v>948</v>
      </c>
      <c r="AA124" s="20" t="s">
        <v>949</v>
      </c>
      <c r="AB124" s="20" t="s">
        <v>1095</v>
      </c>
      <c r="AC124" s="20" t="s">
        <v>1096</v>
      </c>
      <c r="AD124" s="20" t="s">
        <v>46</v>
      </c>
      <c r="AE124" s="20" t="s">
        <v>412</v>
      </c>
      <c r="AF124" s="21">
        <v>2.6164909816000002</v>
      </c>
      <c r="AG124" s="21">
        <v>0.160172899684</v>
      </c>
    </row>
    <row r="125" spans="5:33" ht="12.75" customHeight="1">
      <c r="E125" s="17" t="s">
        <v>474</v>
      </c>
      <c r="F125" s="17" t="s">
        <v>475</v>
      </c>
      <c r="G125" s="17" t="s">
        <v>1097</v>
      </c>
      <c r="H125" s="17" t="s">
        <v>597</v>
      </c>
      <c r="I125" s="17">
        <v>22255</v>
      </c>
      <c r="J125" s="17">
        <v>98828</v>
      </c>
      <c r="K125" s="17">
        <v>100024</v>
      </c>
      <c r="L125" s="17">
        <v>120956</v>
      </c>
      <c r="N125" s="19" t="s">
        <v>431</v>
      </c>
      <c r="O125" s="19" t="s">
        <v>432</v>
      </c>
      <c r="P125" s="19" t="s">
        <v>1034</v>
      </c>
      <c r="Q125" s="19" t="s">
        <v>1035</v>
      </c>
      <c r="T125" s="20">
        <v>34</v>
      </c>
      <c r="U125" s="20" t="s">
        <v>403</v>
      </c>
      <c r="V125" s="20" t="s">
        <v>404</v>
      </c>
      <c r="W125" s="20" t="s">
        <v>405</v>
      </c>
      <c r="X125" s="20" t="s">
        <v>395</v>
      </c>
      <c r="Y125" s="20" t="s">
        <v>396</v>
      </c>
      <c r="Z125" s="20" t="s">
        <v>495</v>
      </c>
      <c r="AA125" s="20" t="s">
        <v>496</v>
      </c>
      <c r="AB125" s="20" t="s">
        <v>1098</v>
      </c>
      <c r="AC125" s="20" t="s">
        <v>1099</v>
      </c>
      <c r="AD125" s="20" t="s">
        <v>46</v>
      </c>
      <c r="AE125" s="20" t="s">
        <v>412</v>
      </c>
      <c r="AF125" s="21">
        <v>2.9096850490200001</v>
      </c>
      <c r="AG125" s="21">
        <v>0.37222865704000002</v>
      </c>
    </row>
    <row r="126" spans="5:33" ht="12.75" customHeight="1">
      <c r="E126" s="17" t="s">
        <v>474</v>
      </c>
      <c r="F126" s="17" t="s">
        <v>475</v>
      </c>
      <c r="G126" s="17" t="s">
        <v>856</v>
      </c>
      <c r="H126" s="17" t="s">
        <v>857</v>
      </c>
      <c r="I126" s="17">
        <v>31973</v>
      </c>
      <c r="J126" s="17">
        <v>156720</v>
      </c>
      <c r="K126" s="17">
        <v>42467</v>
      </c>
      <c r="L126" s="17">
        <v>45446</v>
      </c>
      <c r="N126" s="19" t="s">
        <v>454</v>
      </c>
      <c r="O126" s="19" t="s">
        <v>455</v>
      </c>
      <c r="P126" s="19" t="s">
        <v>456</v>
      </c>
      <c r="Q126" s="19" t="s">
        <v>457</v>
      </c>
      <c r="T126" s="20">
        <v>4</v>
      </c>
      <c r="U126" s="20" t="s">
        <v>403</v>
      </c>
      <c r="V126" s="20" t="s">
        <v>404</v>
      </c>
      <c r="W126" s="20" t="s">
        <v>405</v>
      </c>
      <c r="X126" s="20" t="s">
        <v>395</v>
      </c>
      <c r="Y126" s="20" t="s">
        <v>396</v>
      </c>
      <c r="Z126" s="20" t="s">
        <v>415</v>
      </c>
      <c r="AA126" s="20" t="s">
        <v>416</v>
      </c>
      <c r="AB126" s="20" t="s">
        <v>509</v>
      </c>
      <c r="AC126" s="20" t="s">
        <v>510</v>
      </c>
      <c r="AD126" s="20" t="s">
        <v>46</v>
      </c>
      <c r="AE126" s="20" t="s">
        <v>412</v>
      </c>
      <c r="AF126" s="21">
        <v>1.35530770828</v>
      </c>
      <c r="AG126" s="21">
        <v>5.12718123587E-2</v>
      </c>
    </row>
    <row r="127" spans="5:33" ht="12.75" customHeight="1">
      <c r="E127" s="17" t="s">
        <v>474</v>
      </c>
      <c r="F127" s="17" t="s">
        <v>475</v>
      </c>
      <c r="G127" s="17" t="s">
        <v>1026</v>
      </c>
      <c r="H127" s="17" t="s">
        <v>1027</v>
      </c>
      <c r="I127" s="17">
        <v>8096</v>
      </c>
      <c r="J127" s="17">
        <v>42289</v>
      </c>
      <c r="K127" s="17">
        <v>99654</v>
      </c>
      <c r="L127" s="17">
        <v>100634</v>
      </c>
      <c r="N127" s="19" t="s">
        <v>454</v>
      </c>
      <c r="O127" s="19" t="s">
        <v>455</v>
      </c>
      <c r="P127" s="19" t="s">
        <v>553</v>
      </c>
      <c r="Q127" s="19" t="s">
        <v>554</v>
      </c>
      <c r="T127" s="20">
        <v>136</v>
      </c>
      <c r="U127" s="20" t="s">
        <v>403</v>
      </c>
      <c r="V127" s="20" t="s">
        <v>404</v>
      </c>
      <c r="W127" s="20" t="s">
        <v>405</v>
      </c>
      <c r="X127" s="20" t="s">
        <v>435</v>
      </c>
      <c r="Y127" s="20" t="s">
        <v>436</v>
      </c>
      <c r="Z127" s="20" t="s">
        <v>454</v>
      </c>
      <c r="AA127" s="20" t="s">
        <v>455</v>
      </c>
      <c r="AB127" s="20" t="s">
        <v>1100</v>
      </c>
      <c r="AC127" s="20" t="s">
        <v>1101</v>
      </c>
      <c r="AD127" s="20" t="s">
        <v>46</v>
      </c>
      <c r="AE127" s="20" t="s">
        <v>412</v>
      </c>
      <c r="AF127" s="21">
        <v>2.0949279618899999</v>
      </c>
      <c r="AG127" s="21">
        <v>9.4635715624699995E-2</v>
      </c>
    </row>
    <row r="128" spans="5:33" ht="12.75" customHeight="1">
      <c r="E128" s="17" t="s">
        <v>474</v>
      </c>
      <c r="F128" s="17" t="s">
        <v>475</v>
      </c>
      <c r="G128" s="17" t="s">
        <v>1102</v>
      </c>
      <c r="H128" s="17" t="s">
        <v>1103</v>
      </c>
      <c r="I128" s="17">
        <v>62545</v>
      </c>
      <c r="J128" s="17">
        <v>317538</v>
      </c>
      <c r="K128" s="17">
        <v>44053</v>
      </c>
      <c r="L128" s="17">
        <v>47260</v>
      </c>
      <c r="N128" s="19" t="s">
        <v>454</v>
      </c>
      <c r="O128" s="19" t="s">
        <v>455</v>
      </c>
      <c r="P128" s="19" t="s">
        <v>1038</v>
      </c>
      <c r="Q128" s="19" t="s">
        <v>1039</v>
      </c>
      <c r="T128" s="20">
        <v>308</v>
      </c>
      <c r="U128" s="20" t="s">
        <v>403</v>
      </c>
      <c r="V128" s="20" t="s">
        <v>404</v>
      </c>
      <c r="W128" s="20" t="s">
        <v>405</v>
      </c>
      <c r="X128" s="20" t="s">
        <v>474</v>
      </c>
      <c r="Y128" s="20" t="s">
        <v>475</v>
      </c>
      <c r="Z128" s="20" t="s">
        <v>724</v>
      </c>
      <c r="AA128" s="20" t="s">
        <v>725</v>
      </c>
      <c r="AB128" s="20" t="s">
        <v>726</v>
      </c>
      <c r="AC128" s="20" t="s">
        <v>727</v>
      </c>
      <c r="AD128" s="20" t="s">
        <v>46</v>
      </c>
      <c r="AE128" s="20" t="s">
        <v>412</v>
      </c>
      <c r="AF128" s="21">
        <v>2.2440104359499999</v>
      </c>
      <c r="AG128" s="21">
        <v>0.170824001388</v>
      </c>
    </row>
    <row r="129" spans="5:33" ht="12.75" customHeight="1">
      <c r="E129" s="17" t="s">
        <v>479</v>
      </c>
      <c r="F129" s="17" t="s">
        <v>480</v>
      </c>
      <c r="G129" s="17" t="s">
        <v>1104</v>
      </c>
      <c r="H129" s="17" t="s">
        <v>488</v>
      </c>
      <c r="I129" s="17">
        <v>118337</v>
      </c>
      <c r="J129" s="17">
        <v>486251</v>
      </c>
      <c r="K129" s="17">
        <v>12843</v>
      </c>
      <c r="L129" s="17">
        <v>14613</v>
      </c>
      <c r="N129" s="19" t="s">
        <v>454</v>
      </c>
      <c r="O129" s="19" t="s">
        <v>455</v>
      </c>
      <c r="P129" s="19" t="s">
        <v>1100</v>
      </c>
      <c r="Q129" s="19" t="s">
        <v>1101</v>
      </c>
      <c r="T129" s="20">
        <v>309</v>
      </c>
      <c r="U129" s="20" t="s">
        <v>403</v>
      </c>
      <c r="V129" s="20" t="s">
        <v>404</v>
      </c>
      <c r="W129" s="20" t="s">
        <v>405</v>
      </c>
      <c r="X129" s="20" t="s">
        <v>474</v>
      </c>
      <c r="Y129" s="20" t="s">
        <v>475</v>
      </c>
      <c r="Z129" s="20" t="s">
        <v>724</v>
      </c>
      <c r="AA129" s="20" t="s">
        <v>725</v>
      </c>
      <c r="AB129" s="20" t="s">
        <v>732</v>
      </c>
      <c r="AC129" s="20" t="s">
        <v>733</v>
      </c>
      <c r="AD129" s="20" t="s">
        <v>46</v>
      </c>
      <c r="AE129" s="20" t="s">
        <v>412</v>
      </c>
      <c r="AF129" s="21">
        <v>3.11366375911</v>
      </c>
      <c r="AG129" s="21">
        <v>0.32116228926000001</v>
      </c>
    </row>
    <row r="130" spans="5:33" ht="12.75" customHeight="1">
      <c r="E130" s="17" t="s">
        <v>479</v>
      </c>
      <c r="F130" s="17" t="s">
        <v>480</v>
      </c>
      <c r="G130" s="17" t="s">
        <v>629</v>
      </c>
      <c r="H130" s="17" t="s">
        <v>630</v>
      </c>
      <c r="I130" s="17">
        <v>32010</v>
      </c>
      <c r="J130" s="17">
        <v>132972</v>
      </c>
      <c r="K130" s="17">
        <v>36105</v>
      </c>
      <c r="L130" s="17">
        <v>38554</v>
      </c>
      <c r="N130" s="19" t="s">
        <v>1048</v>
      </c>
      <c r="O130" s="19" t="s">
        <v>1049</v>
      </c>
      <c r="P130" s="19" t="s">
        <v>1050</v>
      </c>
      <c r="Q130" s="19" t="s">
        <v>1051</v>
      </c>
      <c r="T130" s="20">
        <v>358</v>
      </c>
      <c r="U130" s="20" t="s">
        <v>403</v>
      </c>
      <c r="V130" s="20" t="s">
        <v>404</v>
      </c>
      <c r="W130" s="20" t="s">
        <v>405</v>
      </c>
      <c r="X130" s="20" t="s">
        <v>479</v>
      </c>
      <c r="Y130" s="20" t="s">
        <v>480</v>
      </c>
      <c r="Z130" s="20" t="s">
        <v>653</v>
      </c>
      <c r="AA130" s="20" t="s">
        <v>654</v>
      </c>
      <c r="AB130" s="20" t="s">
        <v>1105</v>
      </c>
      <c r="AC130" s="20" t="s">
        <v>1106</v>
      </c>
      <c r="AD130" s="20" t="s">
        <v>46</v>
      </c>
      <c r="AE130" s="20" t="s">
        <v>412</v>
      </c>
      <c r="AF130" s="21">
        <v>2.3857273495000002</v>
      </c>
      <c r="AG130" s="21">
        <v>0.108624116378</v>
      </c>
    </row>
    <row r="131" spans="5:33" ht="12.75" customHeight="1">
      <c r="E131" s="17" t="s">
        <v>479</v>
      </c>
      <c r="F131" s="17" t="s">
        <v>480</v>
      </c>
      <c r="G131" s="17" t="s">
        <v>677</v>
      </c>
      <c r="H131" s="17" t="s">
        <v>678</v>
      </c>
      <c r="I131" s="17">
        <v>29236</v>
      </c>
      <c r="J131" s="17">
        <v>128453</v>
      </c>
      <c r="K131" s="17">
        <v>66506</v>
      </c>
      <c r="L131" s="17">
        <v>65179</v>
      </c>
      <c r="N131" s="19" t="s">
        <v>1048</v>
      </c>
      <c r="O131" s="19" t="s">
        <v>1049</v>
      </c>
      <c r="P131" s="19" t="s">
        <v>1107</v>
      </c>
      <c r="Q131" s="19" t="s">
        <v>1108</v>
      </c>
      <c r="T131" s="20">
        <v>108</v>
      </c>
      <c r="U131" s="20" t="s">
        <v>403</v>
      </c>
      <c r="V131" s="20" t="s">
        <v>404</v>
      </c>
      <c r="W131" s="20" t="s">
        <v>405</v>
      </c>
      <c r="X131" s="20" t="s">
        <v>423</v>
      </c>
      <c r="Y131" s="20" t="s">
        <v>424</v>
      </c>
      <c r="Z131" s="20" t="s">
        <v>657</v>
      </c>
      <c r="AA131" s="20" t="s">
        <v>658</v>
      </c>
      <c r="AB131" s="20" t="s">
        <v>1109</v>
      </c>
      <c r="AC131" s="20" t="s">
        <v>1110</v>
      </c>
      <c r="AD131" s="20" t="s">
        <v>46</v>
      </c>
      <c r="AE131" s="20" t="s">
        <v>412</v>
      </c>
      <c r="AF131" s="21">
        <v>1.1006136640099999</v>
      </c>
      <c r="AG131" s="21">
        <v>5.5727455276699998E-2</v>
      </c>
    </row>
    <row r="132" spans="5:33" ht="12.75" customHeight="1">
      <c r="E132" s="17" t="s">
        <v>479</v>
      </c>
      <c r="F132" s="17" t="s">
        <v>480</v>
      </c>
      <c r="G132" s="17" t="s">
        <v>719</v>
      </c>
      <c r="H132" s="17" t="s">
        <v>720</v>
      </c>
      <c r="I132" s="17">
        <v>35920</v>
      </c>
      <c r="J132" s="17">
        <v>155210</v>
      </c>
      <c r="K132" s="17">
        <v>166803</v>
      </c>
      <c r="L132" s="17">
        <v>176743</v>
      </c>
      <c r="N132" s="19" t="s">
        <v>1048</v>
      </c>
      <c r="O132" s="19" t="s">
        <v>1049</v>
      </c>
      <c r="P132" s="19" t="s">
        <v>785</v>
      </c>
      <c r="Q132" s="19" t="s">
        <v>1111</v>
      </c>
      <c r="T132" s="20">
        <v>111</v>
      </c>
      <c r="U132" s="20" t="s">
        <v>403</v>
      </c>
      <c r="V132" s="20" t="s">
        <v>404</v>
      </c>
      <c r="W132" s="20" t="s">
        <v>405</v>
      </c>
      <c r="X132" s="20" t="s">
        <v>423</v>
      </c>
      <c r="Y132" s="20" t="s">
        <v>424</v>
      </c>
      <c r="Z132" s="20" t="s">
        <v>503</v>
      </c>
      <c r="AA132" s="20" t="s">
        <v>504</v>
      </c>
      <c r="AB132" s="20" t="s">
        <v>1112</v>
      </c>
      <c r="AC132" s="20" t="s">
        <v>1113</v>
      </c>
      <c r="AD132" s="20" t="s">
        <v>46</v>
      </c>
      <c r="AE132" s="20" t="s">
        <v>412</v>
      </c>
      <c r="AF132" s="21">
        <v>4.8748025250099998</v>
      </c>
      <c r="AG132" s="21">
        <v>0.43198631508200003</v>
      </c>
    </row>
    <row r="133" spans="5:33" ht="12.75" customHeight="1">
      <c r="E133" s="17" t="s">
        <v>479</v>
      </c>
      <c r="F133" s="17" t="s">
        <v>480</v>
      </c>
      <c r="G133" s="17" t="s">
        <v>831</v>
      </c>
      <c r="H133" s="17" t="s">
        <v>887</v>
      </c>
      <c r="I133" s="17">
        <v>25372</v>
      </c>
      <c r="J133" s="17">
        <v>103875</v>
      </c>
      <c r="K133" s="17">
        <v>98682</v>
      </c>
      <c r="L133" s="17">
        <v>108798</v>
      </c>
      <c r="N133" s="19" t="s">
        <v>643</v>
      </c>
      <c r="O133" s="19" t="s">
        <v>644</v>
      </c>
      <c r="P133" s="19" t="s">
        <v>1114</v>
      </c>
      <c r="Q133" s="19" t="s">
        <v>1115</v>
      </c>
      <c r="T133" s="20">
        <v>379</v>
      </c>
      <c r="U133" s="20" t="s">
        <v>403</v>
      </c>
      <c r="V133" s="20" t="s">
        <v>404</v>
      </c>
      <c r="W133" s="20" t="s">
        <v>405</v>
      </c>
      <c r="X133" s="20" t="s">
        <v>429</v>
      </c>
      <c r="Y133" s="20" t="s">
        <v>430</v>
      </c>
      <c r="Z133" s="20" t="s">
        <v>1042</v>
      </c>
      <c r="AA133" s="20" t="s">
        <v>1043</v>
      </c>
      <c r="AB133" s="20" t="s">
        <v>1116</v>
      </c>
      <c r="AC133" s="20" t="s">
        <v>1117</v>
      </c>
      <c r="AD133" s="20" t="s">
        <v>46</v>
      </c>
      <c r="AE133" s="20" t="s">
        <v>412</v>
      </c>
      <c r="AF133" s="21">
        <v>3.45429789733</v>
      </c>
      <c r="AG133" s="21">
        <v>0.339986746324</v>
      </c>
    </row>
    <row r="134" spans="5:33" ht="12.75" customHeight="1">
      <c r="E134" s="17" t="s">
        <v>479</v>
      </c>
      <c r="F134" s="17" t="s">
        <v>480</v>
      </c>
      <c r="G134" s="17" t="s">
        <v>908</v>
      </c>
      <c r="H134" s="17" t="s">
        <v>909</v>
      </c>
      <c r="I134" s="17">
        <v>72269</v>
      </c>
      <c r="J134" s="17">
        <v>305722</v>
      </c>
      <c r="K134" s="17">
        <v>109797</v>
      </c>
      <c r="L134" s="17">
        <v>115375</v>
      </c>
      <c r="N134" s="19" t="s">
        <v>643</v>
      </c>
      <c r="O134" s="19" t="s">
        <v>644</v>
      </c>
      <c r="P134" s="19" t="s">
        <v>1118</v>
      </c>
      <c r="Q134" s="19" t="s">
        <v>1119</v>
      </c>
      <c r="T134" s="20">
        <v>284</v>
      </c>
      <c r="U134" s="20" t="s">
        <v>403</v>
      </c>
      <c r="V134" s="20" t="s">
        <v>404</v>
      </c>
      <c r="W134" s="20" t="s">
        <v>405</v>
      </c>
      <c r="X134" s="20" t="s">
        <v>468</v>
      </c>
      <c r="Y134" s="20" t="s">
        <v>469</v>
      </c>
      <c r="Z134" s="20" t="s">
        <v>829</v>
      </c>
      <c r="AA134" s="20" t="s">
        <v>830</v>
      </c>
      <c r="AB134" s="20" t="s">
        <v>1120</v>
      </c>
      <c r="AC134" s="20" t="s">
        <v>1121</v>
      </c>
      <c r="AD134" s="20" t="s">
        <v>46</v>
      </c>
      <c r="AE134" s="20" t="s">
        <v>412</v>
      </c>
      <c r="AF134" s="21">
        <v>3.5947110041200001</v>
      </c>
      <c r="AG134" s="21">
        <v>0.29470342413200001</v>
      </c>
    </row>
    <row r="135" spans="5:33" ht="12.75" customHeight="1">
      <c r="E135" s="17" t="s">
        <v>479</v>
      </c>
      <c r="F135" s="17" t="s">
        <v>480</v>
      </c>
      <c r="G135" s="17" t="s">
        <v>1122</v>
      </c>
      <c r="H135" s="17" t="s">
        <v>982</v>
      </c>
      <c r="I135" s="17">
        <v>18931</v>
      </c>
      <c r="J135" s="17">
        <v>87913</v>
      </c>
      <c r="K135" s="17">
        <v>11084</v>
      </c>
      <c r="L135" s="17">
        <v>12163</v>
      </c>
      <c r="N135" s="19" t="s">
        <v>591</v>
      </c>
      <c r="O135" s="19" t="s">
        <v>588</v>
      </c>
      <c r="P135" s="19" t="s">
        <v>592</v>
      </c>
      <c r="Q135" s="19" t="s">
        <v>593</v>
      </c>
      <c r="T135" s="20">
        <v>247</v>
      </c>
      <c r="U135" s="20" t="s">
        <v>403</v>
      </c>
      <c r="V135" s="20" t="s">
        <v>404</v>
      </c>
      <c r="W135" s="20" t="s">
        <v>405</v>
      </c>
      <c r="X135" s="20" t="s">
        <v>406</v>
      </c>
      <c r="Y135" s="20" t="s">
        <v>407</v>
      </c>
      <c r="Z135" s="20" t="s">
        <v>1123</v>
      </c>
      <c r="AA135" s="20" t="s">
        <v>971</v>
      </c>
      <c r="AB135" s="20" t="s">
        <v>1124</v>
      </c>
      <c r="AC135" s="20" t="s">
        <v>1125</v>
      </c>
      <c r="AD135" s="20" t="s">
        <v>46</v>
      </c>
      <c r="AE135" s="20" t="s">
        <v>412</v>
      </c>
      <c r="AF135" s="21">
        <v>5.4824667515899996</v>
      </c>
      <c r="AG135" s="21">
        <v>0.57653741492599997</v>
      </c>
    </row>
    <row r="136" spans="5:33" ht="12.75" customHeight="1">
      <c r="E136" s="17" t="s">
        <v>479</v>
      </c>
      <c r="F136" s="17" t="s">
        <v>480</v>
      </c>
      <c r="G136" s="17" t="s">
        <v>711</v>
      </c>
      <c r="H136" s="17" t="s">
        <v>712</v>
      </c>
      <c r="I136" s="17">
        <v>40603</v>
      </c>
      <c r="J136" s="17">
        <v>200288</v>
      </c>
      <c r="K136" s="17">
        <v>43659</v>
      </c>
      <c r="L136" s="17">
        <v>45971</v>
      </c>
      <c r="N136" s="19" t="s">
        <v>591</v>
      </c>
      <c r="O136" s="19" t="s">
        <v>588</v>
      </c>
      <c r="P136" s="19" t="s">
        <v>837</v>
      </c>
      <c r="Q136" s="19" t="s">
        <v>838</v>
      </c>
      <c r="T136" s="20">
        <v>291</v>
      </c>
      <c r="U136" s="20" t="s">
        <v>403</v>
      </c>
      <c r="V136" s="20" t="s">
        <v>404</v>
      </c>
      <c r="W136" s="20" t="s">
        <v>405</v>
      </c>
      <c r="X136" s="20" t="s">
        <v>468</v>
      </c>
      <c r="Y136" s="20" t="s">
        <v>469</v>
      </c>
      <c r="Z136" s="20" t="s">
        <v>1126</v>
      </c>
      <c r="AA136" s="20" t="s">
        <v>1053</v>
      </c>
      <c r="AB136" s="20" t="s">
        <v>1127</v>
      </c>
      <c r="AC136" s="20" t="s">
        <v>1128</v>
      </c>
      <c r="AD136" s="20" t="s">
        <v>46</v>
      </c>
      <c r="AE136" s="20" t="s">
        <v>412</v>
      </c>
      <c r="AF136" s="21">
        <v>1.7032051001499999</v>
      </c>
      <c r="AG136" s="21">
        <v>0.10550268161</v>
      </c>
    </row>
    <row r="137" spans="5:33" ht="12.75" customHeight="1">
      <c r="E137" s="17" t="s">
        <v>479</v>
      </c>
      <c r="F137" s="17" t="s">
        <v>480</v>
      </c>
      <c r="G137" s="17" t="s">
        <v>1129</v>
      </c>
      <c r="H137" s="17" t="s">
        <v>763</v>
      </c>
      <c r="I137" s="17">
        <v>20650</v>
      </c>
      <c r="J137" s="17">
        <v>91313</v>
      </c>
      <c r="K137" s="17">
        <v>118011</v>
      </c>
      <c r="L137" s="17">
        <v>122233</v>
      </c>
      <c r="N137" s="19" t="s">
        <v>591</v>
      </c>
      <c r="O137" s="19" t="s">
        <v>588</v>
      </c>
      <c r="P137" s="19" t="s">
        <v>1130</v>
      </c>
      <c r="Q137" s="19" t="s">
        <v>1131</v>
      </c>
      <c r="T137" s="20">
        <v>232</v>
      </c>
      <c r="U137" s="20" t="s">
        <v>403</v>
      </c>
      <c r="V137" s="20" t="s">
        <v>404</v>
      </c>
      <c r="W137" s="20" t="s">
        <v>405</v>
      </c>
      <c r="X137" s="20" t="s">
        <v>406</v>
      </c>
      <c r="Y137" s="20" t="s">
        <v>407</v>
      </c>
      <c r="Z137" s="20" t="s">
        <v>934</v>
      </c>
      <c r="AA137" s="20" t="s">
        <v>935</v>
      </c>
      <c r="AB137" s="20" t="s">
        <v>1132</v>
      </c>
      <c r="AC137" s="20" t="s">
        <v>1133</v>
      </c>
      <c r="AD137" s="20" t="s">
        <v>46</v>
      </c>
      <c r="AE137" s="20" t="s">
        <v>412</v>
      </c>
      <c r="AF137" s="21">
        <v>1.1733918184500001</v>
      </c>
      <c r="AG137" s="21">
        <v>6.06811020646E-2</v>
      </c>
    </row>
    <row r="138" spans="5:33" ht="12.75" customHeight="1">
      <c r="E138" s="17" t="s">
        <v>479</v>
      </c>
      <c r="F138" s="17" t="s">
        <v>480</v>
      </c>
      <c r="G138" s="17" t="s">
        <v>1134</v>
      </c>
      <c r="H138" s="17" t="s">
        <v>1135</v>
      </c>
      <c r="I138" s="17">
        <v>17162</v>
      </c>
      <c r="J138" s="17">
        <v>74659</v>
      </c>
      <c r="K138" s="17">
        <v>163599</v>
      </c>
      <c r="L138" s="17">
        <v>177585</v>
      </c>
      <c r="N138" s="19" t="s">
        <v>591</v>
      </c>
      <c r="O138" s="19" t="s">
        <v>588</v>
      </c>
      <c r="P138" s="19" t="s">
        <v>1136</v>
      </c>
      <c r="Q138" s="19" t="s">
        <v>1137</v>
      </c>
      <c r="T138" s="20">
        <v>226</v>
      </c>
      <c r="U138" s="20" t="s">
        <v>403</v>
      </c>
      <c r="V138" s="20" t="s">
        <v>404</v>
      </c>
      <c r="W138" s="20" t="s">
        <v>405</v>
      </c>
      <c r="X138" s="20" t="s">
        <v>406</v>
      </c>
      <c r="Y138" s="20" t="s">
        <v>407</v>
      </c>
      <c r="Z138" s="20" t="s">
        <v>575</v>
      </c>
      <c r="AA138" s="20" t="s">
        <v>576</v>
      </c>
      <c r="AB138" s="20" t="s">
        <v>1138</v>
      </c>
      <c r="AC138" s="20" t="s">
        <v>1139</v>
      </c>
      <c r="AD138" s="20" t="s">
        <v>46</v>
      </c>
      <c r="AE138" s="20" t="s">
        <v>412</v>
      </c>
      <c r="AF138" s="21">
        <v>3.2737740579699999</v>
      </c>
      <c r="AG138" s="21">
        <v>0.305414945178</v>
      </c>
    </row>
    <row r="139" spans="5:33" ht="12.75" customHeight="1">
      <c r="E139" s="17" t="s">
        <v>479</v>
      </c>
      <c r="F139" s="17" t="s">
        <v>480</v>
      </c>
      <c r="G139" s="17" t="s">
        <v>1140</v>
      </c>
      <c r="H139" s="17" t="s">
        <v>778</v>
      </c>
      <c r="I139" s="17">
        <v>27286</v>
      </c>
      <c r="J139" s="17">
        <v>131685</v>
      </c>
      <c r="K139" s="17">
        <v>54499</v>
      </c>
      <c r="L139" s="17">
        <v>66996</v>
      </c>
      <c r="N139" s="19" t="s">
        <v>742</v>
      </c>
      <c r="O139" s="19" t="s">
        <v>743</v>
      </c>
      <c r="P139" s="19" t="s">
        <v>1054</v>
      </c>
      <c r="Q139" s="19" t="s">
        <v>1055</v>
      </c>
      <c r="T139" s="20">
        <v>113</v>
      </c>
      <c r="U139" s="20" t="s">
        <v>403</v>
      </c>
      <c r="V139" s="20" t="s">
        <v>404</v>
      </c>
      <c r="W139" s="20" t="s">
        <v>405</v>
      </c>
      <c r="X139" s="20" t="s">
        <v>423</v>
      </c>
      <c r="Y139" s="20" t="s">
        <v>424</v>
      </c>
      <c r="Z139" s="20" t="s">
        <v>669</v>
      </c>
      <c r="AA139" s="20" t="s">
        <v>670</v>
      </c>
      <c r="AB139" s="20" t="s">
        <v>1141</v>
      </c>
      <c r="AC139" s="20" t="s">
        <v>1142</v>
      </c>
      <c r="AD139" s="20" t="s">
        <v>46</v>
      </c>
      <c r="AE139" s="20" t="s">
        <v>412</v>
      </c>
      <c r="AF139" s="21">
        <v>4.3777407703</v>
      </c>
      <c r="AG139" s="21">
        <v>0.41546270644799999</v>
      </c>
    </row>
    <row r="140" spans="5:33" ht="12.75" customHeight="1">
      <c r="E140" s="17" t="s">
        <v>479</v>
      </c>
      <c r="F140" s="17" t="s">
        <v>480</v>
      </c>
      <c r="G140" s="17" t="s">
        <v>1143</v>
      </c>
      <c r="H140" s="17" t="s">
        <v>1144</v>
      </c>
      <c r="I140" s="17">
        <v>61584</v>
      </c>
      <c r="J140" s="17">
        <v>343546</v>
      </c>
      <c r="K140" s="17">
        <v>40731</v>
      </c>
      <c r="L140" s="17">
        <v>44677</v>
      </c>
      <c r="N140" s="19" t="s">
        <v>742</v>
      </c>
      <c r="O140" s="19" t="s">
        <v>743</v>
      </c>
      <c r="P140" s="19" t="s">
        <v>1145</v>
      </c>
      <c r="Q140" s="19" t="s">
        <v>1146</v>
      </c>
      <c r="T140" s="20">
        <v>354</v>
      </c>
      <c r="U140" s="20" t="s">
        <v>403</v>
      </c>
      <c r="V140" s="20" t="s">
        <v>404</v>
      </c>
      <c r="W140" s="20" t="s">
        <v>405</v>
      </c>
      <c r="X140" s="20" t="s">
        <v>479</v>
      </c>
      <c r="Y140" s="20" t="s">
        <v>480</v>
      </c>
      <c r="Z140" s="20" t="s">
        <v>1143</v>
      </c>
      <c r="AA140" s="20" t="s">
        <v>1144</v>
      </c>
      <c r="AB140" s="20" t="s">
        <v>1147</v>
      </c>
      <c r="AC140" s="20" t="s">
        <v>1148</v>
      </c>
      <c r="AD140" s="20" t="s">
        <v>46</v>
      </c>
      <c r="AE140" s="20" t="s">
        <v>412</v>
      </c>
      <c r="AF140" s="21">
        <v>3.9806023310700001</v>
      </c>
      <c r="AG140" s="21">
        <v>0.32879839333100003</v>
      </c>
    </row>
    <row r="141" spans="5:33" ht="12.75" customHeight="1">
      <c r="E141" s="17" t="s">
        <v>479</v>
      </c>
      <c r="F141" s="17" t="s">
        <v>480</v>
      </c>
      <c r="G141" s="17" t="s">
        <v>653</v>
      </c>
      <c r="H141" s="17" t="s">
        <v>654</v>
      </c>
      <c r="I141" s="17">
        <v>46779</v>
      </c>
      <c r="J141" s="17">
        <v>207480</v>
      </c>
      <c r="K141" s="17">
        <v>168627</v>
      </c>
      <c r="L141" s="17">
        <v>181215</v>
      </c>
      <c r="N141" s="19" t="s">
        <v>742</v>
      </c>
      <c r="O141" s="19" t="s">
        <v>743</v>
      </c>
      <c r="P141" s="19" t="s">
        <v>1149</v>
      </c>
      <c r="Q141" s="19" t="s">
        <v>1150</v>
      </c>
      <c r="T141" s="20">
        <v>9</v>
      </c>
      <c r="U141" s="20" t="s">
        <v>403</v>
      </c>
      <c r="V141" s="20" t="s">
        <v>404</v>
      </c>
      <c r="W141" s="20" t="s">
        <v>405</v>
      </c>
      <c r="X141" s="20" t="s">
        <v>395</v>
      </c>
      <c r="Y141" s="20" t="s">
        <v>396</v>
      </c>
      <c r="Z141" s="20" t="s">
        <v>820</v>
      </c>
      <c r="AA141" s="20" t="s">
        <v>426</v>
      </c>
      <c r="AB141" s="20" t="s">
        <v>865</v>
      </c>
      <c r="AC141" s="20" t="s">
        <v>866</v>
      </c>
      <c r="AD141" s="20" t="s">
        <v>46</v>
      </c>
      <c r="AE141" s="20" t="s">
        <v>412</v>
      </c>
      <c r="AF141" s="21">
        <v>1.13776186969</v>
      </c>
      <c r="AG141" s="21">
        <v>5.2017967769499997E-2</v>
      </c>
    </row>
    <row r="142" spans="5:33" ht="12.75" customHeight="1">
      <c r="E142" s="17" t="s">
        <v>479</v>
      </c>
      <c r="F142" s="17" t="s">
        <v>480</v>
      </c>
      <c r="G142" s="17" t="s">
        <v>1151</v>
      </c>
      <c r="H142" s="17" t="s">
        <v>1152</v>
      </c>
      <c r="I142" s="17">
        <v>52052</v>
      </c>
      <c r="J142" s="17">
        <v>225172</v>
      </c>
      <c r="K142" s="17">
        <v>52637</v>
      </c>
      <c r="L142" s="17">
        <v>55343</v>
      </c>
      <c r="N142" s="19" t="s">
        <v>742</v>
      </c>
      <c r="O142" s="19" t="s">
        <v>743</v>
      </c>
      <c r="P142" s="19" t="s">
        <v>1153</v>
      </c>
      <c r="Q142" s="19" t="s">
        <v>1154</v>
      </c>
      <c r="T142" s="20">
        <v>340</v>
      </c>
      <c r="U142" s="20" t="s">
        <v>403</v>
      </c>
      <c r="V142" s="20" t="s">
        <v>404</v>
      </c>
      <c r="W142" s="20" t="s">
        <v>405</v>
      </c>
      <c r="X142" s="20" t="s">
        <v>479</v>
      </c>
      <c r="Y142" s="20" t="s">
        <v>480</v>
      </c>
      <c r="Z142" s="20" t="s">
        <v>831</v>
      </c>
      <c r="AA142" s="20" t="s">
        <v>887</v>
      </c>
      <c r="AB142" s="20" t="s">
        <v>888</v>
      </c>
      <c r="AC142" s="20" t="s">
        <v>889</v>
      </c>
      <c r="AD142" s="20" t="s">
        <v>46</v>
      </c>
      <c r="AE142" s="20" t="s">
        <v>412</v>
      </c>
      <c r="AF142" s="21">
        <v>1.2629333251099999</v>
      </c>
      <c r="AG142" s="21">
        <v>5.3265392254699999E-2</v>
      </c>
    </row>
    <row r="143" spans="5:33" ht="12.75" customHeight="1">
      <c r="E143" s="17" t="s">
        <v>479</v>
      </c>
      <c r="F143" s="17" t="s">
        <v>480</v>
      </c>
      <c r="G143" s="17" t="s">
        <v>1155</v>
      </c>
      <c r="H143" s="17" t="s">
        <v>1156</v>
      </c>
      <c r="I143" s="17">
        <v>17652</v>
      </c>
      <c r="J143" s="17">
        <v>89630</v>
      </c>
      <c r="K143" s="17">
        <v>66246</v>
      </c>
      <c r="L143" s="17">
        <v>76882</v>
      </c>
      <c r="N143" s="19" t="s">
        <v>1060</v>
      </c>
      <c r="O143" s="19" t="s">
        <v>1061</v>
      </c>
      <c r="P143" s="19" t="s">
        <v>1062</v>
      </c>
      <c r="Q143" s="19" t="s">
        <v>1063</v>
      </c>
      <c r="T143" s="20">
        <v>5</v>
      </c>
      <c r="U143" s="20" t="s">
        <v>403</v>
      </c>
      <c r="V143" s="20" t="s">
        <v>404</v>
      </c>
      <c r="W143" s="20" t="s">
        <v>405</v>
      </c>
      <c r="X143" s="20" t="s">
        <v>395</v>
      </c>
      <c r="Y143" s="20" t="s">
        <v>396</v>
      </c>
      <c r="Z143" s="20" t="s">
        <v>415</v>
      </c>
      <c r="AA143" s="20" t="s">
        <v>416</v>
      </c>
      <c r="AB143" s="20" t="s">
        <v>517</v>
      </c>
      <c r="AC143" s="20" t="s">
        <v>518</v>
      </c>
      <c r="AD143" s="20" t="s">
        <v>46</v>
      </c>
      <c r="AE143" s="20" t="s">
        <v>412</v>
      </c>
      <c r="AF143" s="21">
        <v>1.3818266748700001</v>
      </c>
      <c r="AG143" s="21">
        <v>8.1061109630599995E-2</v>
      </c>
    </row>
    <row r="144" spans="5:33" ht="12.75" customHeight="1">
      <c r="E144" s="17" t="s">
        <v>429</v>
      </c>
      <c r="F144" s="17" t="s">
        <v>430</v>
      </c>
      <c r="G144" s="17" t="s">
        <v>1157</v>
      </c>
      <c r="H144" s="17" t="s">
        <v>400</v>
      </c>
      <c r="I144" s="17">
        <v>78135</v>
      </c>
      <c r="J144" s="17">
        <v>341184</v>
      </c>
      <c r="K144" s="17">
        <v>41935</v>
      </c>
      <c r="L144" s="17">
        <v>51993</v>
      </c>
      <c r="N144" s="19" t="s">
        <v>1060</v>
      </c>
      <c r="O144" s="19" t="s">
        <v>1061</v>
      </c>
      <c r="P144" s="19" t="s">
        <v>1158</v>
      </c>
      <c r="Q144" s="19" t="s">
        <v>1159</v>
      </c>
      <c r="T144" s="20">
        <v>270</v>
      </c>
      <c r="U144" s="20" t="s">
        <v>403</v>
      </c>
      <c r="V144" s="20" t="s">
        <v>404</v>
      </c>
      <c r="W144" s="20" t="s">
        <v>405</v>
      </c>
      <c r="X144" s="20" t="s">
        <v>468</v>
      </c>
      <c r="Y144" s="20" t="s">
        <v>469</v>
      </c>
      <c r="Z144" s="20" t="s">
        <v>1004</v>
      </c>
      <c r="AA144" s="20" t="s">
        <v>1005</v>
      </c>
      <c r="AB144" s="20" t="s">
        <v>1160</v>
      </c>
      <c r="AC144" s="20" t="s">
        <v>1161</v>
      </c>
      <c r="AD144" s="20" t="s">
        <v>46</v>
      </c>
      <c r="AE144" s="20" t="s">
        <v>412</v>
      </c>
      <c r="AF144" s="21">
        <v>2.3732990163299998</v>
      </c>
      <c r="AG144" s="21">
        <v>0.240060737345</v>
      </c>
    </row>
    <row r="145" spans="5:33" ht="12.75" customHeight="1">
      <c r="E145" s="17" t="s">
        <v>429</v>
      </c>
      <c r="F145" s="17" t="s">
        <v>430</v>
      </c>
      <c r="G145" s="17" t="s">
        <v>746</v>
      </c>
      <c r="H145" s="17" t="s">
        <v>747</v>
      </c>
      <c r="I145" s="17">
        <v>20581</v>
      </c>
      <c r="J145" s="17">
        <v>85408</v>
      </c>
      <c r="K145" s="17">
        <v>107420</v>
      </c>
      <c r="L145" s="17">
        <v>114967</v>
      </c>
      <c r="N145" s="19" t="s">
        <v>1060</v>
      </c>
      <c r="O145" s="19" t="s">
        <v>1061</v>
      </c>
      <c r="P145" s="19" t="s">
        <v>1162</v>
      </c>
      <c r="Q145" s="19" t="s">
        <v>1163</v>
      </c>
      <c r="T145" s="20">
        <v>202</v>
      </c>
      <c r="U145" s="20" t="s">
        <v>403</v>
      </c>
      <c r="V145" s="20" t="s">
        <v>404</v>
      </c>
      <c r="W145" s="20" t="s">
        <v>405</v>
      </c>
      <c r="X145" s="20" t="s">
        <v>406</v>
      </c>
      <c r="Y145" s="20" t="s">
        <v>407</v>
      </c>
      <c r="Z145" s="20" t="s">
        <v>885</v>
      </c>
      <c r="AA145" s="20" t="s">
        <v>886</v>
      </c>
      <c r="AB145" s="20" t="s">
        <v>1164</v>
      </c>
      <c r="AC145" s="20" t="s">
        <v>1165</v>
      </c>
      <c r="AD145" s="20" t="s">
        <v>46</v>
      </c>
      <c r="AE145" s="20" t="s">
        <v>412</v>
      </c>
      <c r="AF145" s="21">
        <v>1.7021196165100001</v>
      </c>
      <c r="AG145" s="21">
        <v>7.8282155749400006E-2</v>
      </c>
    </row>
    <row r="146" spans="5:33" ht="12.75" customHeight="1">
      <c r="E146" s="17" t="s">
        <v>429</v>
      </c>
      <c r="F146" s="17" t="s">
        <v>430</v>
      </c>
      <c r="G146" s="17" t="s">
        <v>903</v>
      </c>
      <c r="H146" s="17" t="s">
        <v>904</v>
      </c>
      <c r="I146" s="17">
        <v>83942</v>
      </c>
      <c r="J146" s="17">
        <v>349842</v>
      </c>
      <c r="K146" s="17">
        <v>203568</v>
      </c>
      <c r="L146" s="17">
        <v>217301</v>
      </c>
      <c r="N146" s="19" t="s">
        <v>649</v>
      </c>
      <c r="O146" s="19" t="s">
        <v>650</v>
      </c>
      <c r="P146" s="19" t="s">
        <v>1066</v>
      </c>
      <c r="Q146" s="19" t="s">
        <v>1067</v>
      </c>
      <c r="T146" s="20">
        <v>204</v>
      </c>
      <c r="U146" s="20" t="s">
        <v>403</v>
      </c>
      <c r="V146" s="20" t="s">
        <v>404</v>
      </c>
      <c r="W146" s="20" t="s">
        <v>405</v>
      </c>
      <c r="X146" s="20" t="s">
        <v>406</v>
      </c>
      <c r="Y146" s="20" t="s">
        <v>407</v>
      </c>
      <c r="Z146" s="20" t="s">
        <v>893</v>
      </c>
      <c r="AA146" s="20" t="s">
        <v>894</v>
      </c>
      <c r="AB146" s="20" t="s">
        <v>1166</v>
      </c>
      <c r="AC146" s="20" t="s">
        <v>1167</v>
      </c>
      <c r="AD146" s="20" t="s">
        <v>46</v>
      </c>
      <c r="AE146" s="20" t="s">
        <v>412</v>
      </c>
      <c r="AF146" s="21">
        <v>2.5125321562799998</v>
      </c>
      <c r="AG146" s="21">
        <v>0.16484279744399999</v>
      </c>
    </row>
    <row r="147" spans="5:33" ht="12.75" customHeight="1">
      <c r="E147" s="17" t="s">
        <v>429</v>
      </c>
      <c r="F147" s="17" t="s">
        <v>430</v>
      </c>
      <c r="G147" s="17" t="s">
        <v>964</v>
      </c>
      <c r="H147" s="17" t="s">
        <v>965</v>
      </c>
      <c r="I147" s="17">
        <v>24727</v>
      </c>
      <c r="J147" s="17">
        <v>107980</v>
      </c>
      <c r="K147" s="17">
        <v>87105</v>
      </c>
      <c r="L147" s="17">
        <v>101682</v>
      </c>
      <c r="N147" s="19" t="s">
        <v>649</v>
      </c>
      <c r="O147" s="19" t="s">
        <v>650</v>
      </c>
      <c r="P147" s="19" t="s">
        <v>1168</v>
      </c>
      <c r="Q147" s="19" t="s">
        <v>1169</v>
      </c>
      <c r="T147" s="20">
        <v>374</v>
      </c>
      <c r="U147" s="20" t="s">
        <v>403</v>
      </c>
      <c r="V147" s="20" t="s">
        <v>404</v>
      </c>
      <c r="W147" s="20" t="s">
        <v>405</v>
      </c>
      <c r="X147" s="20" t="s">
        <v>429</v>
      </c>
      <c r="Y147" s="20" t="s">
        <v>430</v>
      </c>
      <c r="Z147" s="20" t="s">
        <v>1060</v>
      </c>
      <c r="AA147" s="20" t="s">
        <v>1061</v>
      </c>
      <c r="AB147" s="20" t="s">
        <v>1158</v>
      </c>
      <c r="AC147" s="20" t="s">
        <v>1159</v>
      </c>
      <c r="AD147" s="20" t="s">
        <v>46</v>
      </c>
      <c r="AE147" s="20" t="s">
        <v>412</v>
      </c>
      <c r="AF147" s="21">
        <v>3.56042913366</v>
      </c>
      <c r="AG147" s="21">
        <v>0.36414274184500001</v>
      </c>
    </row>
    <row r="148" spans="5:33" ht="12.75" customHeight="1">
      <c r="E148" s="17" t="s">
        <v>429</v>
      </c>
      <c r="F148" s="17" t="s">
        <v>430</v>
      </c>
      <c r="G148" s="17" t="s">
        <v>1170</v>
      </c>
      <c r="H148" s="17" t="s">
        <v>432</v>
      </c>
      <c r="I148" s="17">
        <v>50463</v>
      </c>
      <c r="J148" s="17">
        <v>222387</v>
      </c>
      <c r="K148" s="17">
        <v>67935</v>
      </c>
      <c r="L148" s="17">
        <v>84118</v>
      </c>
      <c r="N148" s="19" t="s">
        <v>176</v>
      </c>
      <c r="O148" s="19" t="s">
        <v>442</v>
      </c>
      <c r="P148" s="19" t="s">
        <v>177</v>
      </c>
      <c r="Q148" s="19" t="s">
        <v>1075</v>
      </c>
      <c r="T148" s="20">
        <v>73</v>
      </c>
      <c r="U148" s="20" t="s">
        <v>403</v>
      </c>
      <c r="V148" s="20" t="s">
        <v>404</v>
      </c>
      <c r="W148" s="20" t="s">
        <v>405</v>
      </c>
      <c r="X148" s="20" t="s">
        <v>413</v>
      </c>
      <c r="Y148" s="20" t="s">
        <v>414</v>
      </c>
      <c r="Z148" s="20" t="s">
        <v>845</v>
      </c>
      <c r="AA148" s="20" t="s">
        <v>564</v>
      </c>
      <c r="AB148" s="20" t="s">
        <v>901</v>
      </c>
      <c r="AC148" s="20" t="s">
        <v>902</v>
      </c>
      <c r="AD148" s="20" t="s">
        <v>46</v>
      </c>
      <c r="AE148" s="20" t="s">
        <v>412</v>
      </c>
      <c r="AF148" s="21">
        <v>4.1920742551899997</v>
      </c>
      <c r="AG148" s="21">
        <v>0.62220900566399995</v>
      </c>
    </row>
    <row r="149" spans="5:33" ht="12.75" customHeight="1">
      <c r="E149" s="17" t="s">
        <v>429</v>
      </c>
      <c r="F149" s="17" t="s">
        <v>430</v>
      </c>
      <c r="G149" s="17" t="s">
        <v>1171</v>
      </c>
      <c r="H149" s="17" t="s">
        <v>1061</v>
      </c>
      <c r="I149" s="17">
        <v>100086</v>
      </c>
      <c r="J149" s="17">
        <v>420869</v>
      </c>
      <c r="K149" s="17">
        <v>20209</v>
      </c>
      <c r="L149" s="17">
        <v>23674</v>
      </c>
      <c r="N149" s="19" t="s">
        <v>176</v>
      </c>
      <c r="O149" s="19" t="s">
        <v>442</v>
      </c>
      <c r="P149" s="19" t="s">
        <v>1172</v>
      </c>
      <c r="Q149" s="19" t="s">
        <v>1173</v>
      </c>
      <c r="T149" s="20">
        <v>258</v>
      </c>
      <c r="U149" s="20" t="s">
        <v>403</v>
      </c>
      <c r="V149" s="20" t="s">
        <v>404</v>
      </c>
      <c r="W149" s="20" t="s">
        <v>405</v>
      </c>
      <c r="X149" s="20" t="s">
        <v>468</v>
      </c>
      <c r="Y149" s="20" t="s">
        <v>469</v>
      </c>
      <c r="Z149" s="20" t="s">
        <v>738</v>
      </c>
      <c r="AA149" s="20" t="s">
        <v>739</v>
      </c>
      <c r="AB149" s="20" t="s">
        <v>835</v>
      </c>
      <c r="AC149" s="20" t="s">
        <v>836</v>
      </c>
      <c r="AD149" s="20" t="s">
        <v>46</v>
      </c>
      <c r="AE149" s="20" t="s">
        <v>412</v>
      </c>
      <c r="AF149" s="21">
        <v>4.55995650808</v>
      </c>
      <c r="AG149" s="21">
        <v>0.43839898407700001</v>
      </c>
    </row>
    <row r="150" spans="5:33" ht="12.75" customHeight="1">
      <c r="E150" s="17" t="s">
        <v>429</v>
      </c>
      <c r="F150" s="17" t="s">
        <v>430</v>
      </c>
      <c r="G150" s="17" t="s">
        <v>1076</v>
      </c>
      <c r="H150" s="17" t="s">
        <v>1077</v>
      </c>
      <c r="I150" s="17">
        <v>44555</v>
      </c>
      <c r="J150" s="17">
        <v>188787</v>
      </c>
      <c r="K150" s="17">
        <v>43763</v>
      </c>
      <c r="L150" s="17">
        <v>47890</v>
      </c>
      <c r="N150" s="19" t="s">
        <v>1076</v>
      </c>
      <c r="O150" s="19" t="s">
        <v>1077</v>
      </c>
      <c r="P150" s="19" t="s">
        <v>1078</v>
      </c>
      <c r="Q150" s="19" t="s">
        <v>1079</v>
      </c>
      <c r="T150" s="20">
        <v>206</v>
      </c>
      <c r="U150" s="20" t="s">
        <v>403</v>
      </c>
      <c r="V150" s="20" t="s">
        <v>404</v>
      </c>
      <c r="W150" s="20" t="s">
        <v>405</v>
      </c>
      <c r="X150" s="20" t="s">
        <v>406</v>
      </c>
      <c r="Y150" s="20" t="s">
        <v>407</v>
      </c>
      <c r="Z150" s="20" t="s">
        <v>898</v>
      </c>
      <c r="AA150" s="20" t="s">
        <v>899</v>
      </c>
      <c r="AB150" s="20" t="s">
        <v>1174</v>
      </c>
      <c r="AC150" s="20" t="s">
        <v>1175</v>
      </c>
      <c r="AD150" s="20" t="s">
        <v>46</v>
      </c>
      <c r="AE150" s="20" t="s">
        <v>412</v>
      </c>
      <c r="AF150" s="21">
        <v>0.91706191433200002</v>
      </c>
      <c r="AG150" s="21">
        <v>2.6755339168500002E-2</v>
      </c>
    </row>
    <row r="151" spans="5:33" ht="12.75" customHeight="1">
      <c r="E151" s="17" t="s">
        <v>429</v>
      </c>
      <c r="F151" s="17" t="s">
        <v>430</v>
      </c>
      <c r="G151" s="17" t="s">
        <v>1042</v>
      </c>
      <c r="H151" s="17" t="s">
        <v>1043</v>
      </c>
      <c r="I151" s="17">
        <v>23456</v>
      </c>
      <c r="J151" s="17">
        <v>91653</v>
      </c>
      <c r="K151" s="17">
        <v>25874</v>
      </c>
      <c r="L151" s="17">
        <v>28379</v>
      </c>
      <c r="N151" s="19" t="s">
        <v>1076</v>
      </c>
      <c r="O151" s="19" t="s">
        <v>1077</v>
      </c>
      <c r="P151" s="19" t="s">
        <v>1176</v>
      </c>
      <c r="Q151" s="19" t="s">
        <v>1177</v>
      </c>
      <c r="T151" s="20">
        <v>380</v>
      </c>
      <c r="U151" s="20" t="s">
        <v>403</v>
      </c>
      <c r="V151" s="20" t="s">
        <v>404</v>
      </c>
      <c r="W151" s="20" t="s">
        <v>405</v>
      </c>
      <c r="X151" s="20" t="s">
        <v>429</v>
      </c>
      <c r="Y151" s="20" t="s">
        <v>430</v>
      </c>
      <c r="Z151" s="20" t="s">
        <v>1178</v>
      </c>
      <c r="AA151" s="20" t="s">
        <v>1179</v>
      </c>
      <c r="AB151" s="20" t="s">
        <v>1180</v>
      </c>
      <c r="AC151" s="20" t="s">
        <v>1181</v>
      </c>
      <c r="AD151" s="20" t="s">
        <v>46</v>
      </c>
      <c r="AE151" s="20" t="s">
        <v>412</v>
      </c>
      <c r="AF151" s="21">
        <v>3.4047136632599999</v>
      </c>
      <c r="AG151" s="21">
        <v>0.28249517108900002</v>
      </c>
    </row>
    <row r="152" spans="5:33" ht="12.75" customHeight="1">
      <c r="E152" s="17" t="s">
        <v>429</v>
      </c>
      <c r="F152" s="17" t="s">
        <v>430</v>
      </c>
      <c r="G152" s="17" t="s">
        <v>1178</v>
      </c>
      <c r="H152" s="17" t="s">
        <v>1179</v>
      </c>
      <c r="I152" s="17">
        <v>12042</v>
      </c>
      <c r="J152" s="17">
        <v>54253</v>
      </c>
      <c r="K152" s="17">
        <v>88713</v>
      </c>
      <c r="L152" s="17">
        <v>99946</v>
      </c>
      <c r="N152" s="19" t="s">
        <v>1082</v>
      </c>
      <c r="O152" s="19" t="s">
        <v>879</v>
      </c>
      <c r="P152" s="19" t="s">
        <v>1083</v>
      </c>
      <c r="Q152" s="19" t="s">
        <v>1084</v>
      </c>
      <c r="T152" s="20">
        <v>336</v>
      </c>
      <c r="U152" s="20" t="s">
        <v>403</v>
      </c>
      <c r="V152" s="20" t="s">
        <v>404</v>
      </c>
      <c r="W152" s="20" t="s">
        <v>405</v>
      </c>
      <c r="X152" s="20" t="s">
        <v>479</v>
      </c>
      <c r="Y152" s="20" t="s">
        <v>480</v>
      </c>
      <c r="Z152" s="20" t="s">
        <v>677</v>
      </c>
      <c r="AA152" s="20" t="s">
        <v>678</v>
      </c>
      <c r="AB152" s="20" t="s">
        <v>691</v>
      </c>
      <c r="AC152" s="20" t="s">
        <v>692</v>
      </c>
      <c r="AD152" s="20" t="s">
        <v>46</v>
      </c>
      <c r="AE152" s="20" t="s">
        <v>412</v>
      </c>
      <c r="AF152" s="21">
        <v>3.5392324149799999</v>
      </c>
      <c r="AG152" s="21">
        <v>0.43434133033700001</v>
      </c>
    </row>
    <row r="153" spans="5:33" ht="12.75" customHeight="1">
      <c r="E153" s="17" t="s">
        <v>429</v>
      </c>
      <c r="F153" s="17" t="s">
        <v>430</v>
      </c>
      <c r="G153" s="17" t="s">
        <v>1182</v>
      </c>
      <c r="H153" s="17" t="s">
        <v>1183</v>
      </c>
      <c r="I153" s="17">
        <v>41742</v>
      </c>
      <c r="J153" s="17">
        <v>188659</v>
      </c>
      <c r="K153" s="17">
        <v>85004</v>
      </c>
      <c r="L153" s="17">
        <v>98500</v>
      </c>
      <c r="N153" s="19" t="s">
        <v>1082</v>
      </c>
      <c r="O153" s="19" t="s">
        <v>879</v>
      </c>
      <c r="P153" s="19" t="s">
        <v>1184</v>
      </c>
      <c r="Q153" s="19" t="s">
        <v>1185</v>
      </c>
      <c r="T153" s="20">
        <v>381</v>
      </c>
      <c r="U153" s="20" t="s">
        <v>403</v>
      </c>
      <c r="V153" s="20" t="s">
        <v>404</v>
      </c>
      <c r="W153" s="20" t="s">
        <v>405</v>
      </c>
      <c r="X153" s="20" t="s">
        <v>429</v>
      </c>
      <c r="Y153" s="20" t="s">
        <v>430</v>
      </c>
      <c r="Z153" s="20" t="s">
        <v>1182</v>
      </c>
      <c r="AA153" s="20" t="s">
        <v>1183</v>
      </c>
      <c r="AB153" s="20" t="s">
        <v>1186</v>
      </c>
      <c r="AC153" s="20" t="s">
        <v>1187</v>
      </c>
      <c r="AD153" s="20" t="s">
        <v>46</v>
      </c>
      <c r="AE153" s="20" t="s">
        <v>412</v>
      </c>
      <c r="AF153" s="21">
        <v>3.3332582456800002</v>
      </c>
      <c r="AG153" s="21">
        <v>0.402983520278</v>
      </c>
    </row>
    <row r="154" spans="5:33" ht="12.75" customHeight="1">
      <c r="E154" s="17" t="s">
        <v>429</v>
      </c>
      <c r="F154" s="17" t="s">
        <v>430</v>
      </c>
      <c r="G154" s="17" t="s">
        <v>1188</v>
      </c>
      <c r="H154" s="17" t="s">
        <v>1189</v>
      </c>
      <c r="I154" s="17">
        <v>47356</v>
      </c>
      <c r="J154" s="17">
        <v>183504</v>
      </c>
      <c r="K154" s="17">
        <v>287453</v>
      </c>
      <c r="L154" s="17">
        <v>331822</v>
      </c>
      <c r="N154" s="19" t="s">
        <v>991</v>
      </c>
      <c r="O154" s="19" t="s">
        <v>992</v>
      </c>
      <c r="P154" s="19" t="s">
        <v>1089</v>
      </c>
      <c r="Q154" s="19" t="s">
        <v>1090</v>
      </c>
      <c r="T154" s="20">
        <v>201</v>
      </c>
      <c r="U154" s="20" t="s">
        <v>403</v>
      </c>
      <c r="V154" s="20" t="s">
        <v>404</v>
      </c>
      <c r="W154" s="20" t="s">
        <v>405</v>
      </c>
      <c r="X154" s="20" t="s">
        <v>406</v>
      </c>
      <c r="Y154" s="20" t="s">
        <v>407</v>
      </c>
      <c r="Z154" s="20" t="s">
        <v>1082</v>
      </c>
      <c r="AA154" s="20" t="s">
        <v>879</v>
      </c>
      <c r="AB154" s="20" t="s">
        <v>1184</v>
      </c>
      <c r="AC154" s="20" t="s">
        <v>1185</v>
      </c>
      <c r="AD154" s="20" t="s">
        <v>46</v>
      </c>
      <c r="AE154" s="20" t="s">
        <v>412</v>
      </c>
      <c r="AF154" s="21">
        <v>1.4016329973499999</v>
      </c>
      <c r="AG154" s="21">
        <v>5.7371511584099998E-2</v>
      </c>
    </row>
    <row r="155" spans="5:33" ht="12.75" customHeight="1">
      <c r="E155" s="17" t="s">
        <v>429</v>
      </c>
      <c r="F155" s="17" t="s">
        <v>430</v>
      </c>
      <c r="G155" s="17" t="s">
        <v>1190</v>
      </c>
      <c r="H155" s="17" t="s">
        <v>1191</v>
      </c>
      <c r="N155" s="19" t="s">
        <v>997</v>
      </c>
      <c r="O155" s="19" t="s">
        <v>998</v>
      </c>
      <c r="P155" s="19" t="s">
        <v>1093</v>
      </c>
      <c r="Q155" s="19" t="s">
        <v>1094</v>
      </c>
      <c r="T155" s="20">
        <v>235</v>
      </c>
      <c r="U155" s="20" t="s">
        <v>403</v>
      </c>
      <c r="V155" s="20" t="s">
        <v>404</v>
      </c>
      <c r="W155" s="20" t="s">
        <v>405</v>
      </c>
      <c r="X155" s="20" t="s">
        <v>406</v>
      </c>
      <c r="Y155" s="20" t="s">
        <v>407</v>
      </c>
      <c r="Z155" s="20" t="s">
        <v>942</v>
      </c>
      <c r="AA155" s="20" t="s">
        <v>943</v>
      </c>
      <c r="AB155" s="20" t="s">
        <v>1192</v>
      </c>
      <c r="AC155" s="20" t="s">
        <v>1193</v>
      </c>
      <c r="AD155" s="20" t="s">
        <v>46</v>
      </c>
      <c r="AE155" s="20" t="s">
        <v>412</v>
      </c>
      <c r="AF155" s="21">
        <v>1.7692236552</v>
      </c>
      <c r="AG155" s="21">
        <v>7.1217316357500005E-2</v>
      </c>
    </row>
    <row r="156" spans="5:33" ht="12.75" customHeight="1">
      <c r="E156" s="17" t="s">
        <v>429</v>
      </c>
      <c r="F156" s="17" t="s">
        <v>430</v>
      </c>
      <c r="G156" s="17" t="s">
        <v>1194</v>
      </c>
      <c r="H156" s="17" t="s">
        <v>1195</v>
      </c>
      <c r="I156" s="17">
        <v>143121</v>
      </c>
      <c r="J156" s="17">
        <v>619275</v>
      </c>
      <c r="K156" s="17">
        <v>189868</v>
      </c>
      <c r="L156" s="17">
        <v>232813</v>
      </c>
      <c r="N156" s="19" t="s">
        <v>657</v>
      </c>
      <c r="O156" s="19" t="s">
        <v>658</v>
      </c>
      <c r="P156" s="19" t="s">
        <v>1109</v>
      </c>
      <c r="Q156" s="19" t="s">
        <v>1110</v>
      </c>
      <c r="T156" s="20">
        <v>267</v>
      </c>
      <c r="U156" s="20" t="s">
        <v>403</v>
      </c>
      <c r="V156" s="20" t="s">
        <v>404</v>
      </c>
      <c r="W156" s="20" t="s">
        <v>405</v>
      </c>
      <c r="X156" s="20" t="s">
        <v>468</v>
      </c>
      <c r="Y156" s="20" t="s">
        <v>469</v>
      </c>
      <c r="Z156" s="20" t="s">
        <v>916</v>
      </c>
      <c r="AA156" s="20" t="s">
        <v>917</v>
      </c>
      <c r="AB156" s="20" t="s">
        <v>1196</v>
      </c>
      <c r="AC156" s="20" t="s">
        <v>1197</v>
      </c>
      <c r="AD156" s="20" t="s">
        <v>46</v>
      </c>
      <c r="AE156" s="20" t="s">
        <v>412</v>
      </c>
      <c r="AF156" s="21">
        <v>3.3793506782999998</v>
      </c>
      <c r="AG156" s="21">
        <v>0.35300034976400002</v>
      </c>
    </row>
    <row r="157" spans="5:33" ht="12.75" customHeight="1">
      <c r="E157" s="17" t="s">
        <v>429</v>
      </c>
      <c r="F157" s="17" t="s">
        <v>430</v>
      </c>
      <c r="G157" s="17" t="s">
        <v>1198</v>
      </c>
      <c r="H157" s="17" t="s">
        <v>1199</v>
      </c>
      <c r="I157" s="17">
        <v>87982</v>
      </c>
      <c r="J157" s="17">
        <v>422681</v>
      </c>
      <c r="K157" s="17">
        <v>53334</v>
      </c>
      <c r="L157" s="17">
        <v>57523</v>
      </c>
      <c r="N157" s="19" t="s">
        <v>657</v>
      </c>
      <c r="O157" s="19" t="s">
        <v>658</v>
      </c>
      <c r="P157" s="19" t="s">
        <v>1200</v>
      </c>
      <c r="Q157" s="19" t="s">
        <v>1201</v>
      </c>
      <c r="T157" s="20">
        <v>220</v>
      </c>
      <c r="U157" s="20" t="s">
        <v>403</v>
      </c>
      <c r="V157" s="20" t="s">
        <v>404</v>
      </c>
      <c r="W157" s="20" t="s">
        <v>405</v>
      </c>
      <c r="X157" s="20" t="s">
        <v>406</v>
      </c>
      <c r="Y157" s="20" t="s">
        <v>407</v>
      </c>
      <c r="Z157" s="20" t="s">
        <v>769</v>
      </c>
      <c r="AA157" s="20" t="s">
        <v>770</v>
      </c>
      <c r="AB157" s="20" t="s">
        <v>1058</v>
      </c>
      <c r="AC157" s="20" t="s">
        <v>1202</v>
      </c>
      <c r="AD157" s="20" t="s">
        <v>46</v>
      </c>
      <c r="AE157" s="20" t="s">
        <v>412</v>
      </c>
      <c r="AF157" s="21">
        <v>2.8746245286700001</v>
      </c>
      <c r="AG157" s="21">
        <v>0.198168343429</v>
      </c>
    </row>
    <row r="158" spans="5:33" ht="12.75" customHeight="1">
      <c r="E158" s="17" t="s">
        <v>429</v>
      </c>
      <c r="F158" s="17" t="s">
        <v>430</v>
      </c>
      <c r="G158" s="17" t="s">
        <v>491</v>
      </c>
      <c r="H158" s="17" t="s">
        <v>492</v>
      </c>
      <c r="I158" s="17">
        <v>27634</v>
      </c>
      <c r="J158" s="17">
        <v>110857</v>
      </c>
      <c r="K158" s="17">
        <v>157034</v>
      </c>
      <c r="L158" s="17">
        <v>174946</v>
      </c>
      <c r="N158" s="19" t="s">
        <v>503</v>
      </c>
      <c r="O158" s="19" t="s">
        <v>504</v>
      </c>
      <c r="P158" s="19" t="s">
        <v>505</v>
      </c>
      <c r="Q158" s="19" t="s">
        <v>506</v>
      </c>
      <c r="T158" s="20">
        <v>263</v>
      </c>
      <c r="U158" s="20" t="s">
        <v>403</v>
      </c>
      <c r="V158" s="20" t="s">
        <v>404</v>
      </c>
      <c r="W158" s="20" t="s">
        <v>405</v>
      </c>
      <c r="X158" s="20" t="s">
        <v>468</v>
      </c>
      <c r="Y158" s="20" t="s">
        <v>469</v>
      </c>
      <c r="Z158" s="20" t="s">
        <v>938</v>
      </c>
      <c r="AA158" s="20" t="s">
        <v>939</v>
      </c>
      <c r="AB158" s="20" t="s">
        <v>1058</v>
      </c>
      <c r="AC158" s="20" t="s">
        <v>1059</v>
      </c>
      <c r="AD158" s="20" t="s">
        <v>46</v>
      </c>
      <c r="AE158" s="20" t="s">
        <v>412</v>
      </c>
      <c r="AF158" s="21">
        <v>4.7585224122199996</v>
      </c>
      <c r="AG158" s="21">
        <v>0.61872687321800002</v>
      </c>
    </row>
    <row r="159" spans="5:33" ht="12.75" customHeight="1">
      <c r="E159" s="17" t="s">
        <v>429</v>
      </c>
      <c r="F159" s="17" t="s">
        <v>430</v>
      </c>
      <c r="G159" s="17" t="s">
        <v>1203</v>
      </c>
      <c r="H159" s="17" t="s">
        <v>1204</v>
      </c>
      <c r="I159" s="17">
        <v>74397</v>
      </c>
      <c r="J159" s="17">
        <v>331980</v>
      </c>
      <c r="K159" s="17">
        <v>67378</v>
      </c>
      <c r="L159" s="17">
        <v>69142</v>
      </c>
      <c r="N159" s="19" t="s">
        <v>503</v>
      </c>
      <c r="O159" s="19" t="s">
        <v>504</v>
      </c>
      <c r="P159" s="19" t="s">
        <v>1112</v>
      </c>
      <c r="Q159" s="19" t="s">
        <v>1113</v>
      </c>
      <c r="T159" s="20">
        <v>295</v>
      </c>
      <c r="U159" s="20" t="s">
        <v>403</v>
      </c>
      <c r="V159" s="20" t="s">
        <v>404</v>
      </c>
      <c r="W159" s="20" t="s">
        <v>405</v>
      </c>
      <c r="X159" s="20" t="s">
        <v>468</v>
      </c>
      <c r="Y159" s="20" t="s">
        <v>469</v>
      </c>
      <c r="Z159" s="20" t="s">
        <v>1064</v>
      </c>
      <c r="AA159" s="20" t="s">
        <v>1065</v>
      </c>
      <c r="AB159" s="20" t="s">
        <v>1205</v>
      </c>
      <c r="AC159" s="20" t="s">
        <v>1206</v>
      </c>
      <c r="AD159" s="20" t="s">
        <v>46</v>
      </c>
      <c r="AE159" s="20" t="s">
        <v>412</v>
      </c>
      <c r="AF159" s="21">
        <v>1.3455043826599999</v>
      </c>
      <c r="AG159" s="21">
        <v>8.8508084138400001E-2</v>
      </c>
    </row>
    <row r="160" spans="5:33" ht="12.75" customHeight="1">
      <c r="E160" s="17" t="s">
        <v>429</v>
      </c>
      <c r="F160" s="17" t="s">
        <v>430</v>
      </c>
      <c r="G160" s="17" t="s">
        <v>583</v>
      </c>
      <c r="H160" s="17" t="s">
        <v>584</v>
      </c>
      <c r="I160" s="17">
        <v>28539</v>
      </c>
      <c r="J160" s="17">
        <v>136520</v>
      </c>
      <c r="K160" s="17">
        <v>182660</v>
      </c>
      <c r="L160" s="17">
        <v>197529</v>
      </c>
      <c r="N160" s="19" t="s">
        <v>1042</v>
      </c>
      <c r="O160" s="19" t="s">
        <v>1043</v>
      </c>
      <c r="P160" s="19" t="s">
        <v>1044</v>
      </c>
      <c r="Q160" s="19" t="s">
        <v>1045</v>
      </c>
      <c r="T160" s="20">
        <v>88</v>
      </c>
      <c r="U160" s="20" t="s">
        <v>403</v>
      </c>
      <c r="V160" s="20" t="s">
        <v>404</v>
      </c>
      <c r="W160" s="20" t="s">
        <v>405</v>
      </c>
      <c r="X160" s="20" t="s">
        <v>413</v>
      </c>
      <c r="Y160" s="20" t="s">
        <v>414</v>
      </c>
      <c r="Z160" s="20" t="s">
        <v>600</v>
      </c>
      <c r="AA160" s="20" t="s">
        <v>601</v>
      </c>
      <c r="AB160" s="20" t="s">
        <v>1207</v>
      </c>
      <c r="AC160" s="20" t="s">
        <v>1208</v>
      </c>
      <c r="AD160" s="20" t="s">
        <v>46</v>
      </c>
      <c r="AE160" s="20" t="s">
        <v>412</v>
      </c>
      <c r="AF160" s="21">
        <v>0.93182323868899997</v>
      </c>
      <c r="AG160" s="21">
        <v>3.8759589394499999E-2</v>
      </c>
    </row>
    <row r="161" spans="5:33" ht="12.75" customHeight="1">
      <c r="E161" s="17" t="s">
        <v>429</v>
      </c>
      <c r="F161" s="17" t="s">
        <v>430</v>
      </c>
      <c r="G161" s="17" t="s">
        <v>791</v>
      </c>
      <c r="H161" s="17" t="s">
        <v>792</v>
      </c>
      <c r="I161" s="17">
        <v>91914</v>
      </c>
      <c r="J161" s="17">
        <v>380189</v>
      </c>
      <c r="K161" s="17">
        <v>50647</v>
      </c>
      <c r="L161" s="17">
        <v>55545</v>
      </c>
      <c r="N161" s="19" t="s">
        <v>1042</v>
      </c>
      <c r="O161" s="19" t="s">
        <v>1043</v>
      </c>
      <c r="P161" s="19" t="s">
        <v>1116</v>
      </c>
      <c r="Q161" s="19" t="s">
        <v>1117</v>
      </c>
      <c r="T161" s="20">
        <v>114</v>
      </c>
      <c r="U161" s="20" t="s">
        <v>403</v>
      </c>
      <c r="V161" s="20" t="s">
        <v>404</v>
      </c>
      <c r="W161" s="20" t="s">
        <v>405</v>
      </c>
      <c r="X161" s="20" t="s">
        <v>423</v>
      </c>
      <c r="Y161" s="20" t="s">
        <v>424</v>
      </c>
      <c r="Z161" s="20" t="s">
        <v>675</v>
      </c>
      <c r="AA161" s="20" t="s">
        <v>676</v>
      </c>
      <c r="AB161" s="20" t="s">
        <v>1209</v>
      </c>
      <c r="AC161" s="20" t="s">
        <v>1210</v>
      </c>
      <c r="AD161" s="20" t="s">
        <v>46</v>
      </c>
      <c r="AE161" s="20" t="s">
        <v>412</v>
      </c>
      <c r="AF161" s="21">
        <v>4.5283232695600004</v>
      </c>
      <c r="AG161" s="21">
        <v>0.46959116872899997</v>
      </c>
    </row>
    <row r="162" spans="5:33">
      <c r="E162" s="17" t="s">
        <v>429</v>
      </c>
      <c r="F162" s="17" t="s">
        <v>430</v>
      </c>
      <c r="G162" s="17" t="s">
        <v>1211</v>
      </c>
      <c r="H162" s="17" t="s">
        <v>1212</v>
      </c>
      <c r="I162" s="17">
        <v>24366</v>
      </c>
      <c r="J162" s="17">
        <v>106192</v>
      </c>
      <c r="K162" s="17">
        <v>113757</v>
      </c>
      <c r="L162" s="17">
        <v>128369</v>
      </c>
      <c r="N162" s="19" t="s">
        <v>1042</v>
      </c>
      <c r="O162" s="19" t="s">
        <v>1043</v>
      </c>
      <c r="P162" s="19" t="s">
        <v>1213</v>
      </c>
      <c r="Q162" s="19" t="s">
        <v>1214</v>
      </c>
      <c r="T162" s="20">
        <v>296</v>
      </c>
      <c r="U162" s="20" t="s">
        <v>403</v>
      </c>
      <c r="V162" s="20" t="s">
        <v>404</v>
      </c>
      <c r="W162" s="20" t="s">
        <v>405</v>
      </c>
      <c r="X162" s="20" t="s">
        <v>468</v>
      </c>
      <c r="Y162" s="20" t="s">
        <v>469</v>
      </c>
      <c r="Z162" s="20" t="s">
        <v>1064</v>
      </c>
      <c r="AA162" s="20" t="s">
        <v>1065</v>
      </c>
      <c r="AB162" s="20" t="s">
        <v>1215</v>
      </c>
      <c r="AC162" s="20" t="s">
        <v>1216</v>
      </c>
      <c r="AD162" s="20" t="s">
        <v>46</v>
      </c>
      <c r="AE162" s="20" t="s">
        <v>412</v>
      </c>
      <c r="AF162" s="21">
        <v>3.01891400962</v>
      </c>
      <c r="AG162" s="21">
        <v>0.18552638706300001</v>
      </c>
    </row>
    <row r="163" spans="5:33">
      <c r="E163" s="17" t="s">
        <v>429</v>
      </c>
      <c r="F163" s="17" t="s">
        <v>430</v>
      </c>
      <c r="G163" s="17" t="s">
        <v>1217</v>
      </c>
      <c r="H163" s="17" t="s">
        <v>1218</v>
      </c>
      <c r="I163" s="17">
        <v>62018</v>
      </c>
      <c r="J163" s="17">
        <v>242126</v>
      </c>
      <c r="K163" s="17">
        <v>69604</v>
      </c>
      <c r="L163" s="17">
        <v>80294</v>
      </c>
      <c r="N163" s="19" t="s">
        <v>669</v>
      </c>
      <c r="O163" s="19" t="s">
        <v>670</v>
      </c>
      <c r="P163" s="19" t="s">
        <v>946</v>
      </c>
      <c r="Q163" s="19" t="s">
        <v>947</v>
      </c>
      <c r="T163" s="20">
        <v>74</v>
      </c>
      <c r="U163" s="20" t="s">
        <v>403</v>
      </c>
      <c r="V163" s="20" t="s">
        <v>404</v>
      </c>
      <c r="W163" s="20" t="s">
        <v>405</v>
      </c>
      <c r="X163" s="20" t="s">
        <v>413</v>
      </c>
      <c r="Y163" s="20" t="s">
        <v>414</v>
      </c>
      <c r="Z163" s="20" t="s">
        <v>845</v>
      </c>
      <c r="AA163" s="20" t="s">
        <v>564</v>
      </c>
      <c r="AB163" s="20" t="s">
        <v>906</v>
      </c>
      <c r="AC163" s="20" t="s">
        <v>907</v>
      </c>
      <c r="AD163" s="20" t="s">
        <v>46</v>
      </c>
      <c r="AE163" s="20" t="s">
        <v>412</v>
      </c>
      <c r="AF163" s="21">
        <v>4.4889728382499996</v>
      </c>
      <c r="AG163" s="21">
        <v>0.75612331512599995</v>
      </c>
    </row>
    <row r="164" spans="5:33">
      <c r="E164" s="17" t="s">
        <v>429</v>
      </c>
      <c r="F164" s="17" t="s">
        <v>430</v>
      </c>
      <c r="G164" s="17" t="s">
        <v>1219</v>
      </c>
      <c r="H164" s="17" t="s">
        <v>1220</v>
      </c>
      <c r="I164" s="17">
        <v>33996</v>
      </c>
      <c r="J164" s="17">
        <v>149898</v>
      </c>
      <c r="K164" s="17">
        <v>64495</v>
      </c>
      <c r="L164" s="17">
        <v>76093</v>
      </c>
      <c r="N164" s="19" t="s">
        <v>669</v>
      </c>
      <c r="O164" s="19" t="s">
        <v>670</v>
      </c>
      <c r="P164" s="19" t="s">
        <v>1141</v>
      </c>
      <c r="Q164" s="19" t="s">
        <v>1142</v>
      </c>
      <c r="T164" s="20">
        <v>141</v>
      </c>
      <c r="U164" s="20" t="s">
        <v>403</v>
      </c>
      <c r="V164" s="20" t="s">
        <v>404</v>
      </c>
      <c r="W164" s="20" t="s">
        <v>405</v>
      </c>
      <c r="X164" s="20" t="s">
        <v>435</v>
      </c>
      <c r="Y164" s="20" t="s">
        <v>436</v>
      </c>
      <c r="Z164" s="20" t="s">
        <v>750</v>
      </c>
      <c r="AA164" s="20" t="s">
        <v>751</v>
      </c>
      <c r="AB164" s="20" t="s">
        <v>1221</v>
      </c>
      <c r="AC164" s="20" t="s">
        <v>1222</v>
      </c>
      <c r="AD164" s="20" t="s">
        <v>46</v>
      </c>
      <c r="AE164" s="20" t="s">
        <v>412</v>
      </c>
      <c r="AF164" s="21">
        <v>3.4531584239000002</v>
      </c>
      <c r="AG164" s="21">
        <v>0.47787938030499999</v>
      </c>
    </row>
    <row r="165" spans="5:33">
      <c r="E165" s="17" t="s">
        <v>429</v>
      </c>
      <c r="F165" s="17" t="s">
        <v>430</v>
      </c>
      <c r="G165" s="17" t="s">
        <v>1223</v>
      </c>
      <c r="H165" s="17" t="s">
        <v>1224</v>
      </c>
      <c r="I165" s="17">
        <v>44252</v>
      </c>
      <c r="J165" s="17">
        <v>180686</v>
      </c>
      <c r="K165" s="17">
        <v>88397</v>
      </c>
      <c r="L165" s="17">
        <v>92289</v>
      </c>
      <c r="N165" s="19" t="s">
        <v>1225</v>
      </c>
      <c r="O165" s="19" t="s">
        <v>1226</v>
      </c>
      <c r="P165" s="19" t="s">
        <v>1225</v>
      </c>
      <c r="Q165" s="19" t="s">
        <v>1227</v>
      </c>
      <c r="T165" s="20">
        <v>320</v>
      </c>
      <c r="U165" s="20" t="s">
        <v>403</v>
      </c>
      <c r="V165" s="20" t="s">
        <v>404</v>
      </c>
      <c r="W165" s="20" t="s">
        <v>405</v>
      </c>
      <c r="X165" s="20" t="s">
        <v>474</v>
      </c>
      <c r="Y165" s="20" t="s">
        <v>475</v>
      </c>
      <c r="Z165" s="20" t="s">
        <v>976</v>
      </c>
      <c r="AA165" s="20" t="s">
        <v>977</v>
      </c>
      <c r="AB165" s="20" t="s">
        <v>1228</v>
      </c>
      <c r="AC165" s="20" t="s">
        <v>1229</v>
      </c>
      <c r="AD165" s="20" t="s">
        <v>46</v>
      </c>
      <c r="AE165" s="20" t="s">
        <v>412</v>
      </c>
      <c r="AF165" s="21">
        <v>2.4918556552400002</v>
      </c>
      <c r="AG165" s="21">
        <v>0.19057929783499999</v>
      </c>
    </row>
    <row r="166" spans="5:33">
      <c r="E166" s="17" t="s">
        <v>429</v>
      </c>
      <c r="F166" s="17" t="s">
        <v>430</v>
      </c>
      <c r="G166" s="17" t="s">
        <v>1230</v>
      </c>
      <c r="H166" s="17" t="s">
        <v>1231</v>
      </c>
      <c r="I166" s="17">
        <v>45248</v>
      </c>
      <c r="J166" s="17">
        <v>195857</v>
      </c>
      <c r="K166" s="17">
        <v>95226</v>
      </c>
      <c r="L166" s="17">
        <v>100631</v>
      </c>
      <c r="N166" s="19" t="s">
        <v>1232</v>
      </c>
      <c r="O166" s="19" t="s">
        <v>1233</v>
      </c>
      <c r="P166" s="19" t="s">
        <v>1232</v>
      </c>
      <c r="Q166" s="19" t="s">
        <v>1234</v>
      </c>
      <c r="T166" s="20">
        <v>148</v>
      </c>
      <c r="U166" s="20" t="s">
        <v>403</v>
      </c>
      <c r="V166" s="20" t="s">
        <v>404</v>
      </c>
      <c r="W166" s="20" t="s">
        <v>405</v>
      </c>
      <c r="X166" s="20" t="s">
        <v>435</v>
      </c>
      <c r="Y166" s="20" t="s">
        <v>436</v>
      </c>
      <c r="Z166" s="20" t="s">
        <v>435</v>
      </c>
      <c r="AA166" s="20" t="s">
        <v>766</v>
      </c>
      <c r="AB166" s="20" t="s">
        <v>1235</v>
      </c>
      <c r="AC166" s="20" t="s">
        <v>1236</v>
      </c>
      <c r="AD166" s="20" t="s">
        <v>46</v>
      </c>
      <c r="AE166" s="20" t="s">
        <v>412</v>
      </c>
      <c r="AF166" s="21">
        <v>2.24378255832</v>
      </c>
      <c r="AG166" s="21">
        <v>0.18406560951100001</v>
      </c>
    </row>
    <row r="167" spans="5:33">
      <c r="E167" s="57"/>
      <c r="F167" s="57"/>
      <c r="G167" s="57"/>
      <c r="H167" s="57"/>
      <c r="I167" s="58">
        <f>SUBTOTAL(109,Table40[Households])</f>
        <v>6746496</v>
      </c>
      <c r="J167" s="58">
        <f>SUBTOTAL(109,Table40[Persons])</f>
        <v>28861863</v>
      </c>
      <c r="K167" s="58">
        <f>SUBTOTAL(109,Table40[Men])</f>
        <v>13800857</v>
      </c>
      <c r="L167" s="58">
        <f>SUBTOTAL(109,Table40[Women])</f>
        <v>15061006</v>
      </c>
      <c r="N167" s="19" t="s">
        <v>839</v>
      </c>
      <c r="O167" s="19" t="s">
        <v>1237</v>
      </c>
      <c r="P167" s="19" t="s">
        <v>839</v>
      </c>
      <c r="Q167" s="19" t="s">
        <v>1238</v>
      </c>
      <c r="T167" s="20">
        <v>42</v>
      </c>
      <c r="U167" s="20" t="s">
        <v>403</v>
      </c>
      <c r="V167" s="20" t="s">
        <v>404</v>
      </c>
      <c r="W167" s="20" t="s">
        <v>405</v>
      </c>
      <c r="X167" s="20" t="s">
        <v>395</v>
      </c>
      <c r="Y167" s="20" t="s">
        <v>396</v>
      </c>
      <c r="Z167" s="20" t="s">
        <v>507</v>
      </c>
      <c r="AA167" s="20" t="s">
        <v>508</v>
      </c>
      <c r="AB167" s="20" t="s">
        <v>1239</v>
      </c>
      <c r="AC167" s="20" t="s">
        <v>1240</v>
      </c>
      <c r="AD167" s="20" t="s">
        <v>46</v>
      </c>
      <c r="AE167" s="20" t="s">
        <v>412</v>
      </c>
      <c r="AF167" s="21">
        <v>1.71436807061</v>
      </c>
      <c r="AG167" s="21">
        <v>0.103484141909</v>
      </c>
    </row>
    <row r="168" spans="5:33">
      <c r="N168" s="19" t="s">
        <v>1241</v>
      </c>
      <c r="O168" s="19" t="s">
        <v>1242</v>
      </c>
      <c r="P168" s="19" t="s">
        <v>1241</v>
      </c>
      <c r="Q168" s="19" t="s">
        <v>1243</v>
      </c>
      <c r="T168" s="20">
        <v>178</v>
      </c>
      <c r="U168" s="20" t="s">
        <v>403</v>
      </c>
      <c r="V168" s="20" t="s">
        <v>404</v>
      </c>
      <c r="W168" s="20" t="s">
        <v>405</v>
      </c>
      <c r="X168" s="20" t="s">
        <v>440</v>
      </c>
      <c r="Y168" s="20" t="s">
        <v>441</v>
      </c>
      <c r="Z168" s="20" t="s">
        <v>807</v>
      </c>
      <c r="AA168" s="20" t="s">
        <v>808</v>
      </c>
      <c r="AB168" s="20" t="s">
        <v>1244</v>
      </c>
      <c r="AC168" s="20" t="s">
        <v>1245</v>
      </c>
      <c r="AD168" s="20" t="s">
        <v>46</v>
      </c>
      <c r="AE168" s="20" t="s">
        <v>412</v>
      </c>
      <c r="AF168" s="21">
        <v>1.19698960276</v>
      </c>
      <c r="AG168" s="21">
        <v>5.0725641054299997E-2</v>
      </c>
    </row>
    <row r="169" spans="5:33">
      <c r="N169" s="19" t="s">
        <v>854</v>
      </c>
      <c r="O169" s="19" t="s">
        <v>1246</v>
      </c>
      <c r="P169" s="19" t="s">
        <v>1247</v>
      </c>
      <c r="Q169" s="19" t="s">
        <v>1248</v>
      </c>
      <c r="T169" s="20">
        <v>57</v>
      </c>
      <c r="U169" s="20" t="s">
        <v>403</v>
      </c>
      <c r="V169" s="20" t="s">
        <v>404</v>
      </c>
      <c r="W169" s="20" t="s">
        <v>405</v>
      </c>
      <c r="X169" s="20" t="s">
        <v>413</v>
      </c>
      <c r="Y169" s="20" t="s">
        <v>414</v>
      </c>
      <c r="Z169" s="20" t="s">
        <v>539</v>
      </c>
      <c r="AA169" s="20" t="s">
        <v>540</v>
      </c>
      <c r="AB169" s="20" t="s">
        <v>551</v>
      </c>
      <c r="AC169" s="20" t="s">
        <v>552</v>
      </c>
      <c r="AD169" s="20" t="s">
        <v>46</v>
      </c>
      <c r="AE169" s="20" t="s">
        <v>412</v>
      </c>
      <c r="AF169" s="21">
        <v>1.2918258436000001</v>
      </c>
      <c r="AG169" s="21">
        <v>3.3802494435600003E-2</v>
      </c>
    </row>
    <row r="170" spans="5:33">
      <c r="N170" s="19" t="s">
        <v>1249</v>
      </c>
      <c r="O170" s="19" t="s">
        <v>1250</v>
      </c>
      <c r="P170" s="19" t="s">
        <v>1249</v>
      </c>
      <c r="Q170" s="19" t="s">
        <v>1251</v>
      </c>
      <c r="T170" s="20">
        <v>17</v>
      </c>
      <c r="U170" s="20" t="s">
        <v>403</v>
      </c>
      <c r="V170" s="20" t="s">
        <v>404</v>
      </c>
      <c r="W170" s="20" t="s">
        <v>405</v>
      </c>
      <c r="X170" s="20" t="s">
        <v>395</v>
      </c>
      <c r="Y170" s="20" t="s">
        <v>396</v>
      </c>
      <c r="Z170" s="20" t="s">
        <v>185</v>
      </c>
      <c r="AA170" s="20" t="s">
        <v>451</v>
      </c>
      <c r="AB170" s="20" t="s">
        <v>186</v>
      </c>
      <c r="AC170" s="20" t="s">
        <v>1252</v>
      </c>
      <c r="AD170" s="20" t="s">
        <v>46</v>
      </c>
      <c r="AE170" s="20" t="s">
        <v>412</v>
      </c>
      <c r="AF170" s="21">
        <v>0.69563354460799998</v>
      </c>
      <c r="AG170" s="21">
        <v>4.8474778879900003E-3</v>
      </c>
    </row>
    <row r="171" spans="5:33">
      <c r="N171" s="19" t="s">
        <v>1253</v>
      </c>
      <c r="O171" s="19" t="s">
        <v>1254</v>
      </c>
      <c r="P171" s="19" t="s">
        <v>1253</v>
      </c>
      <c r="Q171" s="19" t="s">
        <v>1255</v>
      </c>
      <c r="T171" s="20">
        <v>145</v>
      </c>
      <c r="U171" s="20" t="s">
        <v>403</v>
      </c>
      <c r="V171" s="20" t="s">
        <v>404</v>
      </c>
      <c r="W171" s="20" t="s">
        <v>405</v>
      </c>
      <c r="X171" s="20" t="s">
        <v>435</v>
      </c>
      <c r="Y171" s="20" t="s">
        <v>436</v>
      </c>
      <c r="Z171" s="20" t="s">
        <v>760</v>
      </c>
      <c r="AA171" s="20" t="s">
        <v>761</v>
      </c>
      <c r="AB171" s="20" t="s">
        <v>1256</v>
      </c>
      <c r="AC171" s="20" t="s">
        <v>1257</v>
      </c>
      <c r="AD171" s="20" t="s">
        <v>46</v>
      </c>
      <c r="AE171" s="20" t="s">
        <v>412</v>
      </c>
      <c r="AF171" s="21">
        <v>0.46286953320099999</v>
      </c>
      <c r="AG171" s="21">
        <v>1.0416506542300001E-2</v>
      </c>
    </row>
    <row r="172" spans="5:33">
      <c r="N172" s="19" t="s">
        <v>916</v>
      </c>
      <c r="O172" s="19" t="s">
        <v>917</v>
      </c>
      <c r="P172" s="19" t="s">
        <v>918</v>
      </c>
      <c r="Q172" s="19" t="s">
        <v>919</v>
      </c>
      <c r="T172" s="20">
        <v>92</v>
      </c>
      <c r="U172" s="20" t="s">
        <v>403</v>
      </c>
      <c r="V172" s="20" t="s">
        <v>404</v>
      </c>
      <c r="W172" s="20" t="s">
        <v>405</v>
      </c>
      <c r="X172" s="20" t="s">
        <v>413</v>
      </c>
      <c r="Y172" s="20" t="s">
        <v>414</v>
      </c>
      <c r="Z172" s="20" t="s">
        <v>604</v>
      </c>
      <c r="AA172" s="20" t="s">
        <v>605</v>
      </c>
      <c r="AB172" s="20" t="s">
        <v>1258</v>
      </c>
      <c r="AC172" s="20" t="s">
        <v>1259</v>
      </c>
      <c r="AD172" s="20" t="s">
        <v>46</v>
      </c>
      <c r="AE172" s="20" t="s">
        <v>412</v>
      </c>
      <c r="AF172" s="21">
        <v>2.92735230604</v>
      </c>
      <c r="AG172" s="21">
        <v>0.268871797759</v>
      </c>
    </row>
    <row r="173" spans="5:33">
      <c r="N173" s="19" t="s">
        <v>916</v>
      </c>
      <c r="O173" s="19" t="s">
        <v>917</v>
      </c>
      <c r="P173" s="19" t="s">
        <v>1196</v>
      </c>
      <c r="Q173" s="19" t="s">
        <v>1197</v>
      </c>
      <c r="T173" s="20">
        <v>403</v>
      </c>
      <c r="U173" s="20" t="s">
        <v>403</v>
      </c>
      <c r="V173" s="20" t="s">
        <v>404</v>
      </c>
      <c r="W173" s="20" t="s">
        <v>405</v>
      </c>
      <c r="X173" s="20" t="s">
        <v>429</v>
      </c>
      <c r="Y173" s="20" t="s">
        <v>430</v>
      </c>
      <c r="Z173" s="20" t="s">
        <v>1217</v>
      </c>
      <c r="AA173" s="20" t="s">
        <v>1218</v>
      </c>
      <c r="AB173" s="20" t="s">
        <v>1260</v>
      </c>
      <c r="AC173" s="20" t="s">
        <v>1261</v>
      </c>
      <c r="AD173" s="20" t="s">
        <v>46</v>
      </c>
      <c r="AE173" s="20" t="s">
        <v>412</v>
      </c>
      <c r="AF173" s="21">
        <v>1.67690985678</v>
      </c>
      <c r="AG173" s="21">
        <v>5.9378524080000002E-2</v>
      </c>
    </row>
    <row r="174" spans="5:33">
      <c r="N174" s="19" t="s">
        <v>916</v>
      </c>
      <c r="O174" s="19" t="s">
        <v>917</v>
      </c>
      <c r="P174" s="19" t="s">
        <v>1262</v>
      </c>
      <c r="Q174" s="19" t="s">
        <v>1263</v>
      </c>
      <c r="T174" s="20">
        <v>77</v>
      </c>
      <c r="U174" s="20" t="s">
        <v>403</v>
      </c>
      <c r="V174" s="20" t="s">
        <v>404</v>
      </c>
      <c r="W174" s="20" t="s">
        <v>405</v>
      </c>
      <c r="X174" s="20" t="s">
        <v>413</v>
      </c>
      <c r="Y174" s="20" t="s">
        <v>414</v>
      </c>
      <c r="Z174" s="20" t="s">
        <v>571</v>
      </c>
      <c r="AA174" s="20" t="s">
        <v>572</v>
      </c>
      <c r="AB174" s="20" t="s">
        <v>922</v>
      </c>
      <c r="AC174" s="20" t="s">
        <v>923</v>
      </c>
      <c r="AD174" s="20" t="s">
        <v>46</v>
      </c>
      <c r="AE174" s="20" t="s">
        <v>412</v>
      </c>
      <c r="AF174" s="21">
        <v>1.5550406839699999</v>
      </c>
      <c r="AG174" s="21">
        <v>0.108095142706</v>
      </c>
    </row>
    <row r="175" spans="5:33">
      <c r="N175" s="19" t="s">
        <v>916</v>
      </c>
      <c r="O175" s="19" t="s">
        <v>917</v>
      </c>
      <c r="P175" s="19" t="s">
        <v>1264</v>
      </c>
      <c r="Q175" s="19" t="s">
        <v>1265</v>
      </c>
      <c r="T175" s="20">
        <v>315</v>
      </c>
      <c r="U175" s="20" t="s">
        <v>403</v>
      </c>
      <c r="V175" s="20" t="s">
        <v>404</v>
      </c>
      <c r="W175" s="20" t="s">
        <v>405</v>
      </c>
      <c r="X175" s="20" t="s">
        <v>474</v>
      </c>
      <c r="Y175" s="20" t="s">
        <v>475</v>
      </c>
      <c r="Z175" s="20" t="s">
        <v>987</v>
      </c>
      <c r="AA175" s="20" t="s">
        <v>988</v>
      </c>
      <c r="AB175" s="20" t="s">
        <v>1073</v>
      </c>
      <c r="AC175" s="20" t="s">
        <v>1074</v>
      </c>
      <c r="AD175" s="20" t="s">
        <v>46</v>
      </c>
      <c r="AE175" s="20" t="s">
        <v>412</v>
      </c>
      <c r="AF175" s="21">
        <v>1.9673800189599999</v>
      </c>
      <c r="AG175" s="21">
        <v>9.5586340536799999E-2</v>
      </c>
    </row>
    <row r="176" spans="5:33">
      <c r="N176" s="19" t="s">
        <v>1004</v>
      </c>
      <c r="O176" s="19" t="s">
        <v>1005</v>
      </c>
      <c r="P176" s="19" t="s">
        <v>1160</v>
      </c>
      <c r="Q176" s="19" t="s">
        <v>1161</v>
      </c>
      <c r="T176" s="20">
        <v>385</v>
      </c>
      <c r="U176" s="20" t="s">
        <v>403</v>
      </c>
      <c r="V176" s="20" t="s">
        <v>404</v>
      </c>
      <c r="W176" s="20" t="s">
        <v>405</v>
      </c>
      <c r="X176" s="20" t="s">
        <v>429</v>
      </c>
      <c r="Y176" s="20" t="s">
        <v>430</v>
      </c>
      <c r="Z176" s="20" t="s">
        <v>1188</v>
      </c>
      <c r="AA176" s="20" t="s">
        <v>1189</v>
      </c>
      <c r="AB176" s="20" t="s">
        <v>1266</v>
      </c>
      <c r="AC176" s="20" t="s">
        <v>1267</v>
      </c>
      <c r="AD176" s="20" t="s">
        <v>46</v>
      </c>
      <c r="AE176" s="20" t="s">
        <v>412</v>
      </c>
      <c r="AF176" s="21">
        <v>1.73780628493</v>
      </c>
      <c r="AG176" s="21">
        <v>0.117000591428</v>
      </c>
    </row>
    <row r="177" spans="14:33">
      <c r="N177" s="19" t="s">
        <v>885</v>
      </c>
      <c r="O177" s="19" t="s">
        <v>886</v>
      </c>
      <c r="P177" s="19" t="s">
        <v>1164</v>
      </c>
      <c r="Q177" s="19" t="s">
        <v>1165</v>
      </c>
      <c r="T177" s="20">
        <v>167</v>
      </c>
      <c r="U177" s="20" t="s">
        <v>403</v>
      </c>
      <c r="V177" s="20" t="s">
        <v>404</v>
      </c>
      <c r="W177" s="20" t="s">
        <v>405</v>
      </c>
      <c r="X177" s="20" t="s">
        <v>440</v>
      </c>
      <c r="Y177" s="20" t="s">
        <v>441</v>
      </c>
      <c r="Z177" s="20" t="s">
        <v>801</v>
      </c>
      <c r="AA177" s="20" t="s">
        <v>802</v>
      </c>
      <c r="AB177" s="20" t="s">
        <v>1268</v>
      </c>
      <c r="AC177" s="20" t="s">
        <v>1269</v>
      </c>
      <c r="AD177" s="20" t="s">
        <v>46</v>
      </c>
      <c r="AE177" s="20" t="s">
        <v>412</v>
      </c>
      <c r="AF177" s="21">
        <v>1.58487771061</v>
      </c>
      <c r="AG177" s="21">
        <v>6.3939826038899999E-2</v>
      </c>
    </row>
    <row r="178" spans="14:33">
      <c r="N178" s="19" t="s">
        <v>885</v>
      </c>
      <c r="O178" s="19" t="s">
        <v>886</v>
      </c>
      <c r="P178" s="19" t="s">
        <v>1270</v>
      </c>
      <c r="Q178" s="19" t="s">
        <v>1271</v>
      </c>
      <c r="T178" s="20">
        <v>55</v>
      </c>
      <c r="U178" s="20" t="s">
        <v>403</v>
      </c>
      <c r="V178" s="20" t="s">
        <v>404</v>
      </c>
      <c r="W178" s="20" t="s">
        <v>405</v>
      </c>
      <c r="X178" s="20" t="s">
        <v>395</v>
      </c>
      <c r="Y178" s="20" t="s">
        <v>396</v>
      </c>
      <c r="Z178" s="20" t="s">
        <v>527</v>
      </c>
      <c r="AA178" s="20" t="s">
        <v>528</v>
      </c>
      <c r="AB178" s="20" t="s">
        <v>1272</v>
      </c>
      <c r="AC178" s="20" t="s">
        <v>1273</v>
      </c>
      <c r="AD178" s="20" t="s">
        <v>46</v>
      </c>
      <c r="AE178" s="20" t="s">
        <v>412</v>
      </c>
      <c r="AF178" s="21">
        <v>1.0765198954499999</v>
      </c>
      <c r="AG178" s="21">
        <v>4.6257646323299997E-2</v>
      </c>
    </row>
    <row r="179" spans="14:33">
      <c r="N179" s="19" t="s">
        <v>893</v>
      </c>
      <c r="O179" s="19" t="s">
        <v>894</v>
      </c>
      <c r="P179" s="19" t="s">
        <v>1166</v>
      </c>
      <c r="Q179" s="19" t="s">
        <v>1167</v>
      </c>
      <c r="T179" s="20">
        <v>168</v>
      </c>
      <c r="U179" s="20" t="s">
        <v>403</v>
      </c>
      <c r="V179" s="20" t="s">
        <v>404</v>
      </c>
      <c r="W179" s="20" t="s">
        <v>405</v>
      </c>
      <c r="X179" s="20" t="s">
        <v>440</v>
      </c>
      <c r="Y179" s="20" t="s">
        <v>441</v>
      </c>
      <c r="Z179" s="20" t="s">
        <v>801</v>
      </c>
      <c r="AA179" s="20" t="s">
        <v>802</v>
      </c>
      <c r="AB179" s="20" t="s">
        <v>1274</v>
      </c>
      <c r="AC179" s="20" t="s">
        <v>1275</v>
      </c>
      <c r="AD179" s="20" t="s">
        <v>46</v>
      </c>
      <c r="AE179" s="20" t="s">
        <v>412</v>
      </c>
      <c r="AF179" s="21">
        <v>1.7996839542500001</v>
      </c>
      <c r="AG179" s="21">
        <v>0.1148789055</v>
      </c>
    </row>
    <row r="180" spans="14:33">
      <c r="N180" s="19" t="s">
        <v>893</v>
      </c>
      <c r="O180" s="19" t="s">
        <v>894</v>
      </c>
      <c r="P180" s="19" t="s">
        <v>1276</v>
      </c>
      <c r="Q180" s="19" t="s">
        <v>1277</v>
      </c>
      <c r="T180" s="20">
        <v>279</v>
      </c>
      <c r="U180" s="20" t="s">
        <v>403</v>
      </c>
      <c r="V180" s="20" t="s">
        <v>404</v>
      </c>
      <c r="W180" s="20" t="s">
        <v>405</v>
      </c>
      <c r="X180" s="20" t="s">
        <v>468</v>
      </c>
      <c r="Y180" s="20" t="s">
        <v>469</v>
      </c>
      <c r="Z180" s="20" t="s">
        <v>1278</v>
      </c>
      <c r="AA180" s="20" t="s">
        <v>1031</v>
      </c>
      <c r="AB180" s="20" t="s">
        <v>1279</v>
      </c>
      <c r="AC180" s="20" t="s">
        <v>1280</v>
      </c>
      <c r="AD180" s="20" t="s">
        <v>46</v>
      </c>
      <c r="AE180" s="20" t="s">
        <v>412</v>
      </c>
      <c r="AF180" s="21">
        <v>3.3356483639599999</v>
      </c>
      <c r="AG180" s="21">
        <v>0.32999313749999998</v>
      </c>
    </row>
    <row r="181" spans="14:33">
      <c r="N181" s="19" t="s">
        <v>594</v>
      </c>
      <c r="O181" s="19" t="s">
        <v>595</v>
      </c>
      <c r="P181" s="19" t="s">
        <v>701</v>
      </c>
      <c r="Q181" s="19" t="s">
        <v>702</v>
      </c>
      <c r="T181" s="20">
        <v>388</v>
      </c>
      <c r="U181" s="20" t="s">
        <v>403</v>
      </c>
      <c r="V181" s="20" t="s">
        <v>404</v>
      </c>
      <c r="W181" s="20" t="s">
        <v>405</v>
      </c>
      <c r="X181" s="20" t="s">
        <v>429</v>
      </c>
      <c r="Y181" s="20" t="s">
        <v>430</v>
      </c>
      <c r="Z181" s="20" t="s">
        <v>1194</v>
      </c>
      <c r="AA181" s="20" t="s">
        <v>1195</v>
      </c>
      <c r="AB181" s="20" t="s">
        <v>1281</v>
      </c>
      <c r="AC181" s="20" t="s">
        <v>1282</v>
      </c>
      <c r="AD181" s="20" t="s">
        <v>46</v>
      </c>
      <c r="AE181" s="20" t="s">
        <v>412</v>
      </c>
      <c r="AF181" s="21">
        <v>0.586965740964</v>
      </c>
      <c r="AG181" s="21">
        <v>1.03717601398E-2</v>
      </c>
    </row>
    <row r="182" spans="14:33">
      <c r="N182" s="19" t="s">
        <v>594</v>
      </c>
      <c r="O182" s="19" t="s">
        <v>595</v>
      </c>
      <c r="P182" s="19" t="s">
        <v>799</v>
      </c>
      <c r="Q182" s="19" t="s">
        <v>800</v>
      </c>
      <c r="T182" s="20">
        <v>58</v>
      </c>
      <c r="U182" s="20" t="s">
        <v>403</v>
      </c>
      <c r="V182" s="20" t="s">
        <v>404</v>
      </c>
      <c r="W182" s="20" t="s">
        <v>405</v>
      </c>
      <c r="X182" s="20" t="s">
        <v>413</v>
      </c>
      <c r="Y182" s="20" t="s">
        <v>414</v>
      </c>
      <c r="Z182" s="20" t="s">
        <v>539</v>
      </c>
      <c r="AA182" s="20" t="s">
        <v>540</v>
      </c>
      <c r="AB182" s="20" t="s">
        <v>565</v>
      </c>
      <c r="AC182" s="20" t="s">
        <v>566</v>
      </c>
      <c r="AD182" s="20" t="s">
        <v>46</v>
      </c>
      <c r="AE182" s="20" t="s">
        <v>412</v>
      </c>
      <c r="AF182" s="21">
        <v>0.91169357198800005</v>
      </c>
      <c r="AG182" s="21">
        <v>3.28926322401E-2</v>
      </c>
    </row>
    <row r="183" spans="14:33">
      <c r="N183" s="19" t="s">
        <v>594</v>
      </c>
      <c r="O183" s="19" t="s">
        <v>595</v>
      </c>
      <c r="P183" s="19" t="s">
        <v>1283</v>
      </c>
      <c r="Q183" s="19" t="s">
        <v>1284</v>
      </c>
      <c r="T183" s="20">
        <v>271</v>
      </c>
      <c r="U183" s="20" t="s">
        <v>403</v>
      </c>
      <c r="V183" s="20" t="s">
        <v>404</v>
      </c>
      <c r="W183" s="20" t="s">
        <v>405</v>
      </c>
      <c r="X183" s="20" t="s">
        <v>468</v>
      </c>
      <c r="Y183" s="20" t="s">
        <v>469</v>
      </c>
      <c r="Z183" s="20" t="s">
        <v>1010</v>
      </c>
      <c r="AA183" s="20" t="s">
        <v>1011</v>
      </c>
      <c r="AB183" s="20" t="s">
        <v>1285</v>
      </c>
      <c r="AC183" s="20" t="s">
        <v>1286</v>
      </c>
      <c r="AD183" s="20" t="s">
        <v>46</v>
      </c>
      <c r="AE183" s="20" t="s">
        <v>412</v>
      </c>
      <c r="AF183" s="21">
        <v>4.5832883626600003</v>
      </c>
      <c r="AG183" s="21">
        <v>0.80200266253100005</v>
      </c>
    </row>
    <row r="184" spans="14:33">
      <c r="N184" s="19" t="s">
        <v>898</v>
      </c>
      <c r="O184" s="19" t="s">
        <v>899</v>
      </c>
      <c r="P184" s="19" t="s">
        <v>1174</v>
      </c>
      <c r="Q184" s="19" t="s">
        <v>1175</v>
      </c>
      <c r="T184" s="20">
        <v>67</v>
      </c>
      <c r="U184" s="20" t="s">
        <v>403</v>
      </c>
      <c r="V184" s="20" t="s">
        <v>404</v>
      </c>
      <c r="W184" s="20" t="s">
        <v>405</v>
      </c>
      <c r="X184" s="20" t="s">
        <v>413</v>
      </c>
      <c r="Y184" s="20" t="s">
        <v>414</v>
      </c>
      <c r="Z184" s="20" t="s">
        <v>419</v>
      </c>
      <c r="AA184" s="20" t="s">
        <v>420</v>
      </c>
      <c r="AB184" s="20" t="s">
        <v>781</v>
      </c>
      <c r="AC184" s="20" t="s">
        <v>782</v>
      </c>
      <c r="AD184" s="20" t="s">
        <v>46</v>
      </c>
      <c r="AE184" s="20" t="s">
        <v>412</v>
      </c>
      <c r="AF184" s="21">
        <v>2.05117223351</v>
      </c>
      <c r="AG184" s="21">
        <v>0.12322192042500001</v>
      </c>
    </row>
    <row r="185" spans="14:33">
      <c r="N185" s="19" t="s">
        <v>898</v>
      </c>
      <c r="O185" s="19" t="s">
        <v>899</v>
      </c>
      <c r="P185" s="19" t="s">
        <v>1287</v>
      </c>
      <c r="Q185" s="19" t="s">
        <v>1288</v>
      </c>
      <c r="T185" s="20">
        <v>209</v>
      </c>
      <c r="U185" s="20" t="s">
        <v>403</v>
      </c>
      <c r="V185" s="20" t="s">
        <v>404</v>
      </c>
      <c r="W185" s="20" t="s">
        <v>405</v>
      </c>
      <c r="X185" s="20" t="s">
        <v>406</v>
      </c>
      <c r="Y185" s="20" t="s">
        <v>407</v>
      </c>
      <c r="Z185" s="20" t="s">
        <v>734</v>
      </c>
      <c r="AA185" s="20" t="s">
        <v>735</v>
      </c>
      <c r="AB185" s="20" t="s">
        <v>1289</v>
      </c>
      <c r="AC185" s="20" t="s">
        <v>1290</v>
      </c>
      <c r="AD185" s="20" t="s">
        <v>46</v>
      </c>
      <c r="AE185" s="20" t="s">
        <v>412</v>
      </c>
      <c r="AF185" s="21">
        <v>2.5755870479</v>
      </c>
      <c r="AG185" s="21">
        <v>0.16007371865</v>
      </c>
    </row>
    <row r="186" spans="14:33">
      <c r="N186" s="19" t="s">
        <v>1178</v>
      </c>
      <c r="O186" s="19" t="s">
        <v>1179</v>
      </c>
      <c r="P186" s="19" t="s">
        <v>1180</v>
      </c>
      <c r="Q186" s="19" t="s">
        <v>1181</v>
      </c>
      <c r="T186" s="20">
        <v>353</v>
      </c>
      <c r="U186" s="20" t="s">
        <v>403</v>
      </c>
      <c r="V186" s="20" t="s">
        <v>404</v>
      </c>
      <c r="W186" s="20" t="s">
        <v>405</v>
      </c>
      <c r="X186" s="20" t="s">
        <v>479</v>
      </c>
      <c r="Y186" s="20" t="s">
        <v>480</v>
      </c>
      <c r="Z186" s="20" t="s">
        <v>777</v>
      </c>
      <c r="AA186" s="20" t="s">
        <v>778</v>
      </c>
      <c r="AB186" s="20" t="s">
        <v>1291</v>
      </c>
      <c r="AC186" s="20" t="s">
        <v>1292</v>
      </c>
      <c r="AD186" s="20" t="s">
        <v>46</v>
      </c>
      <c r="AE186" s="20" t="s">
        <v>412</v>
      </c>
      <c r="AF186" s="21">
        <v>2.6114991056800001</v>
      </c>
      <c r="AG186" s="21">
        <v>0.178806244483</v>
      </c>
    </row>
    <row r="187" spans="14:33">
      <c r="N187" s="19" t="s">
        <v>1182</v>
      </c>
      <c r="O187" s="19" t="s">
        <v>1183</v>
      </c>
      <c r="P187" s="19" t="s">
        <v>1186</v>
      </c>
      <c r="Q187" s="19" t="s">
        <v>1187</v>
      </c>
      <c r="T187" s="20">
        <v>174</v>
      </c>
      <c r="U187" s="20" t="s">
        <v>403</v>
      </c>
      <c r="V187" s="20" t="s">
        <v>404</v>
      </c>
      <c r="W187" s="20" t="s">
        <v>405</v>
      </c>
      <c r="X187" s="20" t="s">
        <v>440</v>
      </c>
      <c r="Y187" s="20" t="s">
        <v>441</v>
      </c>
      <c r="Z187" s="20" t="s">
        <v>567</v>
      </c>
      <c r="AA187" s="20" t="s">
        <v>568</v>
      </c>
      <c r="AB187" s="20" t="s">
        <v>1293</v>
      </c>
      <c r="AC187" s="20" t="s">
        <v>1294</v>
      </c>
      <c r="AD187" s="20" t="s">
        <v>46</v>
      </c>
      <c r="AE187" s="20" t="s">
        <v>412</v>
      </c>
      <c r="AF187" s="21">
        <v>2.9688047963400002</v>
      </c>
      <c r="AG187" s="21">
        <v>0.16112761917599999</v>
      </c>
    </row>
    <row r="188" spans="14:33">
      <c r="N188" s="19" t="s">
        <v>1182</v>
      </c>
      <c r="O188" s="19" t="s">
        <v>1183</v>
      </c>
      <c r="P188" s="19" t="s">
        <v>1295</v>
      </c>
      <c r="Q188" s="19" t="s">
        <v>1296</v>
      </c>
      <c r="T188" s="20">
        <v>138</v>
      </c>
      <c r="U188" s="20" t="s">
        <v>403</v>
      </c>
      <c r="V188" s="20" t="s">
        <v>404</v>
      </c>
      <c r="W188" s="20" t="s">
        <v>405</v>
      </c>
      <c r="X188" s="20" t="s">
        <v>435</v>
      </c>
      <c r="Y188" s="20" t="s">
        <v>436</v>
      </c>
      <c r="Z188" s="20" t="s">
        <v>742</v>
      </c>
      <c r="AA188" s="20" t="s">
        <v>743</v>
      </c>
      <c r="AB188" s="20" t="s">
        <v>1145</v>
      </c>
      <c r="AC188" s="20" t="s">
        <v>1146</v>
      </c>
      <c r="AD188" s="20" t="s">
        <v>46</v>
      </c>
      <c r="AE188" s="20" t="s">
        <v>412</v>
      </c>
      <c r="AF188" s="21">
        <v>3.0203559539299998</v>
      </c>
      <c r="AG188" s="21">
        <v>0.275204932603</v>
      </c>
    </row>
    <row r="189" spans="14:33">
      <c r="N189" s="19" t="s">
        <v>1182</v>
      </c>
      <c r="O189" s="19" t="s">
        <v>1183</v>
      </c>
      <c r="P189" s="19" t="s">
        <v>1297</v>
      </c>
      <c r="Q189" s="19" t="s">
        <v>1298</v>
      </c>
      <c r="T189" s="20">
        <v>274</v>
      </c>
      <c r="U189" s="20" t="s">
        <v>403</v>
      </c>
      <c r="V189" s="20" t="s">
        <v>404</v>
      </c>
      <c r="W189" s="20" t="s">
        <v>405</v>
      </c>
      <c r="X189" s="20" t="s">
        <v>468</v>
      </c>
      <c r="Y189" s="20" t="s">
        <v>469</v>
      </c>
      <c r="Z189" s="20" t="s">
        <v>1016</v>
      </c>
      <c r="AA189" s="20" t="s">
        <v>1017</v>
      </c>
      <c r="AB189" s="20" t="s">
        <v>1299</v>
      </c>
      <c r="AC189" s="20" t="s">
        <v>1300</v>
      </c>
      <c r="AD189" s="20" t="s">
        <v>46</v>
      </c>
      <c r="AE189" s="20" t="s">
        <v>412</v>
      </c>
      <c r="AF189" s="21">
        <v>3.9623335135</v>
      </c>
      <c r="AG189" s="21">
        <v>0.341002427813</v>
      </c>
    </row>
    <row r="190" spans="14:33">
      <c r="N190" s="19" t="s">
        <v>1182</v>
      </c>
      <c r="O190" s="19" t="s">
        <v>1183</v>
      </c>
      <c r="P190" s="19" t="s">
        <v>1301</v>
      </c>
      <c r="Q190" s="19" t="s">
        <v>1302</v>
      </c>
      <c r="T190" s="20">
        <v>93</v>
      </c>
      <c r="U190" s="20" t="s">
        <v>403</v>
      </c>
      <c r="V190" s="20" t="s">
        <v>404</v>
      </c>
      <c r="W190" s="20" t="s">
        <v>405</v>
      </c>
      <c r="X190" s="20" t="s">
        <v>413</v>
      </c>
      <c r="Y190" s="20" t="s">
        <v>414</v>
      </c>
      <c r="Z190" s="20" t="s">
        <v>604</v>
      </c>
      <c r="AA190" s="20" t="s">
        <v>605</v>
      </c>
      <c r="AB190" s="20" t="s">
        <v>1303</v>
      </c>
      <c r="AC190" s="20" t="s">
        <v>1304</v>
      </c>
      <c r="AD190" s="20" t="s">
        <v>46</v>
      </c>
      <c r="AE190" s="20" t="s">
        <v>412</v>
      </c>
      <c r="AF190" s="21">
        <v>1.29411861594</v>
      </c>
      <c r="AG190" s="21">
        <v>8.3162530039200003E-2</v>
      </c>
    </row>
    <row r="191" spans="14:33">
      <c r="N191" s="19" t="s">
        <v>600</v>
      </c>
      <c r="O191" s="19" t="s">
        <v>601</v>
      </c>
      <c r="P191" s="19" t="s">
        <v>924</v>
      </c>
      <c r="Q191" s="19" t="s">
        <v>925</v>
      </c>
      <c r="T191" s="20">
        <v>175</v>
      </c>
      <c r="U191" s="20" t="s">
        <v>403</v>
      </c>
      <c r="V191" s="20" t="s">
        <v>404</v>
      </c>
      <c r="W191" s="20" t="s">
        <v>405</v>
      </c>
      <c r="X191" s="20" t="s">
        <v>440</v>
      </c>
      <c r="Y191" s="20" t="s">
        <v>441</v>
      </c>
      <c r="Z191" s="20" t="s">
        <v>567</v>
      </c>
      <c r="AA191" s="20" t="s">
        <v>568</v>
      </c>
      <c r="AB191" s="20" t="s">
        <v>1305</v>
      </c>
      <c r="AC191" s="20" t="s">
        <v>1306</v>
      </c>
      <c r="AD191" s="20" t="s">
        <v>46</v>
      </c>
      <c r="AE191" s="20" t="s">
        <v>412</v>
      </c>
      <c r="AF191" s="21">
        <v>2.5329097280499999</v>
      </c>
      <c r="AG191" s="21">
        <v>0.237917627322</v>
      </c>
    </row>
    <row r="192" spans="14:33">
      <c r="N192" s="19" t="s">
        <v>600</v>
      </c>
      <c r="O192" s="19" t="s">
        <v>601</v>
      </c>
      <c r="P192" s="19" t="s">
        <v>1207</v>
      </c>
      <c r="Q192" s="19" t="s">
        <v>1208</v>
      </c>
      <c r="T192" s="20">
        <v>268</v>
      </c>
      <c r="U192" s="20" t="s">
        <v>403</v>
      </c>
      <c r="V192" s="20" t="s">
        <v>404</v>
      </c>
      <c r="W192" s="20" t="s">
        <v>405</v>
      </c>
      <c r="X192" s="20" t="s">
        <v>468</v>
      </c>
      <c r="Y192" s="20" t="s">
        <v>469</v>
      </c>
      <c r="Z192" s="20" t="s">
        <v>916</v>
      </c>
      <c r="AA192" s="20" t="s">
        <v>917</v>
      </c>
      <c r="AB192" s="20" t="s">
        <v>1262</v>
      </c>
      <c r="AC192" s="20" t="s">
        <v>1263</v>
      </c>
      <c r="AD192" s="20" t="s">
        <v>46</v>
      </c>
      <c r="AE192" s="20" t="s">
        <v>412</v>
      </c>
      <c r="AF192" s="21">
        <v>2.0822556480699999</v>
      </c>
      <c r="AG192" s="21">
        <v>0.181048008629</v>
      </c>
    </row>
    <row r="193" spans="14:33">
      <c r="N193" s="19" t="s">
        <v>600</v>
      </c>
      <c r="O193" s="19" t="s">
        <v>601</v>
      </c>
      <c r="P193" s="19" t="s">
        <v>1307</v>
      </c>
      <c r="Q193" s="19" t="s">
        <v>1308</v>
      </c>
      <c r="T193" s="20">
        <v>149</v>
      </c>
      <c r="U193" s="20" t="s">
        <v>403</v>
      </c>
      <c r="V193" s="20" t="s">
        <v>404</v>
      </c>
      <c r="W193" s="20" t="s">
        <v>405</v>
      </c>
      <c r="X193" s="20" t="s">
        <v>435</v>
      </c>
      <c r="Y193" s="20" t="s">
        <v>436</v>
      </c>
      <c r="Z193" s="20" t="s">
        <v>435</v>
      </c>
      <c r="AA193" s="20" t="s">
        <v>766</v>
      </c>
      <c r="AB193" s="20" t="s">
        <v>1309</v>
      </c>
      <c r="AC193" s="20" t="s">
        <v>1310</v>
      </c>
      <c r="AD193" s="20" t="s">
        <v>46</v>
      </c>
      <c r="AE193" s="20" t="s">
        <v>412</v>
      </c>
      <c r="AF193" s="21">
        <v>2.9365623804399998</v>
      </c>
      <c r="AG193" s="21">
        <v>0.205888753116</v>
      </c>
    </row>
    <row r="194" spans="14:33">
      <c r="N194" s="19" t="s">
        <v>675</v>
      </c>
      <c r="O194" s="19" t="s">
        <v>676</v>
      </c>
      <c r="P194" s="19" t="s">
        <v>1209</v>
      </c>
      <c r="Q194" s="19" t="s">
        <v>1210</v>
      </c>
      <c r="T194" s="20">
        <v>341</v>
      </c>
      <c r="U194" s="20" t="s">
        <v>403</v>
      </c>
      <c r="V194" s="20" t="s">
        <v>404</v>
      </c>
      <c r="W194" s="20" t="s">
        <v>405</v>
      </c>
      <c r="X194" s="20" t="s">
        <v>479</v>
      </c>
      <c r="Y194" s="20" t="s">
        <v>480</v>
      </c>
      <c r="Z194" s="20" t="s">
        <v>831</v>
      </c>
      <c r="AA194" s="20" t="s">
        <v>887</v>
      </c>
      <c r="AB194" s="20" t="s">
        <v>895</v>
      </c>
      <c r="AC194" s="20" t="s">
        <v>896</v>
      </c>
      <c r="AD194" s="20" t="s">
        <v>46</v>
      </c>
      <c r="AE194" s="20" t="s">
        <v>412</v>
      </c>
      <c r="AF194" s="21">
        <v>2.8884736156800002</v>
      </c>
      <c r="AG194" s="21">
        <v>0.30774993981600002</v>
      </c>
    </row>
    <row r="195" spans="14:33">
      <c r="N195" s="19" t="s">
        <v>675</v>
      </c>
      <c r="O195" s="19" t="s">
        <v>676</v>
      </c>
      <c r="P195" s="19" t="s">
        <v>1311</v>
      </c>
      <c r="Q195" s="19" t="s">
        <v>1312</v>
      </c>
      <c r="T195" s="20">
        <v>95</v>
      </c>
      <c r="U195" s="20" t="s">
        <v>403</v>
      </c>
      <c r="V195" s="20" t="s">
        <v>404</v>
      </c>
      <c r="W195" s="20" t="s">
        <v>405</v>
      </c>
      <c r="X195" s="20" t="s">
        <v>413</v>
      </c>
      <c r="Y195" s="20" t="s">
        <v>414</v>
      </c>
      <c r="Z195" s="20" t="s">
        <v>608</v>
      </c>
      <c r="AA195" s="20" t="s">
        <v>609</v>
      </c>
      <c r="AB195" s="20" t="s">
        <v>1313</v>
      </c>
      <c r="AC195" s="20" t="s">
        <v>1314</v>
      </c>
      <c r="AD195" s="20" t="s">
        <v>46</v>
      </c>
      <c r="AE195" s="20" t="s">
        <v>412</v>
      </c>
      <c r="AF195" s="21">
        <v>1.3340757558</v>
      </c>
      <c r="AG195" s="21">
        <v>6.6785532449299995E-2</v>
      </c>
    </row>
    <row r="196" spans="14:33">
      <c r="N196" s="19" t="s">
        <v>675</v>
      </c>
      <c r="O196" s="19" t="s">
        <v>676</v>
      </c>
      <c r="P196" s="19" t="s">
        <v>1315</v>
      </c>
      <c r="Q196" s="19" t="s">
        <v>1316</v>
      </c>
      <c r="T196" s="20">
        <v>125</v>
      </c>
      <c r="U196" s="20" t="s">
        <v>403</v>
      </c>
      <c r="V196" s="20" t="s">
        <v>404</v>
      </c>
      <c r="W196" s="20" t="s">
        <v>405</v>
      </c>
      <c r="X196" s="20" t="s">
        <v>423</v>
      </c>
      <c r="Y196" s="20" t="s">
        <v>424</v>
      </c>
      <c r="Z196" s="20" t="s">
        <v>707</v>
      </c>
      <c r="AA196" s="20" t="s">
        <v>708</v>
      </c>
      <c r="AB196" s="20" t="s">
        <v>1317</v>
      </c>
      <c r="AC196" s="20" t="s">
        <v>1318</v>
      </c>
      <c r="AD196" s="20" t="s">
        <v>46</v>
      </c>
      <c r="AE196" s="20" t="s">
        <v>412</v>
      </c>
      <c r="AF196" s="21">
        <v>2.74054337929</v>
      </c>
      <c r="AG196" s="21">
        <v>0.25248847031499999</v>
      </c>
    </row>
    <row r="197" spans="14:33">
      <c r="N197" s="19" t="s">
        <v>711</v>
      </c>
      <c r="O197" s="19" t="s">
        <v>712</v>
      </c>
      <c r="P197" s="19" t="s">
        <v>713</v>
      </c>
      <c r="Q197" s="19" t="s">
        <v>714</v>
      </c>
      <c r="T197" s="20">
        <v>169</v>
      </c>
      <c r="U197" s="20" t="s">
        <v>403</v>
      </c>
      <c r="V197" s="20" t="s">
        <v>404</v>
      </c>
      <c r="W197" s="20" t="s">
        <v>405</v>
      </c>
      <c r="X197" s="20" t="s">
        <v>440</v>
      </c>
      <c r="Y197" s="20" t="s">
        <v>441</v>
      </c>
      <c r="Z197" s="20" t="s">
        <v>801</v>
      </c>
      <c r="AA197" s="20" t="s">
        <v>802</v>
      </c>
      <c r="AB197" s="20" t="s">
        <v>1319</v>
      </c>
      <c r="AC197" s="20" t="s">
        <v>1320</v>
      </c>
      <c r="AD197" s="20" t="s">
        <v>46</v>
      </c>
      <c r="AE197" s="20" t="s">
        <v>412</v>
      </c>
      <c r="AF197" s="21">
        <v>1.7615175896099999</v>
      </c>
      <c r="AG197" s="21">
        <v>7.1416028133999998E-2</v>
      </c>
    </row>
    <row r="198" spans="14:33">
      <c r="N198" s="19" t="s">
        <v>711</v>
      </c>
      <c r="O198" s="19" t="s">
        <v>712</v>
      </c>
      <c r="P198" s="19" t="s">
        <v>1020</v>
      </c>
      <c r="Q198" s="19" t="s">
        <v>1021</v>
      </c>
      <c r="T198" s="20">
        <v>28</v>
      </c>
      <c r="U198" s="20" t="s">
        <v>403</v>
      </c>
      <c r="V198" s="20" t="s">
        <v>404</v>
      </c>
      <c r="W198" s="20" t="s">
        <v>405</v>
      </c>
      <c r="X198" s="20" t="s">
        <v>395</v>
      </c>
      <c r="Y198" s="20" t="s">
        <v>396</v>
      </c>
      <c r="Z198" s="20" t="s">
        <v>485</v>
      </c>
      <c r="AA198" s="20" t="s">
        <v>486</v>
      </c>
      <c r="AB198" s="20" t="s">
        <v>1321</v>
      </c>
      <c r="AC198" s="20" t="s">
        <v>1322</v>
      </c>
      <c r="AD198" s="20" t="s">
        <v>46</v>
      </c>
      <c r="AE198" s="20" t="s">
        <v>412</v>
      </c>
      <c r="AF198" s="21">
        <v>1.8021789184300001</v>
      </c>
      <c r="AG198" s="21">
        <v>6.1958704234699999E-2</v>
      </c>
    </row>
    <row r="199" spans="14:33">
      <c r="N199" s="19" t="s">
        <v>750</v>
      </c>
      <c r="O199" s="19" t="s">
        <v>751</v>
      </c>
      <c r="P199" s="19" t="s">
        <v>1221</v>
      </c>
      <c r="Q199" s="19" t="s">
        <v>1222</v>
      </c>
      <c r="T199" s="20">
        <v>387</v>
      </c>
      <c r="U199" s="20" t="s">
        <v>403</v>
      </c>
      <c r="V199" s="20" t="s">
        <v>404</v>
      </c>
      <c r="W199" s="20" t="s">
        <v>405</v>
      </c>
      <c r="X199" s="20" t="s">
        <v>429</v>
      </c>
      <c r="Y199" s="20" t="s">
        <v>430</v>
      </c>
      <c r="Z199" s="20" t="s">
        <v>1190</v>
      </c>
      <c r="AA199" s="20" t="s">
        <v>1191</v>
      </c>
      <c r="AB199" s="20" t="s">
        <v>1323</v>
      </c>
      <c r="AC199" s="20" t="s">
        <v>1324</v>
      </c>
      <c r="AD199" s="20" t="s">
        <v>46</v>
      </c>
      <c r="AE199" s="20" t="s">
        <v>412</v>
      </c>
      <c r="AF199" s="21">
        <v>2.3153299331500001</v>
      </c>
      <c r="AG199" s="21">
        <v>0.142296484631</v>
      </c>
    </row>
    <row r="200" spans="14:33">
      <c r="N200" s="19" t="s">
        <v>750</v>
      </c>
      <c r="O200" s="19" t="s">
        <v>751</v>
      </c>
      <c r="P200" s="19" t="s">
        <v>1325</v>
      </c>
      <c r="Q200" s="19" t="s">
        <v>1326</v>
      </c>
      <c r="T200" s="20">
        <v>276</v>
      </c>
      <c r="U200" s="20" t="s">
        <v>403</v>
      </c>
      <c r="V200" s="20" t="s">
        <v>404</v>
      </c>
      <c r="W200" s="20" t="s">
        <v>405</v>
      </c>
      <c r="X200" s="20" t="s">
        <v>468</v>
      </c>
      <c r="Y200" s="20" t="s">
        <v>469</v>
      </c>
      <c r="Z200" s="20" t="s">
        <v>1022</v>
      </c>
      <c r="AA200" s="20" t="s">
        <v>1023</v>
      </c>
      <c r="AB200" s="20" t="s">
        <v>1327</v>
      </c>
      <c r="AC200" s="20" t="s">
        <v>1328</v>
      </c>
      <c r="AD200" s="20" t="s">
        <v>46</v>
      </c>
      <c r="AE200" s="20" t="s">
        <v>412</v>
      </c>
      <c r="AF200" s="21">
        <v>1.8169279459000001</v>
      </c>
      <c r="AG200" s="21">
        <v>0.11884417954199999</v>
      </c>
    </row>
    <row r="201" spans="14:33">
      <c r="N201" s="19" t="s">
        <v>976</v>
      </c>
      <c r="O201" s="19" t="s">
        <v>977</v>
      </c>
      <c r="P201" s="19" t="s">
        <v>978</v>
      </c>
      <c r="Q201" s="19" t="s">
        <v>979</v>
      </c>
      <c r="T201" s="20">
        <v>349</v>
      </c>
      <c r="U201" s="20" t="s">
        <v>403</v>
      </c>
      <c r="V201" s="20" t="s">
        <v>404</v>
      </c>
      <c r="W201" s="20" t="s">
        <v>405</v>
      </c>
      <c r="X201" s="20" t="s">
        <v>479</v>
      </c>
      <c r="Y201" s="20" t="s">
        <v>480</v>
      </c>
      <c r="Z201" s="20" t="s">
        <v>1134</v>
      </c>
      <c r="AA201" s="20" t="s">
        <v>1135</v>
      </c>
      <c r="AB201" s="20" t="s">
        <v>1329</v>
      </c>
      <c r="AC201" s="20" t="s">
        <v>1330</v>
      </c>
      <c r="AD201" s="20" t="s">
        <v>46</v>
      </c>
      <c r="AE201" s="20" t="s">
        <v>412</v>
      </c>
      <c r="AF201" s="21">
        <v>3.0866095284799999</v>
      </c>
      <c r="AG201" s="21">
        <v>0.21898382924500001</v>
      </c>
    </row>
    <row r="202" spans="14:33">
      <c r="N202" s="19" t="s">
        <v>976</v>
      </c>
      <c r="O202" s="19" t="s">
        <v>977</v>
      </c>
      <c r="P202" s="19" t="s">
        <v>1228</v>
      </c>
      <c r="Q202" s="19" t="s">
        <v>1229</v>
      </c>
      <c r="T202" s="20">
        <v>322</v>
      </c>
      <c r="U202" s="20" t="s">
        <v>403</v>
      </c>
      <c r="V202" s="20" t="s">
        <v>404</v>
      </c>
      <c r="W202" s="20" t="s">
        <v>405</v>
      </c>
      <c r="X202" s="20" t="s">
        <v>474</v>
      </c>
      <c r="Y202" s="20" t="s">
        <v>475</v>
      </c>
      <c r="Z202" s="20" t="s">
        <v>596</v>
      </c>
      <c r="AA202" s="20" t="s">
        <v>597</v>
      </c>
      <c r="AB202" s="20" t="s">
        <v>1331</v>
      </c>
      <c r="AC202" s="20" t="s">
        <v>1332</v>
      </c>
      <c r="AD202" s="20" t="s">
        <v>46</v>
      </c>
      <c r="AE202" s="20" t="s">
        <v>412</v>
      </c>
      <c r="AF202" s="21">
        <v>0.79988087016300002</v>
      </c>
      <c r="AG202" s="21">
        <v>2.4272052327700001E-2</v>
      </c>
    </row>
    <row r="203" spans="14:33">
      <c r="N203" s="19" t="s">
        <v>758</v>
      </c>
      <c r="O203" s="19" t="s">
        <v>759</v>
      </c>
      <c r="P203" s="19" t="s">
        <v>805</v>
      </c>
      <c r="Q203" s="19" t="s">
        <v>806</v>
      </c>
      <c r="T203" s="20">
        <v>179</v>
      </c>
      <c r="U203" s="20" t="s">
        <v>403</v>
      </c>
      <c r="V203" s="20" t="s">
        <v>404</v>
      </c>
      <c r="W203" s="20" t="s">
        <v>405</v>
      </c>
      <c r="X203" s="20" t="s">
        <v>440</v>
      </c>
      <c r="Y203" s="20" t="s">
        <v>441</v>
      </c>
      <c r="Z203" s="20" t="s">
        <v>807</v>
      </c>
      <c r="AA203" s="20" t="s">
        <v>808</v>
      </c>
      <c r="AB203" s="20" t="s">
        <v>1333</v>
      </c>
      <c r="AC203" s="20" t="s">
        <v>1334</v>
      </c>
      <c r="AD203" s="20" t="s">
        <v>46</v>
      </c>
      <c r="AE203" s="20" t="s">
        <v>412</v>
      </c>
      <c r="AF203" s="21">
        <v>1.15149187655</v>
      </c>
      <c r="AG203" s="21">
        <v>5.2834636659500001E-2</v>
      </c>
    </row>
    <row r="204" spans="14:33">
      <c r="N204" s="19" t="s">
        <v>758</v>
      </c>
      <c r="O204" s="19" t="s">
        <v>759</v>
      </c>
      <c r="P204" s="19" t="s">
        <v>1335</v>
      </c>
      <c r="Q204" s="19" t="s">
        <v>1336</v>
      </c>
      <c r="T204" s="20">
        <v>325</v>
      </c>
      <c r="U204" s="20" t="s">
        <v>403</v>
      </c>
      <c r="V204" s="20" t="s">
        <v>404</v>
      </c>
      <c r="W204" s="20" t="s">
        <v>405</v>
      </c>
      <c r="X204" s="20" t="s">
        <v>474</v>
      </c>
      <c r="Y204" s="20" t="s">
        <v>475</v>
      </c>
      <c r="Z204" s="20" t="s">
        <v>856</v>
      </c>
      <c r="AA204" s="20" t="s">
        <v>857</v>
      </c>
      <c r="AB204" s="20" t="s">
        <v>1337</v>
      </c>
      <c r="AC204" s="20" t="s">
        <v>1338</v>
      </c>
      <c r="AD204" s="20" t="s">
        <v>46</v>
      </c>
      <c r="AE204" s="20" t="s">
        <v>412</v>
      </c>
      <c r="AF204" s="21">
        <v>2.4659617793000002</v>
      </c>
      <c r="AG204" s="21">
        <v>0.21679232633600001</v>
      </c>
    </row>
    <row r="205" spans="14:33">
      <c r="N205" s="19" t="s">
        <v>758</v>
      </c>
      <c r="O205" s="19" t="s">
        <v>759</v>
      </c>
      <c r="P205" s="19" t="s">
        <v>1118</v>
      </c>
      <c r="Q205" s="19" t="s">
        <v>1339</v>
      </c>
      <c r="T205" s="20">
        <v>277</v>
      </c>
      <c r="U205" s="20" t="s">
        <v>403</v>
      </c>
      <c r="V205" s="20" t="s">
        <v>404</v>
      </c>
      <c r="W205" s="20" t="s">
        <v>405</v>
      </c>
      <c r="X205" s="20" t="s">
        <v>468</v>
      </c>
      <c r="Y205" s="20" t="s">
        <v>469</v>
      </c>
      <c r="Z205" s="20" t="s">
        <v>1022</v>
      </c>
      <c r="AA205" s="20" t="s">
        <v>1023</v>
      </c>
      <c r="AB205" s="20" t="s">
        <v>1340</v>
      </c>
      <c r="AC205" s="20" t="s">
        <v>1341</v>
      </c>
      <c r="AD205" s="20" t="s">
        <v>46</v>
      </c>
      <c r="AE205" s="20" t="s">
        <v>412</v>
      </c>
      <c r="AF205" s="21">
        <v>1.75262743793</v>
      </c>
      <c r="AG205" s="21">
        <v>0.13238631105000001</v>
      </c>
    </row>
    <row r="206" spans="14:33">
      <c r="N206" s="19" t="s">
        <v>185</v>
      </c>
      <c r="O206" s="19" t="s">
        <v>451</v>
      </c>
      <c r="P206" s="19" t="s">
        <v>612</v>
      </c>
      <c r="Q206" s="19" t="s">
        <v>613</v>
      </c>
      <c r="T206" s="20">
        <v>96</v>
      </c>
      <c r="U206" s="20" t="s">
        <v>403</v>
      </c>
      <c r="V206" s="20" t="s">
        <v>404</v>
      </c>
      <c r="W206" s="20" t="s">
        <v>405</v>
      </c>
      <c r="X206" s="20" t="s">
        <v>413</v>
      </c>
      <c r="Y206" s="20" t="s">
        <v>414</v>
      </c>
      <c r="Z206" s="20" t="s">
        <v>614</v>
      </c>
      <c r="AA206" s="20" t="s">
        <v>615</v>
      </c>
      <c r="AB206" s="20" t="s">
        <v>1342</v>
      </c>
      <c r="AC206" s="20" t="s">
        <v>1343</v>
      </c>
      <c r="AD206" s="20" t="s">
        <v>46</v>
      </c>
      <c r="AE206" s="20" t="s">
        <v>412</v>
      </c>
      <c r="AF206" s="21">
        <v>0.66378960658099995</v>
      </c>
      <c r="AG206" s="21">
        <v>1.2102367802E-2</v>
      </c>
    </row>
    <row r="207" spans="14:33">
      <c r="N207" s="19" t="s">
        <v>185</v>
      </c>
      <c r="O207" s="19" t="s">
        <v>451</v>
      </c>
      <c r="P207" s="19" t="s">
        <v>186</v>
      </c>
      <c r="Q207" s="19" t="s">
        <v>1252</v>
      </c>
      <c r="T207" s="20">
        <v>292</v>
      </c>
      <c r="U207" s="20" t="s">
        <v>403</v>
      </c>
      <c r="V207" s="20" t="s">
        <v>404</v>
      </c>
      <c r="W207" s="20" t="s">
        <v>405</v>
      </c>
      <c r="X207" s="20" t="s">
        <v>468</v>
      </c>
      <c r="Y207" s="20" t="s">
        <v>469</v>
      </c>
      <c r="Z207" s="20" t="s">
        <v>1126</v>
      </c>
      <c r="AA207" s="20" t="s">
        <v>1053</v>
      </c>
      <c r="AB207" s="20" t="s">
        <v>1344</v>
      </c>
      <c r="AC207" s="20" t="s">
        <v>1345</v>
      </c>
      <c r="AD207" s="20" t="s">
        <v>46</v>
      </c>
      <c r="AE207" s="20" t="s">
        <v>412</v>
      </c>
      <c r="AF207" s="21">
        <v>2.1248825098899999</v>
      </c>
      <c r="AG207" s="21">
        <v>0.13591275587900001</v>
      </c>
    </row>
    <row r="208" spans="14:33">
      <c r="N208" s="19" t="s">
        <v>185</v>
      </c>
      <c r="O208" s="19" t="s">
        <v>451</v>
      </c>
      <c r="P208" s="19" t="s">
        <v>1346</v>
      </c>
      <c r="Q208" s="19" t="s">
        <v>1347</v>
      </c>
      <c r="T208" s="20">
        <v>118</v>
      </c>
      <c r="U208" s="20" t="s">
        <v>403</v>
      </c>
      <c r="V208" s="20" t="s">
        <v>404</v>
      </c>
      <c r="W208" s="20" t="s">
        <v>405</v>
      </c>
      <c r="X208" s="20" t="s">
        <v>423</v>
      </c>
      <c r="Y208" s="20" t="s">
        <v>424</v>
      </c>
      <c r="Z208" s="20" t="s">
        <v>683</v>
      </c>
      <c r="AA208" s="20" t="s">
        <v>684</v>
      </c>
      <c r="AB208" s="20" t="s">
        <v>1348</v>
      </c>
      <c r="AC208" s="20" t="s">
        <v>1349</v>
      </c>
      <c r="AD208" s="20" t="s">
        <v>46</v>
      </c>
      <c r="AE208" s="20" t="s">
        <v>412</v>
      </c>
      <c r="AF208" s="21">
        <v>3.0541865646500002</v>
      </c>
      <c r="AG208" s="21">
        <v>0.24589416314099999</v>
      </c>
    </row>
    <row r="209" spans="14:33">
      <c r="N209" s="19" t="s">
        <v>185</v>
      </c>
      <c r="O209" s="19" t="s">
        <v>451</v>
      </c>
      <c r="P209" s="19" t="s">
        <v>1350</v>
      </c>
      <c r="Q209" s="19" t="s">
        <v>1351</v>
      </c>
      <c r="T209" s="20">
        <v>98</v>
      </c>
      <c r="U209" s="20" t="s">
        <v>403</v>
      </c>
      <c r="V209" s="20" t="s">
        <v>404</v>
      </c>
      <c r="W209" s="20" t="s">
        <v>405</v>
      </c>
      <c r="X209" s="20" t="s">
        <v>413</v>
      </c>
      <c r="Y209" s="20" t="s">
        <v>414</v>
      </c>
      <c r="Z209" s="20" t="s">
        <v>620</v>
      </c>
      <c r="AA209" s="20" t="s">
        <v>621</v>
      </c>
      <c r="AB209" s="20" t="s">
        <v>1352</v>
      </c>
      <c r="AC209" s="20" t="s">
        <v>1353</v>
      </c>
      <c r="AD209" s="20" t="s">
        <v>46</v>
      </c>
      <c r="AE209" s="20" t="s">
        <v>412</v>
      </c>
      <c r="AF209" s="21">
        <v>3.9169514796899998</v>
      </c>
      <c r="AG209" s="21">
        <v>0.77642111014600002</v>
      </c>
    </row>
    <row r="210" spans="14:33">
      <c r="N210" s="19" t="s">
        <v>760</v>
      </c>
      <c r="O210" s="19" t="s">
        <v>761</v>
      </c>
      <c r="P210" s="19" t="s">
        <v>1256</v>
      </c>
      <c r="Q210" s="19" t="s">
        <v>1257</v>
      </c>
      <c r="T210" s="20">
        <v>297</v>
      </c>
      <c r="U210" s="20" t="s">
        <v>403</v>
      </c>
      <c r="V210" s="20" t="s">
        <v>404</v>
      </c>
      <c r="W210" s="20" t="s">
        <v>405</v>
      </c>
      <c r="X210" s="20" t="s">
        <v>468</v>
      </c>
      <c r="Y210" s="20" t="s">
        <v>469</v>
      </c>
      <c r="Z210" s="20" t="s">
        <v>1064</v>
      </c>
      <c r="AA210" s="20" t="s">
        <v>1065</v>
      </c>
      <c r="AB210" s="20" t="s">
        <v>1354</v>
      </c>
      <c r="AC210" s="20" t="s">
        <v>1355</v>
      </c>
      <c r="AD210" s="20" t="s">
        <v>46</v>
      </c>
      <c r="AE210" s="20" t="s">
        <v>412</v>
      </c>
      <c r="AF210" s="21">
        <v>2.7715973268999998</v>
      </c>
      <c r="AG210" s="21">
        <v>0.33117677893800002</v>
      </c>
    </row>
    <row r="211" spans="14:33">
      <c r="N211" s="19" t="s">
        <v>760</v>
      </c>
      <c r="O211" s="19" t="s">
        <v>761</v>
      </c>
      <c r="P211" s="19" t="s">
        <v>1356</v>
      </c>
      <c r="Q211" s="19" t="s">
        <v>1357</v>
      </c>
      <c r="T211" s="20">
        <v>236</v>
      </c>
      <c r="U211" s="20" t="s">
        <v>403</v>
      </c>
      <c r="V211" s="20" t="s">
        <v>404</v>
      </c>
      <c r="W211" s="20" t="s">
        <v>405</v>
      </c>
      <c r="X211" s="20" t="s">
        <v>406</v>
      </c>
      <c r="Y211" s="20" t="s">
        <v>407</v>
      </c>
      <c r="Z211" s="20" t="s">
        <v>942</v>
      </c>
      <c r="AA211" s="20" t="s">
        <v>943</v>
      </c>
      <c r="AB211" s="20" t="s">
        <v>1358</v>
      </c>
      <c r="AC211" s="20" t="s">
        <v>1359</v>
      </c>
      <c r="AD211" s="20" t="s">
        <v>46</v>
      </c>
      <c r="AE211" s="20" t="s">
        <v>412</v>
      </c>
      <c r="AF211" s="21">
        <v>1.67226170588</v>
      </c>
      <c r="AG211" s="21">
        <v>0.102295957267</v>
      </c>
    </row>
    <row r="212" spans="14:33">
      <c r="N212" s="19" t="s">
        <v>760</v>
      </c>
      <c r="O212" s="19" t="s">
        <v>761</v>
      </c>
      <c r="P212" s="19" t="s">
        <v>1360</v>
      </c>
      <c r="Q212" s="19" t="s">
        <v>1361</v>
      </c>
      <c r="T212" s="20">
        <v>165</v>
      </c>
      <c r="U212" s="20" t="s">
        <v>403</v>
      </c>
      <c r="V212" s="20" t="s">
        <v>404</v>
      </c>
      <c r="W212" s="20" t="s">
        <v>405</v>
      </c>
      <c r="X212" s="20" t="s">
        <v>440</v>
      </c>
      <c r="Y212" s="20" t="s">
        <v>441</v>
      </c>
      <c r="Z212" s="20" t="s">
        <v>535</v>
      </c>
      <c r="AA212" s="20" t="s">
        <v>536</v>
      </c>
      <c r="AB212" s="20" t="s">
        <v>602</v>
      </c>
      <c r="AC212" s="20" t="s">
        <v>603</v>
      </c>
      <c r="AD212" s="20" t="s">
        <v>46</v>
      </c>
      <c r="AE212" s="20" t="s">
        <v>412</v>
      </c>
      <c r="AF212" s="21">
        <v>1.88137188411</v>
      </c>
      <c r="AG212" s="21">
        <v>0.103593902219</v>
      </c>
    </row>
    <row r="213" spans="14:33">
      <c r="N213" s="19" t="s">
        <v>1362</v>
      </c>
      <c r="O213" s="19" t="s">
        <v>1189</v>
      </c>
      <c r="P213" s="19" t="s">
        <v>1363</v>
      </c>
      <c r="Q213" s="19" t="s">
        <v>1364</v>
      </c>
      <c r="T213" s="20">
        <v>285</v>
      </c>
      <c r="U213" s="20" t="s">
        <v>403</v>
      </c>
      <c r="V213" s="20" t="s">
        <v>404</v>
      </c>
      <c r="W213" s="20" t="s">
        <v>405</v>
      </c>
      <c r="X213" s="20" t="s">
        <v>468</v>
      </c>
      <c r="Y213" s="20" t="s">
        <v>469</v>
      </c>
      <c r="Z213" s="20" t="s">
        <v>1040</v>
      </c>
      <c r="AA213" s="20" t="s">
        <v>1041</v>
      </c>
      <c r="AB213" s="20" t="s">
        <v>1365</v>
      </c>
      <c r="AC213" s="20" t="s">
        <v>1366</v>
      </c>
      <c r="AD213" s="20" t="s">
        <v>46</v>
      </c>
      <c r="AE213" s="20" t="s">
        <v>412</v>
      </c>
      <c r="AF213" s="21">
        <v>1.68703573408</v>
      </c>
      <c r="AG213" s="21">
        <v>0.12746680144799999</v>
      </c>
    </row>
    <row r="214" spans="14:33">
      <c r="N214" s="19" t="s">
        <v>1188</v>
      </c>
      <c r="O214" s="19" t="s">
        <v>1189</v>
      </c>
      <c r="P214" s="19" t="s">
        <v>1266</v>
      </c>
      <c r="Q214" s="19" t="s">
        <v>1267</v>
      </c>
      <c r="T214" s="20">
        <v>162</v>
      </c>
      <c r="U214" s="20" t="s">
        <v>403</v>
      </c>
      <c r="V214" s="20" t="s">
        <v>404</v>
      </c>
      <c r="W214" s="20" t="s">
        <v>405</v>
      </c>
      <c r="X214" s="20" t="s">
        <v>435</v>
      </c>
      <c r="Y214" s="20" t="s">
        <v>436</v>
      </c>
      <c r="Z214" s="20" t="s">
        <v>785</v>
      </c>
      <c r="AA214" s="20" t="s">
        <v>786</v>
      </c>
      <c r="AB214" s="20" t="s">
        <v>1367</v>
      </c>
      <c r="AC214" s="20" t="s">
        <v>1368</v>
      </c>
      <c r="AD214" s="20" t="s">
        <v>46</v>
      </c>
      <c r="AE214" s="20" t="s">
        <v>412</v>
      </c>
      <c r="AF214" s="21">
        <v>2.8355329531</v>
      </c>
      <c r="AG214" s="21">
        <v>0.21246886713400001</v>
      </c>
    </row>
    <row r="215" spans="14:33">
      <c r="N215" s="19" t="s">
        <v>1188</v>
      </c>
      <c r="O215" s="19" t="s">
        <v>1189</v>
      </c>
      <c r="P215" s="19" t="s">
        <v>1369</v>
      </c>
      <c r="Q215" s="19" t="s">
        <v>1370</v>
      </c>
      <c r="T215" s="20">
        <v>280</v>
      </c>
      <c r="U215" s="20" t="s">
        <v>403</v>
      </c>
      <c r="V215" s="20" t="s">
        <v>404</v>
      </c>
      <c r="W215" s="20" t="s">
        <v>405</v>
      </c>
      <c r="X215" s="20" t="s">
        <v>468</v>
      </c>
      <c r="Y215" s="20" t="s">
        <v>469</v>
      </c>
      <c r="Z215" s="20" t="s">
        <v>1278</v>
      </c>
      <c r="AA215" s="20" t="s">
        <v>1031</v>
      </c>
      <c r="AB215" s="20" t="s">
        <v>1371</v>
      </c>
      <c r="AC215" s="20" t="s">
        <v>1372</v>
      </c>
      <c r="AD215" s="20" t="s">
        <v>46</v>
      </c>
      <c r="AE215" s="20" t="s">
        <v>412</v>
      </c>
      <c r="AF215" s="21">
        <v>1.5943492047600001</v>
      </c>
      <c r="AG215" s="21">
        <v>6.8347522469200006E-2</v>
      </c>
    </row>
    <row r="216" spans="14:33">
      <c r="N216" s="19" t="s">
        <v>762</v>
      </c>
      <c r="O216" s="19" t="s">
        <v>763</v>
      </c>
      <c r="P216" s="19" t="s">
        <v>764</v>
      </c>
      <c r="Q216" s="19" t="s">
        <v>765</v>
      </c>
      <c r="T216" s="20">
        <v>282</v>
      </c>
      <c r="U216" s="20" t="s">
        <v>403</v>
      </c>
      <c r="V216" s="20" t="s">
        <v>404</v>
      </c>
      <c r="W216" s="20" t="s">
        <v>405</v>
      </c>
      <c r="X216" s="20" t="s">
        <v>468</v>
      </c>
      <c r="Y216" s="20" t="s">
        <v>469</v>
      </c>
      <c r="Z216" s="20" t="s">
        <v>1036</v>
      </c>
      <c r="AA216" s="20" t="s">
        <v>1037</v>
      </c>
      <c r="AB216" s="20" t="s">
        <v>1373</v>
      </c>
      <c r="AC216" s="20" t="s">
        <v>1374</v>
      </c>
      <c r="AD216" s="20" t="s">
        <v>46</v>
      </c>
      <c r="AE216" s="20" t="s">
        <v>412</v>
      </c>
      <c r="AF216" s="21">
        <v>3.8639555795199998</v>
      </c>
      <c r="AG216" s="21">
        <v>0.42777986610699997</v>
      </c>
    </row>
    <row r="217" spans="14:33">
      <c r="N217" s="19" t="s">
        <v>762</v>
      </c>
      <c r="O217" s="19" t="s">
        <v>763</v>
      </c>
      <c r="P217" s="19" t="s">
        <v>1375</v>
      </c>
      <c r="Q217" s="19" t="s">
        <v>1376</v>
      </c>
      <c r="T217" s="20">
        <v>6</v>
      </c>
      <c r="U217" s="20" t="s">
        <v>403</v>
      </c>
      <c r="V217" s="20" t="s">
        <v>404</v>
      </c>
      <c r="W217" s="20" t="s">
        <v>405</v>
      </c>
      <c r="X217" s="20" t="s">
        <v>395</v>
      </c>
      <c r="Y217" s="20" t="s">
        <v>396</v>
      </c>
      <c r="Z217" s="20" t="s">
        <v>415</v>
      </c>
      <c r="AA217" s="20" t="s">
        <v>416</v>
      </c>
      <c r="AB217" s="20" t="s">
        <v>525</v>
      </c>
      <c r="AC217" s="20" t="s">
        <v>526</v>
      </c>
      <c r="AD217" s="20" t="s">
        <v>46</v>
      </c>
      <c r="AE217" s="20" t="s">
        <v>412</v>
      </c>
      <c r="AF217" s="21">
        <v>1.4182041974899999</v>
      </c>
      <c r="AG217" s="21">
        <v>6.4379188017800001E-2</v>
      </c>
    </row>
    <row r="218" spans="14:33">
      <c r="N218" s="19" t="s">
        <v>762</v>
      </c>
      <c r="O218" s="19" t="s">
        <v>763</v>
      </c>
      <c r="P218" s="19" t="s">
        <v>1377</v>
      </c>
      <c r="Q218" s="19" t="s">
        <v>1378</v>
      </c>
      <c r="T218" s="20">
        <v>99</v>
      </c>
      <c r="U218" s="20" t="s">
        <v>403</v>
      </c>
      <c r="V218" s="20" t="s">
        <v>404</v>
      </c>
      <c r="W218" s="20" t="s">
        <v>405</v>
      </c>
      <c r="X218" s="20" t="s">
        <v>413</v>
      </c>
      <c r="Y218" s="20" t="s">
        <v>414</v>
      </c>
      <c r="Z218" s="20" t="s">
        <v>620</v>
      </c>
      <c r="AA218" s="20" t="s">
        <v>621</v>
      </c>
      <c r="AB218" s="20" t="s">
        <v>1379</v>
      </c>
      <c r="AC218" s="20" t="s">
        <v>1380</v>
      </c>
      <c r="AD218" s="20" t="s">
        <v>46</v>
      </c>
      <c r="AE218" s="20" t="s">
        <v>412</v>
      </c>
      <c r="AF218" s="21">
        <v>3.2597602209700001</v>
      </c>
      <c r="AG218" s="21">
        <v>0.42385649791699997</v>
      </c>
    </row>
    <row r="219" spans="14:33">
      <c r="N219" s="19" t="s">
        <v>801</v>
      </c>
      <c r="O219" s="19" t="s">
        <v>802</v>
      </c>
      <c r="P219" s="19" t="s">
        <v>1268</v>
      </c>
      <c r="Q219" s="19" t="s">
        <v>1269</v>
      </c>
      <c r="T219" s="20">
        <v>150</v>
      </c>
      <c r="U219" s="20" t="s">
        <v>403</v>
      </c>
      <c r="V219" s="20" t="s">
        <v>404</v>
      </c>
      <c r="W219" s="20" t="s">
        <v>405</v>
      </c>
      <c r="X219" s="20" t="s">
        <v>435</v>
      </c>
      <c r="Y219" s="20" t="s">
        <v>436</v>
      </c>
      <c r="Z219" s="20" t="s">
        <v>435</v>
      </c>
      <c r="AA219" s="20" t="s">
        <v>766</v>
      </c>
      <c r="AB219" s="20" t="s">
        <v>1381</v>
      </c>
      <c r="AC219" s="20" t="s">
        <v>1382</v>
      </c>
      <c r="AD219" s="20" t="s">
        <v>46</v>
      </c>
      <c r="AE219" s="20" t="s">
        <v>412</v>
      </c>
      <c r="AF219" s="21">
        <v>1.2770127769599999</v>
      </c>
      <c r="AG219" s="21">
        <v>4.50335167568E-2</v>
      </c>
    </row>
    <row r="220" spans="14:33">
      <c r="N220" s="19" t="s">
        <v>801</v>
      </c>
      <c r="O220" s="19" t="s">
        <v>802</v>
      </c>
      <c r="P220" s="19" t="s">
        <v>1274</v>
      </c>
      <c r="Q220" s="19" t="s">
        <v>1275</v>
      </c>
      <c r="T220" s="20">
        <v>97</v>
      </c>
      <c r="U220" s="20" t="s">
        <v>403</v>
      </c>
      <c r="V220" s="20" t="s">
        <v>404</v>
      </c>
      <c r="W220" s="20" t="s">
        <v>405</v>
      </c>
      <c r="X220" s="20" t="s">
        <v>413</v>
      </c>
      <c r="Y220" s="20" t="s">
        <v>414</v>
      </c>
      <c r="Z220" s="20" t="s">
        <v>614</v>
      </c>
      <c r="AA220" s="20" t="s">
        <v>615</v>
      </c>
      <c r="AB220" s="20" t="s">
        <v>1383</v>
      </c>
      <c r="AC220" s="20" t="s">
        <v>1384</v>
      </c>
      <c r="AD220" s="20" t="s">
        <v>46</v>
      </c>
      <c r="AE220" s="20" t="s">
        <v>412</v>
      </c>
      <c r="AF220" s="21">
        <v>1.1915736154100001</v>
      </c>
      <c r="AG220" s="21">
        <v>4.9736118044099997E-2</v>
      </c>
    </row>
    <row r="221" spans="14:33">
      <c r="N221" s="19" t="s">
        <v>801</v>
      </c>
      <c r="O221" s="19" t="s">
        <v>802</v>
      </c>
      <c r="P221" s="19" t="s">
        <v>1319</v>
      </c>
      <c r="Q221" s="19" t="s">
        <v>1320</v>
      </c>
      <c r="T221" s="20">
        <v>122</v>
      </c>
      <c r="U221" s="20" t="s">
        <v>403</v>
      </c>
      <c r="V221" s="20" t="s">
        <v>404</v>
      </c>
      <c r="W221" s="20" t="s">
        <v>405</v>
      </c>
      <c r="X221" s="20" t="s">
        <v>423</v>
      </c>
      <c r="Y221" s="20" t="s">
        <v>424</v>
      </c>
      <c r="Z221" s="20" t="s">
        <v>703</v>
      </c>
      <c r="AA221" s="20" t="s">
        <v>704</v>
      </c>
      <c r="AB221" s="20" t="s">
        <v>1385</v>
      </c>
      <c r="AC221" s="20" t="s">
        <v>1386</v>
      </c>
      <c r="AD221" s="20" t="s">
        <v>46</v>
      </c>
      <c r="AE221" s="20" t="s">
        <v>412</v>
      </c>
      <c r="AF221" s="21">
        <v>3.46362967528</v>
      </c>
      <c r="AG221" s="21">
        <v>0.15811926693100001</v>
      </c>
    </row>
    <row r="222" spans="14:33">
      <c r="N222" s="19" t="s">
        <v>801</v>
      </c>
      <c r="O222" s="19" t="s">
        <v>802</v>
      </c>
      <c r="P222" s="19" t="s">
        <v>1387</v>
      </c>
      <c r="Q222" s="19" t="s">
        <v>1388</v>
      </c>
      <c r="T222" s="20">
        <v>119</v>
      </c>
      <c r="U222" s="20" t="s">
        <v>403</v>
      </c>
      <c r="V222" s="20" t="s">
        <v>404</v>
      </c>
      <c r="W222" s="20" t="s">
        <v>405</v>
      </c>
      <c r="X222" s="20" t="s">
        <v>423</v>
      </c>
      <c r="Y222" s="20" t="s">
        <v>424</v>
      </c>
      <c r="Z222" s="20" t="s">
        <v>689</v>
      </c>
      <c r="AA222" s="20" t="s">
        <v>690</v>
      </c>
      <c r="AB222" s="20" t="s">
        <v>1389</v>
      </c>
      <c r="AC222" s="20" t="s">
        <v>994</v>
      </c>
      <c r="AD222" s="20" t="s">
        <v>46</v>
      </c>
      <c r="AE222" s="20" t="s">
        <v>412</v>
      </c>
      <c r="AF222" s="21">
        <v>2.5265746527899999</v>
      </c>
      <c r="AG222" s="21">
        <v>0.24645007511700001</v>
      </c>
    </row>
    <row r="223" spans="14:33">
      <c r="N223" s="19" t="s">
        <v>801</v>
      </c>
      <c r="O223" s="19" t="s">
        <v>802</v>
      </c>
      <c r="P223" s="19" t="s">
        <v>1390</v>
      </c>
      <c r="Q223" s="19" t="s">
        <v>1391</v>
      </c>
      <c r="T223" s="20">
        <v>10</v>
      </c>
      <c r="U223" s="20" t="s">
        <v>403</v>
      </c>
      <c r="V223" s="20" t="s">
        <v>404</v>
      </c>
      <c r="W223" s="20" t="s">
        <v>405</v>
      </c>
      <c r="X223" s="20" t="s">
        <v>395</v>
      </c>
      <c r="Y223" s="20" t="s">
        <v>396</v>
      </c>
      <c r="Z223" s="20" t="s">
        <v>820</v>
      </c>
      <c r="AA223" s="20" t="s">
        <v>426</v>
      </c>
      <c r="AB223" s="20" t="s">
        <v>871</v>
      </c>
      <c r="AC223" s="20" t="s">
        <v>872</v>
      </c>
      <c r="AD223" s="20" t="s">
        <v>46</v>
      </c>
      <c r="AE223" s="20" t="s">
        <v>412</v>
      </c>
      <c r="AF223" s="21">
        <v>1.8357975528699999</v>
      </c>
      <c r="AG223" s="21">
        <v>0.13979823489599999</v>
      </c>
    </row>
    <row r="224" spans="14:33">
      <c r="N224" s="19" t="s">
        <v>1010</v>
      </c>
      <c r="O224" s="19" t="s">
        <v>1011</v>
      </c>
      <c r="P224" s="19" t="s">
        <v>1010</v>
      </c>
      <c r="Q224" s="19" t="s">
        <v>1392</v>
      </c>
      <c r="T224" s="20">
        <v>59</v>
      </c>
      <c r="U224" s="20" t="s">
        <v>403</v>
      </c>
      <c r="V224" s="20" t="s">
        <v>404</v>
      </c>
      <c r="W224" s="20" t="s">
        <v>405</v>
      </c>
      <c r="X224" s="20" t="s">
        <v>413</v>
      </c>
      <c r="Y224" s="20" t="s">
        <v>414</v>
      </c>
      <c r="Z224" s="20" t="s">
        <v>539</v>
      </c>
      <c r="AA224" s="20" t="s">
        <v>540</v>
      </c>
      <c r="AB224" s="20" t="s">
        <v>573</v>
      </c>
      <c r="AC224" s="20" t="s">
        <v>574</v>
      </c>
      <c r="AD224" s="20" t="s">
        <v>46</v>
      </c>
      <c r="AE224" s="20" t="s">
        <v>412</v>
      </c>
      <c r="AF224" s="21">
        <v>0.71958438786300005</v>
      </c>
      <c r="AG224" s="21">
        <v>2.6091423259200001E-2</v>
      </c>
    </row>
    <row r="225" spans="14:33">
      <c r="N225" s="19" t="s">
        <v>1010</v>
      </c>
      <c r="O225" s="19" t="s">
        <v>1011</v>
      </c>
      <c r="P225" s="19" t="s">
        <v>1285</v>
      </c>
      <c r="Q225" s="19" t="s">
        <v>1286</v>
      </c>
      <c r="T225" s="20">
        <v>221</v>
      </c>
      <c r="U225" s="20" t="s">
        <v>403</v>
      </c>
      <c r="V225" s="20" t="s">
        <v>404</v>
      </c>
      <c r="W225" s="20" t="s">
        <v>405</v>
      </c>
      <c r="X225" s="20" t="s">
        <v>406</v>
      </c>
      <c r="Y225" s="20" t="s">
        <v>407</v>
      </c>
      <c r="Z225" s="20" t="s">
        <v>769</v>
      </c>
      <c r="AA225" s="20" t="s">
        <v>770</v>
      </c>
      <c r="AB225" s="20" t="s">
        <v>1393</v>
      </c>
      <c r="AC225" s="20" t="s">
        <v>1394</v>
      </c>
      <c r="AD225" s="20" t="s">
        <v>46</v>
      </c>
      <c r="AE225" s="20" t="s">
        <v>412</v>
      </c>
      <c r="AF225" s="21">
        <v>2.07887005662</v>
      </c>
      <c r="AG225" s="21">
        <v>0.16855693486600001</v>
      </c>
    </row>
    <row r="226" spans="14:33">
      <c r="N226" s="19" t="s">
        <v>1010</v>
      </c>
      <c r="O226" s="19" t="s">
        <v>1011</v>
      </c>
      <c r="P226" s="19" t="s">
        <v>1395</v>
      </c>
      <c r="Q226" s="19" t="s">
        <v>1396</v>
      </c>
      <c r="T226" s="20">
        <v>26</v>
      </c>
      <c r="U226" s="20" t="s">
        <v>403</v>
      </c>
      <c r="V226" s="20" t="s">
        <v>404</v>
      </c>
      <c r="W226" s="20" t="s">
        <v>405</v>
      </c>
      <c r="X226" s="20" t="s">
        <v>395</v>
      </c>
      <c r="Y226" s="20" t="s">
        <v>396</v>
      </c>
      <c r="Z226" s="20" t="s">
        <v>481</v>
      </c>
      <c r="AA226" s="20" t="s">
        <v>482</v>
      </c>
      <c r="AB226" s="20" t="s">
        <v>1397</v>
      </c>
      <c r="AC226" s="20" t="s">
        <v>1398</v>
      </c>
      <c r="AD226" s="20" t="s">
        <v>46</v>
      </c>
      <c r="AE226" s="20" t="s">
        <v>412</v>
      </c>
      <c r="AF226" s="21">
        <v>2.760883728</v>
      </c>
      <c r="AG226" s="21">
        <v>0.25968426352700003</v>
      </c>
    </row>
    <row r="227" spans="14:33">
      <c r="N227" s="19" t="s">
        <v>1010</v>
      </c>
      <c r="O227" s="19" t="s">
        <v>1011</v>
      </c>
      <c r="P227" s="19" t="s">
        <v>1399</v>
      </c>
      <c r="Q227" s="19" t="s">
        <v>1400</v>
      </c>
      <c r="T227" s="20">
        <v>213</v>
      </c>
      <c r="U227" s="20" t="s">
        <v>403</v>
      </c>
      <c r="V227" s="20" t="s">
        <v>404</v>
      </c>
      <c r="W227" s="20" t="s">
        <v>405</v>
      </c>
      <c r="X227" s="20" t="s">
        <v>406</v>
      </c>
      <c r="Y227" s="20" t="s">
        <v>407</v>
      </c>
      <c r="Z227" s="20" t="s">
        <v>408</v>
      </c>
      <c r="AA227" s="20" t="s">
        <v>409</v>
      </c>
      <c r="AB227" s="20" t="s">
        <v>1401</v>
      </c>
      <c r="AC227" s="20" t="s">
        <v>1402</v>
      </c>
      <c r="AD227" s="20" t="s">
        <v>46</v>
      </c>
      <c r="AE227" s="20" t="s">
        <v>412</v>
      </c>
      <c r="AF227" s="21">
        <v>0.74195965436300004</v>
      </c>
      <c r="AG227" s="21">
        <v>2.77503402326E-2</v>
      </c>
    </row>
    <row r="228" spans="14:33">
      <c r="N228" s="19" t="s">
        <v>734</v>
      </c>
      <c r="O228" s="19" t="s">
        <v>735</v>
      </c>
      <c r="P228" s="19" t="s">
        <v>736</v>
      </c>
      <c r="Q228" s="19" t="s">
        <v>737</v>
      </c>
      <c r="T228" s="20">
        <v>215</v>
      </c>
      <c r="U228" s="20" t="s">
        <v>403</v>
      </c>
      <c r="V228" s="20" t="s">
        <v>404</v>
      </c>
      <c r="W228" s="20" t="s">
        <v>405</v>
      </c>
      <c r="X228" s="20" t="s">
        <v>406</v>
      </c>
      <c r="Y228" s="20" t="s">
        <v>407</v>
      </c>
      <c r="Z228" s="20" t="s">
        <v>911</v>
      </c>
      <c r="AA228" s="20" t="s">
        <v>912</v>
      </c>
      <c r="AB228" s="20" t="s">
        <v>1403</v>
      </c>
      <c r="AC228" s="20" t="s">
        <v>1404</v>
      </c>
      <c r="AD228" s="20" t="s">
        <v>46</v>
      </c>
      <c r="AE228" s="20" t="s">
        <v>412</v>
      </c>
      <c r="AF228" s="21">
        <v>1.49234303565</v>
      </c>
      <c r="AG228" s="21">
        <v>6.9126574953799994E-2</v>
      </c>
    </row>
    <row r="229" spans="14:33">
      <c r="N229" s="19" t="s">
        <v>734</v>
      </c>
      <c r="O229" s="19" t="s">
        <v>735</v>
      </c>
      <c r="P229" s="19" t="s">
        <v>1289</v>
      </c>
      <c r="Q229" s="19" t="s">
        <v>1290</v>
      </c>
      <c r="T229" s="20">
        <v>20</v>
      </c>
      <c r="U229" s="20" t="s">
        <v>403</v>
      </c>
      <c r="V229" s="20" t="s">
        <v>404</v>
      </c>
      <c r="W229" s="20" t="s">
        <v>405</v>
      </c>
      <c r="X229" s="20" t="s">
        <v>395</v>
      </c>
      <c r="Y229" s="20" t="s">
        <v>396</v>
      </c>
      <c r="Z229" s="20" t="s">
        <v>458</v>
      </c>
      <c r="AA229" s="20" t="s">
        <v>459</v>
      </c>
      <c r="AB229" s="20" t="s">
        <v>1405</v>
      </c>
      <c r="AC229" s="20" t="s">
        <v>1406</v>
      </c>
      <c r="AD229" s="20" t="s">
        <v>46</v>
      </c>
      <c r="AE229" s="20" t="s">
        <v>412</v>
      </c>
      <c r="AF229" s="21">
        <v>1.27236534123</v>
      </c>
      <c r="AG229" s="21">
        <v>5.3290964997199999E-2</v>
      </c>
    </row>
    <row r="230" spans="14:33">
      <c r="N230" s="19" t="s">
        <v>734</v>
      </c>
      <c r="O230" s="19" t="s">
        <v>735</v>
      </c>
      <c r="P230" s="19" t="s">
        <v>1407</v>
      </c>
      <c r="Q230" s="19" t="s">
        <v>1408</v>
      </c>
      <c r="T230" s="20">
        <v>286</v>
      </c>
      <c r="U230" s="20" t="s">
        <v>403</v>
      </c>
      <c r="V230" s="20" t="s">
        <v>404</v>
      </c>
      <c r="W230" s="20" t="s">
        <v>405</v>
      </c>
      <c r="X230" s="20" t="s">
        <v>468</v>
      </c>
      <c r="Y230" s="20" t="s">
        <v>469</v>
      </c>
      <c r="Z230" s="20" t="s">
        <v>1040</v>
      </c>
      <c r="AA230" s="20" t="s">
        <v>1041</v>
      </c>
      <c r="AB230" s="20" t="s">
        <v>1409</v>
      </c>
      <c r="AC230" s="20" t="s">
        <v>1410</v>
      </c>
      <c r="AD230" s="20" t="s">
        <v>46</v>
      </c>
      <c r="AE230" s="20" t="s">
        <v>412</v>
      </c>
      <c r="AF230" s="21">
        <v>3.1338721440300001</v>
      </c>
      <c r="AG230" s="21">
        <v>0.201797478625</v>
      </c>
    </row>
    <row r="231" spans="14:33">
      <c r="N231" s="19" t="s">
        <v>1016</v>
      </c>
      <c r="O231" s="19" t="s">
        <v>1017</v>
      </c>
      <c r="P231" s="19" t="s">
        <v>1299</v>
      </c>
      <c r="Q231" s="19" t="s">
        <v>1300</v>
      </c>
      <c r="T231" s="20">
        <v>400</v>
      </c>
      <c r="U231" s="20" t="s">
        <v>403</v>
      </c>
      <c r="V231" s="20" t="s">
        <v>404</v>
      </c>
      <c r="W231" s="20" t="s">
        <v>405</v>
      </c>
      <c r="X231" s="20" t="s">
        <v>429</v>
      </c>
      <c r="Y231" s="20" t="s">
        <v>430</v>
      </c>
      <c r="Z231" s="20" t="s">
        <v>791</v>
      </c>
      <c r="AA231" s="20" t="s">
        <v>792</v>
      </c>
      <c r="AB231" s="20" t="s">
        <v>1411</v>
      </c>
      <c r="AC231" s="20" t="s">
        <v>1412</v>
      </c>
      <c r="AD231" s="20" t="s">
        <v>46</v>
      </c>
      <c r="AE231" s="20" t="s">
        <v>412</v>
      </c>
      <c r="AF231" s="21">
        <v>2.86779233611</v>
      </c>
      <c r="AG231" s="21">
        <v>0.198995143613</v>
      </c>
    </row>
    <row r="232" spans="14:33">
      <c r="N232" s="19" t="s">
        <v>1016</v>
      </c>
      <c r="O232" s="19" t="s">
        <v>1017</v>
      </c>
      <c r="P232" s="19" t="s">
        <v>1413</v>
      </c>
      <c r="Q232" s="19" t="s">
        <v>1414</v>
      </c>
      <c r="T232" s="20">
        <v>43</v>
      </c>
      <c r="U232" s="20" t="s">
        <v>403</v>
      </c>
      <c r="V232" s="20" t="s">
        <v>404</v>
      </c>
      <c r="W232" s="20" t="s">
        <v>405</v>
      </c>
      <c r="X232" s="20" t="s">
        <v>395</v>
      </c>
      <c r="Y232" s="20" t="s">
        <v>396</v>
      </c>
      <c r="Z232" s="20" t="s">
        <v>507</v>
      </c>
      <c r="AA232" s="20" t="s">
        <v>508</v>
      </c>
      <c r="AB232" s="20" t="s">
        <v>1415</v>
      </c>
      <c r="AC232" s="20" t="s">
        <v>1416</v>
      </c>
      <c r="AD232" s="20" t="s">
        <v>46</v>
      </c>
      <c r="AE232" s="20" t="s">
        <v>412</v>
      </c>
      <c r="AF232" s="21">
        <v>1.1982691776400001</v>
      </c>
      <c r="AG232" s="21">
        <v>6.0232302656300002E-2</v>
      </c>
    </row>
    <row r="233" spans="14:33">
      <c r="N233" s="19" t="s">
        <v>604</v>
      </c>
      <c r="O233" s="19" t="s">
        <v>605</v>
      </c>
      <c r="P233" s="19" t="s">
        <v>1417</v>
      </c>
      <c r="Q233" s="19" t="s">
        <v>1418</v>
      </c>
      <c r="T233" s="20">
        <v>22</v>
      </c>
      <c r="U233" s="20" t="s">
        <v>403</v>
      </c>
      <c r="V233" s="20" t="s">
        <v>404</v>
      </c>
      <c r="W233" s="20" t="s">
        <v>405</v>
      </c>
      <c r="X233" s="20" t="s">
        <v>395</v>
      </c>
      <c r="Y233" s="20" t="s">
        <v>396</v>
      </c>
      <c r="Z233" s="20" t="s">
        <v>470</v>
      </c>
      <c r="AA233" s="20" t="s">
        <v>471</v>
      </c>
      <c r="AB233" s="20" t="s">
        <v>1419</v>
      </c>
      <c r="AC233" s="20" t="s">
        <v>1420</v>
      </c>
      <c r="AD233" s="20" t="s">
        <v>46</v>
      </c>
      <c r="AE233" s="20" t="s">
        <v>412</v>
      </c>
      <c r="AF233" s="21">
        <v>1.59279712294</v>
      </c>
      <c r="AG233" s="21">
        <v>0.100137549916</v>
      </c>
    </row>
    <row r="234" spans="14:33">
      <c r="N234" s="19" t="s">
        <v>604</v>
      </c>
      <c r="O234" s="19" t="s">
        <v>605</v>
      </c>
      <c r="P234" s="19" t="s">
        <v>673</v>
      </c>
      <c r="Q234" s="19" t="s">
        <v>674</v>
      </c>
      <c r="T234" s="20">
        <v>222</v>
      </c>
      <c r="U234" s="20" t="s">
        <v>403</v>
      </c>
      <c r="V234" s="20" t="s">
        <v>404</v>
      </c>
      <c r="W234" s="20" t="s">
        <v>405</v>
      </c>
      <c r="X234" s="20" t="s">
        <v>406</v>
      </c>
      <c r="Y234" s="20" t="s">
        <v>407</v>
      </c>
      <c r="Z234" s="20" t="s">
        <v>769</v>
      </c>
      <c r="AA234" s="20" t="s">
        <v>770</v>
      </c>
      <c r="AB234" s="20" t="s">
        <v>1421</v>
      </c>
      <c r="AC234" s="20" t="s">
        <v>1422</v>
      </c>
      <c r="AD234" s="20" t="s">
        <v>46</v>
      </c>
      <c r="AE234" s="20" t="s">
        <v>412</v>
      </c>
      <c r="AF234" s="21">
        <v>1.0953977754099999</v>
      </c>
      <c r="AG234" s="21">
        <v>4.6488024250499999E-2</v>
      </c>
    </row>
    <row r="235" spans="14:33">
      <c r="N235" s="19" t="s">
        <v>604</v>
      </c>
      <c r="O235" s="19" t="s">
        <v>605</v>
      </c>
      <c r="P235" s="19" t="s">
        <v>705</v>
      </c>
      <c r="Q235" s="19" t="s">
        <v>706</v>
      </c>
      <c r="T235" s="20">
        <v>259</v>
      </c>
      <c r="U235" s="20" t="s">
        <v>403</v>
      </c>
      <c r="V235" s="20" t="s">
        <v>404</v>
      </c>
      <c r="W235" s="20" t="s">
        <v>405</v>
      </c>
      <c r="X235" s="20" t="s">
        <v>468</v>
      </c>
      <c r="Y235" s="20" t="s">
        <v>469</v>
      </c>
      <c r="Z235" s="20" t="s">
        <v>738</v>
      </c>
      <c r="AA235" s="20" t="s">
        <v>739</v>
      </c>
      <c r="AB235" s="20" t="s">
        <v>841</v>
      </c>
      <c r="AC235" s="20" t="s">
        <v>842</v>
      </c>
      <c r="AD235" s="20" t="s">
        <v>46</v>
      </c>
      <c r="AE235" s="20" t="s">
        <v>412</v>
      </c>
      <c r="AF235" s="21">
        <v>2.6432247433199998</v>
      </c>
      <c r="AG235" s="21">
        <v>0.24766645142300001</v>
      </c>
    </row>
    <row r="236" spans="14:33">
      <c r="N236" s="19" t="s">
        <v>604</v>
      </c>
      <c r="O236" s="19" t="s">
        <v>605</v>
      </c>
      <c r="P236" s="19" t="s">
        <v>1258</v>
      </c>
      <c r="Q236" s="19" t="s">
        <v>1259</v>
      </c>
      <c r="T236" s="20">
        <v>375</v>
      </c>
      <c r="U236" s="20" t="s">
        <v>403</v>
      </c>
      <c r="V236" s="20" t="s">
        <v>404</v>
      </c>
      <c r="W236" s="20" t="s">
        <v>405</v>
      </c>
      <c r="X236" s="20" t="s">
        <v>429</v>
      </c>
      <c r="Y236" s="20" t="s">
        <v>430</v>
      </c>
      <c r="Z236" s="20" t="s">
        <v>1060</v>
      </c>
      <c r="AA236" s="20" t="s">
        <v>1061</v>
      </c>
      <c r="AB236" s="20" t="s">
        <v>1162</v>
      </c>
      <c r="AC236" s="20" t="s">
        <v>1163</v>
      </c>
      <c r="AD236" s="20" t="s">
        <v>46</v>
      </c>
      <c r="AE236" s="20" t="s">
        <v>412</v>
      </c>
      <c r="AF236" s="21">
        <v>2.0454898697799999</v>
      </c>
      <c r="AG236" s="21">
        <v>0.12002042799400001</v>
      </c>
    </row>
    <row r="237" spans="14:33">
      <c r="N237" s="19" t="s">
        <v>604</v>
      </c>
      <c r="O237" s="19" t="s">
        <v>605</v>
      </c>
      <c r="P237" s="19" t="s">
        <v>1303</v>
      </c>
      <c r="Q237" s="19" t="s">
        <v>1304</v>
      </c>
      <c r="T237" s="20">
        <v>1</v>
      </c>
      <c r="U237" s="20" t="s">
        <v>403</v>
      </c>
      <c r="V237" s="20" t="s">
        <v>404</v>
      </c>
      <c r="W237" s="20" t="s">
        <v>405</v>
      </c>
      <c r="X237" s="20" t="s">
        <v>395</v>
      </c>
      <c r="Y237" s="20" t="s">
        <v>396</v>
      </c>
      <c r="Z237" s="20" t="s">
        <v>397</v>
      </c>
      <c r="AA237" s="20" t="s">
        <v>398</v>
      </c>
      <c r="AB237" s="20" t="s">
        <v>438</v>
      </c>
      <c r="AC237" s="20" t="s">
        <v>439</v>
      </c>
      <c r="AD237" s="20" t="s">
        <v>46</v>
      </c>
      <c r="AE237" s="20" t="s">
        <v>412</v>
      </c>
      <c r="AF237" s="21">
        <v>1.20498240204</v>
      </c>
      <c r="AG237" s="21">
        <v>5.18062902931E-2</v>
      </c>
    </row>
    <row r="238" spans="14:33">
      <c r="N238" s="19" t="s">
        <v>604</v>
      </c>
      <c r="O238" s="19" t="s">
        <v>605</v>
      </c>
      <c r="P238" s="19" t="s">
        <v>1423</v>
      </c>
      <c r="Q238" s="19" t="s">
        <v>1424</v>
      </c>
      <c r="T238" s="20">
        <v>60</v>
      </c>
      <c r="U238" s="20" t="s">
        <v>403</v>
      </c>
      <c r="V238" s="20" t="s">
        <v>404</v>
      </c>
      <c r="W238" s="20" t="s">
        <v>405</v>
      </c>
      <c r="X238" s="20" t="s">
        <v>413</v>
      </c>
      <c r="Y238" s="20" t="s">
        <v>414</v>
      </c>
      <c r="Z238" s="20" t="s">
        <v>539</v>
      </c>
      <c r="AA238" s="20" t="s">
        <v>540</v>
      </c>
      <c r="AB238" s="20" t="s">
        <v>581</v>
      </c>
      <c r="AC238" s="20" t="s">
        <v>582</v>
      </c>
      <c r="AD238" s="20" t="s">
        <v>46</v>
      </c>
      <c r="AE238" s="20" t="s">
        <v>412</v>
      </c>
      <c r="AF238" s="21">
        <v>0.22857244463900001</v>
      </c>
      <c r="AG238" s="21">
        <v>2.5635950871599998E-3</v>
      </c>
    </row>
    <row r="239" spans="14:33">
      <c r="N239" s="19" t="s">
        <v>604</v>
      </c>
      <c r="O239" s="19" t="s">
        <v>605</v>
      </c>
      <c r="P239" s="19" t="s">
        <v>1425</v>
      </c>
      <c r="Q239" s="19" t="s">
        <v>1426</v>
      </c>
      <c r="T239" s="20">
        <v>151</v>
      </c>
      <c r="U239" s="20" t="s">
        <v>403</v>
      </c>
      <c r="V239" s="20" t="s">
        <v>404</v>
      </c>
      <c r="W239" s="20" t="s">
        <v>405</v>
      </c>
      <c r="X239" s="20" t="s">
        <v>435</v>
      </c>
      <c r="Y239" s="20" t="s">
        <v>436</v>
      </c>
      <c r="Z239" s="20" t="s">
        <v>435</v>
      </c>
      <c r="AA239" s="20" t="s">
        <v>766</v>
      </c>
      <c r="AB239" s="20" t="s">
        <v>1427</v>
      </c>
      <c r="AC239" s="20" t="s">
        <v>1428</v>
      </c>
      <c r="AD239" s="20" t="s">
        <v>46</v>
      </c>
      <c r="AE239" s="20" t="s">
        <v>412</v>
      </c>
      <c r="AF239" s="21">
        <v>3.01698070051</v>
      </c>
      <c r="AG239" s="21">
        <v>0.27637221515499999</v>
      </c>
    </row>
    <row r="240" spans="14:33">
      <c r="N240" s="19" t="s">
        <v>567</v>
      </c>
      <c r="O240" s="19" t="s">
        <v>568</v>
      </c>
      <c r="P240" s="19" t="s">
        <v>1429</v>
      </c>
      <c r="Q240" s="19" t="s">
        <v>1430</v>
      </c>
      <c r="T240" s="20">
        <v>269</v>
      </c>
      <c r="U240" s="20" t="s">
        <v>403</v>
      </c>
      <c r="V240" s="20" t="s">
        <v>404</v>
      </c>
      <c r="W240" s="20" t="s">
        <v>405</v>
      </c>
      <c r="X240" s="20" t="s">
        <v>468</v>
      </c>
      <c r="Y240" s="20" t="s">
        <v>469</v>
      </c>
      <c r="Z240" s="20" t="s">
        <v>916</v>
      </c>
      <c r="AA240" s="20" t="s">
        <v>917</v>
      </c>
      <c r="AB240" s="20" t="s">
        <v>1264</v>
      </c>
      <c r="AC240" s="20" t="s">
        <v>1265</v>
      </c>
      <c r="AD240" s="20" t="s">
        <v>46</v>
      </c>
      <c r="AE240" s="20" t="s">
        <v>412</v>
      </c>
      <c r="AF240" s="21">
        <v>2.2436961040700001</v>
      </c>
      <c r="AG240" s="21">
        <v>0.12864694593100001</v>
      </c>
    </row>
    <row r="241" spans="14:33">
      <c r="N241" s="19" t="s">
        <v>567</v>
      </c>
      <c r="O241" s="19" t="s">
        <v>568</v>
      </c>
      <c r="P241" s="19" t="s">
        <v>569</v>
      </c>
      <c r="Q241" s="19" t="s">
        <v>570</v>
      </c>
      <c r="T241" s="20">
        <v>287</v>
      </c>
      <c r="U241" s="20" t="s">
        <v>403</v>
      </c>
      <c r="V241" s="20" t="s">
        <v>404</v>
      </c>
      <c r="W241" s="20" t="s">
        <v>405</v>
      </c>
      <c r="X241" s="20" t="s">
        <v>468</v>
      </c>
      <c r="Y241" s="20" t="s">
        <v>469</v>
      </c>
      <c r="Z241" s="20" t="s">
        <v>1046</v>
      </c>
      <c r="AA241" s="20" t="s">
        <v>1047</v>
      </c>
      <c r="AB241" s="20" t="s">
        <v>1431</v>
      </c>
      <c r="AC241" s="20" t="s">
        <v>1432</v>
      </c>
      <c r="AD241" s="20" t="s">
        <v>46</v>
      </c>
      <c r="AE241" s="20" t="s">
        <v>412</v>
      </c>
      <c r="AF241" s="21">
        <v>2.5161515685900002</v>
      </c>
      <c r="AG241" s="21">
        <v>0.171750221604</v>
      </c>
    </row>
    <row r="242" spans="14:33">
      <c r="N242" s="19" t="s">
        <v>567</v>
      </c>
      <c r="O242" s="19" t="s">
        <v>568</v>
      </c>
      <c r="P242" s="19" t="s">
        <v>1087</v>
      </c>
      <c r="Q242" s="19" t="s">
        <v>1088</v>
      </c>
      <c r="T242" s="20">
        <v>203</v>
      </c>
      <c r="U242" s="20" t="s">
        <v>403</v>
      </c>
      <c r="V242" s="20" t="s">
        <v>404</v>
      </c>
      <c r="W242" s="20" t="s">
        <v>405</v>
      </c>
      <c r="X242" s="20" t="s">
        <v>406</v>
      </c>
      <c r="Y242" s="20" t="s">
        <v>407</v>
      </c>
      <c r="Z242" s="20" t="s">
        <v>885</v>
      </c>
      <c r="AA242" s="20" t="s">
        <v>886</v>
      </c>
      <c r="AB242" s="20" t="s">
        <v>1270</v>
      </c>
      <c r="AC242" s="20" t="s">
        <v>1271</v>
      </c>
      <c r="AD242" s="20" t="s">
        <v>46</v>
      </c>
      <c r="AE242" s="20" t="s">
        <v>412</v>
      </c>
      <c r="AF242" s="21">
        <v>1.779410521</v>
      </c>
      <c r="AG242" s="21">
        <v>9.1727957959400003E-2</v>
      </c>
    </row>
    <row r="243" spans="14:33">
      <c r="N243" s="19" t="s">
        <v>567</v>
      </c>
      <c r="O243" s="19" t="s">
        <v>568</v>
      </c>
      <c r="P243" s="19" t="s">
        <v>1293</v>
      </c>
      <c r="Q243" s="19" t="s">
        <v>1294</v>
      </c>
      <c r="T243" s="20">
        <v>2</v>
      </c>
      <c r="U243" s="20" t="s">
        <v>403</v>
      </c>
      <c r="V243" s="20" t="s">
        <v>404</v>
      </c>
      <c r="W243" s="20" t="s">
        <v>405</v>
      </c>
      <c r="X243" s="20" t="s">
        <v>395</v>
      </c>
      <c r="Y243" s="20" t="s">
        <v>396</v>
      </c>
      <c r="Z243" s="20" t="s">
        <v>397</v>
      </c>
      <c r="AA243" s="20" t="s">
        <v>398</v>
      </c>
      <c r="AB243" s="20" t="s">
        <v>443</v>
      </c>
      <c r="AC243" s="20" t="s">
        <v>444</v>
      </c>
      <c r="AD243" s="20" t="s">
        <v>46</v>
      </c>
      <c r="AE243" s="20" t="s">
        <v>412</v>
      </c>
      <c r="AF243" s="21">
        <v>1.9366047689799999</v>
      </c>
      <c r="AG243" s="21">
        <v>0.118187801304</v>
      </c>
    </row>
    <row r="244" spans="14:33">
      <c r="N244" s="19" t="s">
        <v>567</v>
      </c>
      <c r="O244" s="19" t="s">
        <v>568</v>
      </c>
      <c r="P244" s="19" t="s">
        <v>1305</v>
      </c>
      <c r="Q244" s="19" t="s">
        <v>1306</v>
      </c>
      <c r="T244" s="20">
        <v>24</v>
      </c>
      <c r="U244" s="20" t="s">
        <v>403</v>
      </c>
      <c r="V244" s="20" t="s">
        <v>404</v>
      </c>
      <c r="W244" s="20" t="s">
        <v>405</v>
      </c>
      <c r="X244" s="20" t="s">
        <v>395</v>
      </c>
      <c r="Y244" s="20" t="s">
        <v>396</v>
      </c>
      <c r="Z244" s="20" t="s">
        <v>215</v>
      </c>
      <c r="AA244" s="20" t="s">
        <v>476</v>
      </c>
      <c r="AB244" s="20" t="s">
        <v>216</v>
      </c>
      <c r="AC244" s="20" t="s">
        <v>1433</v>
      </c>
      <c r="AD244" s="20" t="s">
        <v>46</v>
      </c>
      <c r="AE244" s="20" t="s">
        <v>412</v>
      </c>
      <c r="AF244" s="21">
        <v>1.4539303755099999</v>
      </c>
      <c r="AG244" s="21">
        <v>6.5062718976799994E-2</v>
      </c>
    </row>
    <row r="245" spans="14:33">
      <c r="N245" s="19" t="s">
        <v>567</v>
      </c>
      <c r="O245" s="19" t="s">
        <v>568</v>
      </c>
      <c r="P245" s="19" t="s">
        <v>1434</v>
      </c>
      <c r="Q245" s="19" t="s">
        <v>1435</v>
      </c>
      <c r="T245" s="20">
        <v>368</v>
      </c>
      <c r="U245" s="20" t="s">
        <v>403</v>
      </c>
      <c r="V245" s="20" t="s">
        <v>404</v>
      </c>
      <c r="W245" s="20" t="s">
        <v>405</v>
      </c>
      <c r="X245" s="20" t="s">
        <v>429</v>
      </c>
      <c r="Y245" s="20" t="s">
        <v>430</v>
      </c>
      <c r="Z245" s="20" t="s">
        <v>746</v>
      </c>
      <c r="AA245" s="20" t="s">
        <v>747</v>
      </c>
      <c r="AB245" s="20" t="s">
        <v>850</v>
      </c>
      <c r="AC245" s="20" t="s">
        <v>851</v>
      </c>
      <c r="AD245" s="20" t="s">
        <v>46</v>
      </c>
      <c r="AE245" s="20" t="s">
        <v>412</v>
      </c>
      <c r="AF245" s="21">
        <v>2.3366497503999999</v>
      </c>
      <c r="AG245" s="21">
        <v>0.114532044859</v>
      </c>
    </row>
    <row r="246" spans="14:33">
      <c r="N246" s="19" t="s">
        <v>567</v>
      </c>
      <c r="O246" s="19" t="s">
        <v>568</v>
      </c>
      <c r="P246" s="19" t="s">
        <v>209</v>
      </c>
      <c r="Q246" s="19" t="s">
        <v>1436</v>
      </c>
      <c r="T246" s="20">
        <v>53</v>
      </c>
      <c r="U246" s="20" t="s">
        <v>403</v>
      </c>
      <c r="V246" s="20" t="s">
        <v>404</v>
      </c>
      <c r="W246" s="20" t="s">
        <v>405</v>
      </c>
      <c r="X246" s="20" t="s">
        <v>395</v>
      </c>
      <c r="Y246" s="20" t="s">
        <v>396</v>
      </c>
      <c r="Z246" s="20" t="s">
        <v>1437</v>
      </c>
      <c r="AA246" s="20" t="s">
        <v>1438</v>
      </c>
      <c r="AB246" s="20" t="s">
        <v>1439</v>
      </c>
      <c r="AC246" s="20" t="s">
        <v>1440</v>
      </c>
      <c r="AD246" s="20" t="s">
        <v>46</v>
      </c>
      <c r="AE246" s="20" t="s">
        <v>412</v>
      </c>
      <c r="AF246" s="21">
        <v>1.6216428387099999</v>
      </c>
      <c r="AG246" s="21">
        <v>6.5498389648700001E-2</v>
      </c>
    </row>
    <row r="247" spans="14:33">
      <c r="N247" s="19" t="s">
        <v>435</v>
      </c>
      <c r="O247" s="19" t="s">
        <v>766</v>
      </c>
      <c r="P247" s="19" t="s">
        <v>1441</v>
      </c>
      <c r="Q247" s="19" t="s">
        <v>1442</v>
      </c>
      <c r="T247" s="20">
        <v>389</v>
      </c>
      <c r="U247" s="20" t="s">
        <v>403</v>
      </c>
      <c r="V247" s="20" t="s">
        <v>404</v>
      </c>
      <c r="W247" s="20" t="s">
        <v>405</v>
      </c>
      <c r="X247" s="20" t="s">
        <v>429</v>
      </c>
      <c r="Y247" s="20" t="s">
        <v>430</v>
      </c>
      <c r="Z247" s="20" t="s">
        <v>1194</v>
      </c>
      <c r="AA247" s="20" t="s">
        <v>1195</v>
      </c>
      <c r="AB247" s="20" t="s">
        <v>1443</v>
      </c>
      <c r="AC247" s="20" t="s">
        <v>1444</v>
      </c>
      <c r="AD247" s="20" t="s">
        <v>46</v>
      </c>
      <c r="AE247" s="20" t="s">
        <v>412</v>
      </c>
      <c r="AF247" s="21">
        <v>1.50117215087</v>
      </c>
      <c r="AG247" s="21">
        <v>5.2617556072100002E-2</v>
      </c>
    </row>
    <row r="248" spans="14:33">
      <c r="N248" s="19" t="s">
        <v>435</v>
      </c>
      <c r="O248" s="19" t="s">
        <v>766</v>
      </c>
      <c r="P248" s="19" t="s">
        <v>1235</v>
      </c>
      <c r="Q248" s="19" t="s">
        <v>1236</v>
      </c>
      <c r="T248" s="20">
        <v>216</v>
      </c>
      <c r="U248" s="20" t="s">
        <v>403</v>
      </c>
      <c r="V248" s="20" t="s">
        <v>404</v>
      </c>
      <c r="W248" s="20" t="s">
        <v>405</v>
      </c>
      <c r="X248" s="20" t="s">
        <v>406</v>
      </c>
      <c r="Y248" s="20" t="s">
        <v>407</v>
      </c>
      <c r="Z248" s="20" t="s">
        <v>911</v>
      </c>
      <c r="AA248" s="20" t="s">
        <v>912</v>
      </c>
      <c r="AB248" s="20" t="s">
        <v>1445</v>
      </c>
      <c r="AC248" s="20" t="s">
        <v>1446</v>
      </c>
      <c r="AD248" s="20" t="s">
        <v>46</v>
      </c>
      <c r="AE248" s="20" t="s">
        <v>412</v>
      </c>
      <c r="AF248" s="21">
        <v>1.58248336701</v>
      </c>
      <c r="AG248" s="21">
        <v>5.99023091205E-2</v>
      </c>
    </row>
    <row r="249" spans="14:33">
      <c r="N249" s="19" t="s">
        <v>435</v>
      </c>
      <c r="O249" s="19" t="s">
        <v>766</v>
      </c>
      <c r="P249" s="19" t="s">
        <v>1309</v>
      </c>
      <c r="Q249" s="19" t="s">
        <v>1310</v>
      </c>
      <c r="T249" s="20">
        <v>29</v>
      </c>
      <c r="U249" s="20" t="s">
        <v>403</v>
      </c>
      <c r="V249" s="20" t="s">
        <v>404</v>
      </c>
      <c r="W249" s="20" t="s">
        <v>405</v>
      </c>
      <c r="X249" s="20" t="s">
        <v>395</v>
      </c>
      <c r="Y249" s="20" t="s">
        <v>396</v>
      </c>
      <c r="Z249" s="20" t="s">
        <v>485</v>
      </c>
      <c r="AA249" s="20" t="s">
        <v>486</v>
      </c>
      <c r="AB249" s="20" t="s">
        <v>1447</v>
      </c>
      <c r="AC249" s="20" t="s">
        <v>1448</v>
      </c>
      <c r="AD249" s="20" t="s">
        <v>46</v>
      </c>
      <c r="AE249" s="20" t="s">
        <v>412</v>
      </c>
      <c r="AF249" s="21">
        <v>5.6525098211899998</v>
      </c>
      <c r="AG249" s="21">
        <v>1.00430314237</v>
      </c>
    </row>
    <row r="250" spans="14:33">
      <c r="N250" s="19" t="s">
        <v>435</v>
      </c>
      <c r="O250" s="19" t="s">
        <v>766</v>
      </c>
      <c r="P250" s="19" t="s">
        <v>1381</v>
      </c>
      <c r="Q250" s="19" t="s">
        <v>1382</v>
      </c>
      <c r="T250" s="20">
        <v>275</v>
      </c>
      <c r="U250" s="20" t="s">
        <v>403</v>
      </c>
      <c r="V250" s="20" t="s">
        <v>404</v>
      </c>
      <c r="W250" s="20" t="s">
        <v>405</v>
      </c>
      <c r="X250" s="20" t="s">
        <v>468</v>
      </c>
      <c r="Y250" s="20" t="s">
        <v>469</v>
      </c>
      <c r="Z250" s="20" t="s">
        <v>1016</v>
      </c>
      <c r="AA250" s="20" t="s">
        <v>1017</v>
      </c>
      <c r="AB250" s="20" t="s">
        <v>1413</v>
      </c>
      <c r="AC250" s="20" t="s">
        <v>1414</v>
      </c>
      <c r="AD250" s="20" t="s">
        <v>46</v>
      </c>
      <c r="AE250" s="20" t="s">
        <v>412</v>
      </c>
      <c r="AF250" s="21">
        <v>2.7513341902500001</v>
      </c>
      <c r="AG250" s="21">
        <v>0.14211112255200001</v>
      </c>
    </row>
    <row r="251" spans="14:33">
      <c r="N251" s="19" t="s">
        <v>435</v>
      </c>
      <c r="O251" s="19" t="s">
        <v>766</v>
      </c>
      <c r="P251" s="19" t="s">
        <v>1427</v>
      </c>
      <c r="Q251" s="19" t="s">
        <v>1428</v>
      </c>
      <c r="T251" s="20">
        <v>39</v>
      </c>
      <c r="U251" s="20" t="s">
        <v>403</v>
      </c>
      <c r="V251" s="20" t="s">
        <v>404</v>
      </c>
      <c r="W251" s="20" t="s">
        <v>405</v>
      </c>
      <c r="X251" s="20" t="s">
        <v>395</v>
      </c>
      <c r="Y251" s="20" t="s">
        <v>396</v>
      </c>
      <c r="Z251" s="20" t="s">
        <v>501</v>
      </c>
      <c r="AA251" s="20" t="s">
        <v>502</v>
      </c>
      <c r="AB251" s="20" t="s">
        <v>1449</v>
      </c>
      <c r="AC251" s="20" t="s">
        <v>1450</v>
      </c>
      <c r="AD251" s="20" t="s">
        <v>46</v>
      </c>
      <c r="AE251" s="20" t="s">
        <v>412</v>
      </c>
      <c r="AF251" s="21">
        <v>1.76367437664</v>
      </c>
      <c r="AG251" s="21">
        <v>6.3675389936500001E-2</v>
      </c>
    </row>
    <row r="252" spans="14:33">
      <c r="N252" s="19" t="s">
        <v>608</v>
      </c>
      <c r="O252" s="19" t="s">
        <v>609</v>
      </c>
      <c r="P252" s="19" t="s">
        <v>1313</v>
      </c>
      <c r="Q252" s="19" t="s">
        <v>1314</v>
      </c>
      <c r="T252" s="20">
        <v>185</v>
      </c>
      <c r="U252" s="20" t="s">
        <v>403</v>
      </c>
      <c r="V252" s="20" t="s">
        <v>404</v>
      </c>
      <c r="W252" s="20" t="s">
        <v>405</v>
      </c>
      <c r="X252" s="20" t="s">
        <v>440</v>
      </c>
      <c r="Y252" s="20" t="s">
        <v>441</v>
      </c>
      <c r="Z252" s="20" t="s">
        <v>816</v>
      </c>
      <c r="AA252" s="20" t="s">
        <v>817</v>
      </c>
      <c r="AB252" s="20" t="s">
        <v>1451</v>
      </c>
      <c r="AC252" s="20" t="s">
        <v>1452</v>
      </c>
      <c r="AD252" s="20" t="s">
        <v>46</v>
      </c>
      <c r="AE252" s="20" t="s">
        <v>412</v>
      </c>
      <c r="AF252" s="21">
        <v>1.16354770474</v>
      </c>
      <c r="AG252" s="21">
        <v>4.1835131004399999E-2</v>
      </c>
    </row>
    <row r="253" spans="14:33">
      <c r="N253" s="19" t="s">
        <v>1190</v>
      </c>
      <c r="O253" s="19" t="s">
        <v>1191</v>
      </c>
      <c r="P253" s="19" t="s">
        <v>1323</v>
      </c>
      <c r="Q253" s="19" t="s">
        <v>1324</v>
      </c>
      <c r="T253" s="20">
        <v>355</v>
      </c>
      <c r="U253" s="20" t="s">
        <v>403</v>
      </c>
      <c r="V253" s="20" t="s">
        <v>404</v>
      </c>
      <c r="W253" s="20" t="s">
        <v>405</v>
      </c>
      <c r="X253" s="20" t="s">
        <v>479</v>
      </c>
      <c r="Y253" s="20" t="s">
        <v>480</v>
      </c>
      <c r="Z253" s="20" t="s">
        <v>1143</v>
      </c>
      <c r="AA253" s="20" t="s">
        <v>1144</v>
      </c>
      <c r="AB253" s="20" t="s">
        <v>1453</v>
      </c>
      <c r="AC253" s="20" t="s">
        <v>1454</v>
      </c>
      <c r="AD253" s="20" t="s">
        <v>46</v>
      </c>
      <c r="AE253" s="20" t="s">
        <v>412</v>
      </c>
      <c r="AF253" s="21">
        <v>3.59137206721</v>
      </c>
      <c r="AG253" s="21">
        <v>0.42889590747099998</v>
      </c>
    </row>
    <row r="254" spans="14:33">
      <c r="N254" s="19" t="s">
        <v>1134</v>
      </c>
      <c r="O254" s="19" t="s">
        <v>1135</v>
      </c>
      <c r="P254" s="19" t="s">
        <v>1329</v>
      </c>
      <c r="Q254" s="19" t="s">
        <v>1330</v>
      </c>
      <c r="T254" s="20">
        <v>27</v>
      </c>
      <c r="U254" s="20" t="s">
        <v>403</v>
      </c>
      <c r="V254" s="20" t="s">
        <v>404</v>
      </c>
      <c r="W254" s="20" t="s">
        <v>405</v>
      </c>
      <c r="X254" s="20" t="s">
        <v>395</v>
      </c>
      <c r="Y254" s="20" t="s">
        <v>396</v>
      </c>
      <c r="Z254" s="20" t="s">
        <v>481</v>
      </c>
      <c r="AA254" s="20" t="s">
        <v>482</v>
      </c>
      <c r="AB254" s="20" t="s">
        <v>1455</v>
      </c>
      <c r="AC254" s="20" t="s">
        <v>1456</v>
      </c>
      <c r="AD254" s="20" t="s">
        <v>46</v>
      </c>
      <c r="AE254" s="20" t="s">
        <v>412</v>
      </c>
      <c r="AF254" s="21">
        <v>1.82195262215</v>
      </c>
      <c r="AG254" s="21">
        <v>0.10093234822</v>
      </c>
    </row>
    <row r="255" spans="14:33">
      <c r="N255" s="19" t="s">
        <v>777</v>
      </c>
      <c r="O255" s="19" t="s">
        <v>778</v>
      </c>
      <c r="P255" s="19" t="s">
        <v>779</v>
      </c>
      <c r="Q255" s="19" t="s">
        <v>780</v>
      </c>
      <c r="T255" s="20">
        <v>391</v>
      </c>
      <c r="U255" s="20" t="s">
        <v>403</v>
      </c>
      <c r="V255" s="20" t="s">
        <v>404</v>
      </c>
      <c r="W255" s="20" t="s">
        <v>405</v>
      </c>
      <c r="X255" s="20" t="s">
        <v>429</v>
      </c>
      <c r="Y255" s="20" t="s">
        <v>430</v>
      </c>
      <c r="Z255" s="20" t="s">
        <v>1198</v>
      </c>
      <c r="AA255" s="20" t="s">
        <v>1199</v>
      </c>
      <c r="AB255" s="20" t="s">
        <v>1457</v>
      </c>
      <c r="AC255" s="20" t="s">
        <v>1458</v>
      </c>
      <c r="AD255" s="20" t="s">
        <v>46</v>
      </c>
      <c r="AE255" s="20" t="s">
        <v>412</v>
      </c>
      <c r="AF255" s="21">
        <v>3.7763069525500002</v>
      </c>
      <c r="AG255" s="21">
        <v>0.43426974873300001</v>
      </c>
    </row>
    <row r="256" spans="14:33">
      <c r="N256" s="19" t="s">
        <v>777</v>
      </c>
      <c r="O256" s="19" t="s">
        <v>778</v>
      </c>
      <c r="P256" s="19" t="s">
        <v>783</v>
      </c>
      <c r="Q256" s="19" t="s">
        <v>784</v>
      </c>
      <c r="T256" s="20">
        <v>395</v>
      </c>
      <c r="U256" s="20" t="s">
        <v>403</v>
      </c>
      <c r="V256" s="20" t="s">
        <v>404</v>
      </c>
      <c r="W256" s="20" t="s">
        <v>405</v>
      </c>
      <c r="X256" s="20" t="s">
        <v>429</v>
      </c>
      <c r="Y256" s="20" t="s">
        <v>430</v>
      </c>
      <c r="Z256" s="20" t="s">
        <v>491</v>
      </c>
      <c r="AA256" s="20" t="s">
        <v>492</v>
      </c>
      <c r="AB256" s="20" t="s">
        <v>1459</v>
      </c>
      <c r="AC256" s="20" t="s">
        <v>1460</v>
      </c>
      <c r="AD256" s="20" t="s">
        <v>46</v>
      </c>
      <c r="AE256" s="20" t="s">
        <v>412</v>
      </c>
      <c r="AF256" s="21">
        <v>1.90001788508</v>
      </c>
      <c r="AG256" s="21">
        <v>0.15022583243599999</v>
      </c>
    </row>
    <row r="257" spans="14:33">
      <c r="N257" s="19" t="s">
        <v>777</v>
      </c>
      <c r="O257" s="19" t="s">
        <v>778</v>
      </c>
      <c r="P257" s="19" t="s">
        <v>1008</v>
      </c>
      <c r="Q257" s="19" t="s">
        <v>1009</v>
      </c>
      <c r="T257" s="20">
        <v>109</v>
      </c>
      <c r="U257" s="20" t="s">
        <v>403</v>
      </c>
      <c r="V257" s="20" t="s">
        <v>404</v>
      </c>
      <c r="W257" s="20" t="s">
        <v>405</v>
      </c>
      <c r="X257" s="20" t="s">
        <v>423</v>
      </c>
      <c r="Y257" s="20" t="s">
        <v>424</v>
      </c>
      <c r="Z257" s="20" t="s">
        <v>657</v>
      </c>
      <c r="AA257" s="20" t="s">
        <v>658</v>
      </c>
      <c r="AB257" s="20" t="s">
        <v>1200</v>
      </c>
      <c r="AC257" s="20" t="s">
        <v>1201</v>
      </c>
      <c r="AD257" s="20" t="s">
        <v>46</v>
      </c>
      <c r="AE257" s="20" t="s">
        <v>412</v>
      </c>
      <c r="AF257" s="21">
        <v>0.97093388539799996</v>
      </c>
      <c r="AG257" s="21">
        <v>1.7282560662199999E-2</v>
      </c>
    </row>
    <row r="258" spans="14:33">
      <c r="N258" s="19" t="s">
        <v>777</v>
      </c>
      <c r="O258" s="19" t="s">
        <v>778</v>
      </c>
      <c r="P258" s="19" t="s">
        <v>1291</v>
      </c>
      <c r="Q258" s="19" t="s">
        <v>1292</v>
      </c>
      <c r="T258" s="20">
        <v>396</v>
      </c>
      <c r="U258" s="20" t="s">
        <v>403</v>
      </c>
      <c r="V258" s="20" t="s">
        <v>404</v>
      </c>
      <c r="W258" s="20" t="s">
        <v>405</v>
      </c>
      <c r="X258" s="20" t="s">
        <v>429</v>
      </c>
      <c r="Y258" s="20" t="s">
        <v>430</v>
      </c>
      <c r="Z258" s="20" t="s">
        <v>1203</v>
      </c>
      <c r="AA258" s="20" t="s">
        <v>1204</v>
      </c>
      <c r="AB258" s="20" t="s">
        <v>1461</v>
      </c>
      <c r="AC258" s="20" t="s">
        <v>1462</v>
      </c>
      <c r="AD258" s="20" t="s">
        <v>46</v>
      </c>
      <c r="AE258" s="20" t="s">
        <v>412</v>
      </c>
      <c r="AF258" s="21">
        <v>2.0199363340000001</v>
      </c>
      <c r="AG258" s="21">
        <v>7.2835816294199995E-2</v>
      </c>
    </row>
    <row r="259" spans="14:33">
      <c r="N259" s="19" t="s">
        <v>1140</v>
      </c>
      <c r="O259" s="19" t="s">
        <v>778</v>
      </c>
      <c r="P259" s="19" t="s">
        <v>1463</v>
      </c>
      <c r="Q259" s="19" t="s">
        <v>1464</v>
      </c>
      <c r="T259" s="20">
        <v>231</v>
      </c>
      <c r="U259" s="20" t="s">
        <v>403</v>
      </c>
      <c r="V259" s="20" t="s">
        <v>404</v>
      </c>
      <c r="W259" s="20" t="s">
        <v>405</v>
      </c>
      <c r="X259" s="20" t="s">
        <v>406</v>
      </c>
      <c r="Y259" s="20" t="s">
        <v>407</v>
      </c>
      <c r="Z259" s="20" t="s">
        <v>623</v>
      </c>
      <c r="AA259" s="20" t="s">
        <v>624</v>
      </c>
      <c r="AB259" s="20" t="s">
        <v>1465</v>
      </c>
      <c r="AC259" s="20" t="s">
        <v>1466</v>
      </c>
      <c r="AD259" s="20" t="s">
        <v>46</v>
      </c>
      <c r="AE259" s="20" t="s">
        <v>412</v>
      </c>
      <c r="AF259" s="21">
        <v>1.49860235386</v>
      </c>
      <c r="AG259" s="21">
        <v>7.6856821262799996E-2</v>
      </c>
    </row>
    <row r="260" spans="14:33">
      <c r="N260" s="19" t="s">
        <v>1140</v>
      </c>
      <c r="O260" s="19" t="s">
        <v>778</v>
      </c>
      <c r="P260" s="19" t="s">
        <v>1467</v>
      </c>
      <c r="Q260" s="19" t="s">
        <v>1468</v>
      </c>
      <c r="T260" s="20">
        <v>233</v>
      </c>
      <c r="U260" s="20" t="s">
        <v>403</v>
      </c>
      <c r="V260" s="20" t="s">
        <v>404</v>
      </c>
      <c r="W260" s="20" t="s">
        <v>405</v>
      </c>
      <c r="X260" s="20" t="s">
        <v>406</v>
      </c>
      <c r="Y260" s="20" t="s">
        <v>407</v>
      </c>
      <c r="Z260" s="20" t="s">
        <v>934</v>
      </c>
      <c r="AA260" s="20" t="s">
        <v>935</v>
      </c>
      <c r="AB260" s="20" t="s">
        <v>1469</v>
      </c>
      <c r="AC260" s="20" t="s">
        <v>1470</v>
      </c>
      <c r="AD260" s="20" t="s">
        <v>46</v>
      </c>
      <c r="AE260" s="20" t="s">
        <v>412</v>
      </c>
      <c r="AF260" s="21">
        <v>2.0355212456</v>
      </c>
      <c r="AG260" s="21">
        <v>0.11827506503</v>
      </c>
    </row>
    <row r="261" spans="14:33">
      <c r="N261" s="19" t="s">
        <v>596</v>
      </c>
      <c r="O261" s="19" t="s">
        <v>597</v>
      </c>
      <c r="P261" s="19" t="s">
        <v>598</v>
      </c>
      <c r="Q261" s="19" t="s">
        <v>599</v>
      </c>
      <c r="T261" s="20">
        <v>390</v>
      </c>
      <c r="U261" s="20" t="s">
        <v>403</v>
      </c>
      <c r="V261" s="20" t="s">
        <v>404</v>
      </c>
      <c r="W261" s="20" t="s">
        <v>405</v>
      </c>
      <c r="X261" s="20" t="s">
        <v>429</v>
      </c>
      <c r="Y261" s="20" t="s">
        <v>430</v>
      </c>
      <c r="Z261" s="20" t="s">
        <v>1194</v>
      </c>
      <c r="AA261" s="20" t="s">
        <v>1195</v>
      </c>
      <c r="AB261" s="20" t="s">
        <v>1471</v>
      </c>
      <c r="AC261" s="20" t="s">
        <v>1472</v>
      </c>
      <c r="AD261" s="20" t="s">
        <v>46</v>
      </c>
      <c r="AE261" s="20" t="s">
        <v>412</v>
      </c>
      <c r="AF261" s="21">
        <v>2.7869336227099999</v>
      </c>
      <c r="AG261" s="21">
        <v>0.23521557562600001</v>
      </c>
    </row>
    <row r="262" spans="14:33">
      <c r="N262" s="19" t="s">
        <v>596</v>
      </c>
      <c r="O262" s="19" t="s">
        <v>597</v>
      </c>
      <c r="P262" s="19" t="s">
        <v>1331</v>
      </c>
      <c r="Q262" s="19" t="s">
        <v>1332</v>
      </c>
      <c r="T262" s="20">
        <v>30</v>
      </c>
      <c r="U262" s="20" t="s">
        <v>403</v>
      </c>
      <c r="V262" s="20" t="s">
        <v>404</v>
      </c>
      <c r="W262" s="20" t="s">
        <v>405</v>
      </c>
      <c r="X262" s="20" t="s">
        <v>395</v>
      </c>
      <c r="Y262" s="20" t="s">
        <v>396</v>
      </c>
      <c r="Z262" s="20" t="s">
        <v>485</v>
      </c>
      <c r="AA262" s="20" t="s">
        <v>486</v>
      </c>
      <c r="AB262" s="20" t="s">
        <v>1473</v>
      </c>
      <c r="AC262" s="20" t="s">
        <v>1474</v>
      </c>
      <c r="AD262" s="20" t="s">
        <v>46</v>
      </c>
      <c r="AE262" s="20" t="s">
        <v>412</v>
      </c>
      <c r="AF262" s="21">
        <v>1.11428045913</v>
      </c>
      <c r="AG262" s="21">
        <v>5.4492083342899997E-2</v>
      </c>
    </row>
    <row r="263" spans="14:33">
      <c r="N263" s="19" t="s">
        <v>596</v>
      </c>
      <c r="O263" s="19" t="s">
        <v>597</v>
      </c>
      <c r="P263" s="19" t="s">
        <v>1475</v>
      </c>
      <c r="Q263" s="19" t="s">
        <v>1476</v>
      </c>
      <c r="T263" s="20">
        <v>398</v>
      </c>
      <c r="U263" s="20" t="s">
        <v>403</v>
      </c>
      <c r="V263" s="20" t="s">
        <v>404</v>
      </c>
      <c r="W263" s="20" t="s">
        <v>405</v>
      </c>
      <c r="X263" s="20" t="s">
        <v>429</v>
      </c>
      <c r="Y263" s="20" t="s">
        <v>430</v>
      </c>
      <c r="Z263" s="20" t="s">
        <v>583</v>
      </c>
      <c r="AA263" s="20" t="s">
        <v>584</v>
      </c>
      <c r="AB263" s="20" t="s">
        <v>1477</v>
      </c>
      <c r="AC263" s="20" t="s">
        <v>1478</v>
      </c>
      <c r="AD263" s="20" t="s">
        <v>46</v>
      </c>
      <c r="AE263" s="20" t="s">
        <v>412</v>
      </c>
      <c r="AF263" s="21">
        <v>1.40143787217</v>
      </c>
      <c r="AG263" s="21">
        <v>7.7112717537200004E-2</v>
      </c>
    </row>
    <row r="264" spans="14:33">
      <c r="N264" s="19" t="s">
        <v>807</v>
      </c>
      <c r="O264" s="19" t="s">
        <v>808</v>
      </c>
      <c r="P264" s="19" t="s">
        <v>1244</v>
      </c>
      <c r="Q264" s="19" t="s">
        <v>1245</v>
      </c>
      <c r="T264" s="20">
        <v>401</v>
      </c>
      <c r="U264" s="20" t="s">
        <v>403</v>
      </c>
      <c r="V264" s="20" t="s">
        <v>404</v>
      </c>
      <c r="W264" s="20" t="s">
        <v>405</v>
      </c>
      <c r="X264" s="20" t="s">
        <v>429</v>
      </c>
      <c r="Y264" s="20" t="s">
        <v>430</v>
      </c>
      <c r="Z264" s="20" t="s">
        <v>791</v>
      </c>
      <c r="AA264" s="20" t="s">
        <v>792</v>
      </c>
      <c r="AB264" s="20" t="s">
        <v>1479</v>
      </c>
      <c r="AC264" s="20" t="s">
        <v>1480</v>
      </c>
      <c r="AD264" s="20" t="s">
        <v>46</v>
      </c>
      <c r="AE264" s="20" t="s">
        <v>412</v>
      </c>
      <c r="AF264" s="21">
        <v>1.7110820770399999</v>
      </c>
      <c r="AG264" s="21">
        <v>0.117423897301</v>
      </c>
    </row>
    <row r="265" spans="14:33">
      <c r="N265" s="19" t="s">
        <v>807</v>
      </c>
      <c r="O265" s="19" t="s">
        <v>808</v>
      </c>
      <c r="P265" s="19" t="s">
        <v>1333</v>
      </c>
      <c r="Q265" s="19" t="s">
        <v>1334</v>
      </c>
      <c r="T265" s="20">
        <v>120</v>
      </c>
      <c r="U265" s="20" t="s">
        <v>403</v>
      </c>
      <c r="V265" s="20" t="s">
        <v>404</v>
      </c>
      <c r="W265" s="20" t="s">
        <v>405</v>
      </c>
      <c r="X265" s="20" t="s">
        <v>423</v>
      </c>
      <c r="Y265" s="20" t="s">
        <v>424</v>
      </c>
      <c r="Z265" s="20" t="s">
        <v>697</v>
      </c>
      <c r="AA265" s="20" t="s">
        <v>698</v>
      </c>
      <c r="AB265" s="20" t="s">
        <v>1481</v>
      </c>
      <c r="AC265" s="20" t="s">
        <v>1482</v>
      </c>
      <c r="AD265" s="20" t="s">
        <v>46</v>
      </c>
      <c r="AE265" s="20" t="s">
        <v>412</v>
      </c>
      <c r="AF265" s="21">
        <v>1.7910737622399999</v>
      </c>
      <c r="AG265" s="21">
        <v>0.11496527583299999</v>
      </c>
    </row>
    <row r="266" spans="14:33">
      <c r="N266" s="19" t="s">
        <v>856</v>
      </c>
      <c r="O266" s="19" t="s">
        <v>857</v>
      </c>
      <c r="P266" s="19" t="s">
        <v>858</v>
      </c>
      <c r="Q266" s="19" t="s">
        <v>859</v>
      </c>
      <c r="T266" s="20">
        <v>237</v>
      </c>
      <c r="U266" s="20" t="s">
        <v>403</v>
      </c>
      <c r="V266" s="20" t="s">
        <v>404</v>
      </c>
      <c r="W266" s="20" t="s">
        <v>405</v>
      </c>
      <c r="X266" s="20" t="s">
        <v>406</v>
      </c>
      <c r="Y266" s="20" t="s">
        <v>407</v>
      </c>
      <c r="Z266" s="20" t="s">
        <v>942</v>
      </c>
      <c r="AA266" s="20" t="s">
        <v>943</v>
      </c>
      <c r="AB266" s="20" t="s">
        <v>1483</v>
      </c>
      <c r="AC266" s="20" t="s">
        <v>1484</v>
      </c>
      <c r="AD266" s="20" t="s">
        <v>46</v>
      </c>
      <c r="AE266" s="20" t="s">
        <v>412</v>
      </c>
      <c r="AF266" s="21">
        <v>1.6677435497499999</v>
      </c>
      <c r="AG266" s="21">
        <v>8.2105594997E-2</v>
      </c>
    </row>
    <row r="267" spans="14:33">
      <c r="N267" s="19" t="s">
        <v>856</v>
      </c>
      <c r="O267" s="19" t="s">
        <v>857</v>
      </c>
      <c r="P267" s="19" t="s">
        <v>1337</v>
      </c>
      <c r="Q267" s="19" t="s">
        <v>1338</v>
      </c>
      <c r="T267" s="20">
        <v>170</v>
      </c>
      <c r="U267" s="20" t="s">
        <v>403</v>
      </c>
      <c r="V267" s="20" t="s">
        <v>404</v>
      </c>
      <c r="W267" s="20" t="s">
        <v>405</v>
      </c>
      <c r="X267" s="20" t="s">
        <v>440</v>
      </c>
      <c r="Y267" s="20" t="s">
        <v>441</v>
      </c>
      <c r="Z267" s="20" t="s">
        <v>801</v>
      </c>
      <c r="AA267" s="20" t="s">
        <v>802</v>
      </c>
      <c r="AB267" s="20" t="s">
        <v>1387</v>
      </c>
      <c r="AC267" s="20" t="s">
        <v>1388</v>
      </c>
      <c r="AD267" s="20" t="s">
        <v>46</v>
      </c>
      <c r="AE267" s="20" t="s">
        <v>412</v>
      </c>
      <c r="AF267" s="21">
        <v>1.86142371839</v>
      </c>
      <c r="AG267" s="21">
        <v>0.12080816336</v>
      </c>
    </row>
    <row r="268" spans="14:33">
      <c r="N268" s="19" t="s">
        <v>1022</v>
      </c>
      <c r="O268" s="19" t="s">
        <v>1023</v>
      </c>
      <c r="P268" s="19" t="s">
        <v>1327</v>
      </c>
      <c r="Q268" s="19" t="s">
        <v>1328</v>
      </c>
      <c r="T268" s="20">
        <v>347</v>
      </c>
      <c r="U268" s="20" t="s">
        <v>403</v>
      </c>
      <c r="V268" s="20" t="s">
        <v>404</v>
      </c>
      <c r="W268" s="20" t="s">
        <v>405</v>
      </c>
      <c r="X268" s="20" t="s">
        <v>479</v>
      </c>
      <c r="Y268" s="20" t="s">
        <v>480</v>
      </c>
      <c r="Z268" s="20" t="s">
        <v>762</v>
      </c>
      <c r="AA268" s="20" t="s">
        <v>763</v>
      </c>
      <c r="AB268" s="20" t="s">
        <v>1375</v>
      </c>
      <c r="AC268" s="20" t="s">
        <v>1376</v>
      </c>
      <c r="AD268" s="20" t="s">
        <v>46</v>
      </c>
      <c r="AE268" s="20" t="s">
        <v>412</v>
      </c>
      <c r="AF268" s="21">
        <v>2.8284175067600001</v>
      </c>
      <c r="AG268" s="21">
        <v>0.31662370520799998</v>
      </c>
    </row>
    <row r="269" spans="14:33">
      <c r="N269" s="19" t="s">
        <v>1022</v>
      </c>
      <c r="O269" s="19" t="s">
        <v>1023</v>
      </c>
      <c r="P269" s="19" t="s">
        <v>1340</v>
      </c>
      <c r="Q269" s="19" t="s">
        <v>1341</v>
      </c>
      <c r="T269" s="20">
        <v>281</v>
      </c>
      <c r="U269" s="20" t="s">
        <v>403</v>
      </c>
      <c r="V269" s="20" t="s">
        <v>404</v>
      </c>
      <c r="W269" s="20" t="s">
        <v>405</v>
      </c>
      <c r="X269" s="20" t="s">
        <v>468</v>
      </c>
      <c r="Y269" s="20" t="s">
        <v>469</v>
      </c>
      <c r="Z269" s="20" t="s">
        <v>1036</v>
      </c>
      <c r="AA269" s="20" t="s">
        <v>1037</v>
      </c>
      <c r="AB269" s="20" t="s">
        <v>1485</v>
      </c>
      <c r="AC269" s="20" t="s">
        <v>1486</v>
      </c>
      <c r="AD269" s="20" t="s">
        <v>46</v>
      </c>
      <c r="AE269" s="20" t="s">
        <v>412</v>
      </c>
      <c r="AF269" s="21">
        <v>3.7113368378099998</v>
      </c>
      <c r="AG269" s="21">
        <v>0.37329241848799999</v>
      </c>
    </row>
    <row r="270" spans="14:33">
      <c r="N270" s="19" t="s">
        <v>1022</v>
      </c>
      <c r="O270" s="19" t="s">
        <v>1023</v>
      </c>
      <c r="P270" s="19" t="s">
        <v>1487</v>
      </c>
      <c r="Q270" s="19" t="s">
        <v>1488</v>
      </c>
      <c r="T270" s="20">
        <v>47</v>
      </c>
      <c r="U270" s="20" t="s">
        <v>403</v>
      </c>
      <c r="V270" s="20" t="s">
        <v>404</v>
      </c>
      <c r="W270" s="20" t="s">
        <v>405</v>
      </c>
      <c r="X270" s="20" t="s">
        <v>395</v>
      </c>
      <c r="Y270" s="20" t="s">
        <v>396</v>
      </c>
      <c r="Z270" s="20" t="s">
        <v>515</v>
      </c>
      <c r="AA270" s="20" t="s">
        <v>516</v>
      </c>
      <c r="AB270" s="20" t="s">
        <v>1489</v>
      </c>
      <c r="AC270" s="20" t="s">
        <v>1490</v>
      </c>
      <c r="AD270" s="20" t="s">
        <v>46</v>
      </c>
      <c r="AE270" s="20" t="s">
        <v>412</v>
      </c>
      <c r="AF270" s="21">
        <v>1.89476071685</v>
      </c>
      <c r="AG270" s="21">
        <v>7.4288196828100006E-2</v>
      </c>
    </row>
    <row r="271" spans="14:33">
      <c r="N271" s="19" t="s">
        <v>614</v>
      </c>
      <c r="O271" s="19" t="s">
        <v>615</v>
      </c>
      <c r="P271" s="19" t="s">
        <v>1342</v>
      </c>
      <c r="Q271" s="19" t="s">
        <v>1343</v>
      </c>
      <c r="T271" s="20">
        <v>382</v>
      </c>
      <c r="U271" s="20" t="s">
        <v>403</v>
      </c>
      <c r="V271" s="20" t="s">
        <v>404</v>
      </c>
      <c r="W271" s="20" t="s">
        <v>405</v>
      </c>
      <c r="X271" s="20" t="s">
        <v>429</v>
      </c>
      <c r="Y271" s="20" t="s">
        <v>430</v>
      </c>
      <c r="Z271" s="20" t="s">
        <v>1182</v>
      </c>
      <c r="AA271" s="20" t="s">
        <v>1183</v>
      </c>
      <c r="AB271" s="20" t="s">
        <v>1295</v>
      </c>
      <c r="AC271" s="20" t="s">
        <v>1296</v>
      </c>
      <c r="AD271" s="20" t="s">
        <v>46</v>
      </c>
      <c r="AE271" s="20" t="s">
        <v>412</v>
      </c>
      <c r="AF271" s="21">
        <v>2.24476067198</v>
      </c>
      <c r="AG271" s="21">
        <v>0.13471681567300001</v>
      </c>
    </row>
    <row r="272" spans="14:33">
      <c r="N272" s="19" t="s">
        <v>614</v>
      </c>
      <c r="O272" s="19" t="s">
        <v>615</v>
      </c>
      <c r="P272" s="19" t="s">
        <v>1383</v>
      </c>
      <c r="Q272" s="19" t="s">
        <v>1384</v>
      </c>
      <c r="T272" s="20">
        <v>23</v>
      </c>
      <c r="U272" s="20" t="s">
        <v>403</v>
      </c>
      <c r="V272" s="20" t="s">
        <v>404</v>
      </c>
      <c r="W272" s="20" t="s">
        <v>405</v>
      </c>
      <c r="X272" s="20" t="s">
        <v>395</v>
      </c>
      <c r="Y272" s="20" t="s">
        <v>396</v>
      </c>
      <c r="Z272" s="20" t="s">
        <v>470</v>
      </c>
      <c r="AA272" s="20" t="s">
        <v>471</v>
      </c>
      <c r="AB272" s="20" t="s">
        <v>1491</v>
      </c>
      <c r="AC272" s="20" t="s">
        <v>1492</v>
      </c>
      <c r="AD272" s="20" t="s">
        <v>46</v>
      </c>
      <c r="AE272" s="20" t="s">
        <v>412</v>
      </c>
      <c r="AF272" s="21">
        <v>1.3930821476799999</v>
      </c>
      <c r="AG272" s="21">
        <v>8.4525297780700004E-2</v>
      </c>
    </row>
    <row r="273" spans="14:33">
      <c r="N273" s="19" t="s">
        <v>683</v>
      </c>
      <c r="O273" s="19" t="s">
        <v>684</v>
      </c>
      <c r="P273" s="19" t="s">
        <v>687</v>
      </c>
      <c r="Q273" s="19" t="s">
        <v>688</v>
      </c>
      <c r="T273" s="20">
        <v>338</v>
      </c>
      <c r="U273" s="20" t="s">
        <v>403</v>
      </c>
      <c r="V273" s="20" t="s">
        <v>404</v>
      </c>
      <c r="W273" s="20" t="s">
        <v>405</v>
      </c>
      <c r="X273" s="20" t="s">
        <v>479</v>
      </c>
      <c r="Y273" s="20" t="s">
        <v>480</v>
      </c>
      <c r="Z273" s="20" t="s">
        <v>719</v>
      </c>
      <c r="AA273" s="20" t="s">
        <v>720</v>
      </c>
      <c r="AB273" s="20" t="s">
        <v>803</v>
      </c>
      <c r="AC273" s="20" t="s">
        <v>804</v>
      </c>
      <c r="AD273" s="20" t="s">
        <v>46</v>
      </c>
      <c r="AE273" s="20" t="s">
        <v>412</v>
      </c>
      <c r="AF273" s="21">
        <v>3.0188224046599998</v>
      </c>
      <c r="AG273" s="21">
        <v>0.32360021103600001</v>
      </c>
    </row>
    <row r="274" spans="14:33">
      <c r="N274" s="19" t="s">
        <v>683</v>
      </c>
      <c r="O274" s="19" t="s">
        <v>684</v>
      </c>
      <c r="P274" s="19" t="s">
        <v>1348</v>
      </c>
      <c r="Q274" s="19" t="s">
        <v>1349</v>
      </c>
      <c r="T274" s="20">
        <v>408</v>
      </c>
      <c r="U274" s="20" t="s">
        <v>403</v>
      </c>
      <c r="V274" s="20" t="s">
        <v>404</v>
      </c>
      <c r="W274" s="20" t="s">
        <v>405</v>
      </c>
      <c r="X274" s="20" t="s">
        <v>429</v>
      </c>
      <c r="Y274" s="20" t="s">
        <v>430</v>
      </c>
      <c r="Z274" s="20" t="s">
        <v>1230</v>
      </c>
      <c r="AA274" s="20" t="s">
        <v>1231</v>
      </c>
      <c r="AB274" s="20" t="s">
        <v>1493</v>
      </c>
      <c r="AC274" s="20" t="s">
        <v>1494</v>
      </c>
      <c r="AD274" s="20" t="s">
        <v>46</v>
      </c>
      <c r="AE274" s="20" t="s">
        <v>1495</v>
      </c>
      <c r="AF274" s="21">
        <v>0.14023445655299999</v>
      </c>
      <c r="AG274" s="21">
        <v>2.8604110276800001E-4</v>
      </c>
    </row>
    <row r="275" spans="14:33">
      <c r="N275" s="19" t="s">
        <v>620</v>
      </c>
      <c r="O275" s="19" t="s">
        <v>621</v>
      </c>
      <c r="P275" s="19" t="s">
        <v>1352</v>
      </c>
      <c r="Q275" s="19" t="s">
        <v>1353</v>
      </c>
      <c r="T275" s="20">
        <v>327</v>
      </c>
      <c r="U275" s="20" t="s">
        <v>403</v>
      </c>
      <c r="V275" s="20" t="s">
        <v>404</v>
      </c>
      <c r="W275" s="20" t="s">
        <v>405</v>
      </c>
      <c r="X275" s="20" t="s">
        <v>474</v>
      </c>
      <c r="Y275" s="20" t="s">
        <v>475</v>
      </c>
      <c r="Z275" s="20" t="s">
        <v>1026</v>
      </c>
      <c r="AA275" s="20" t="s">
        <v>1027</v>
      </c>
      <c r="AB275" s="20" t="s">
        <v>1496</v>
      </c>
      <c r="AC275" s="20" t="s">
        <v>1497</v>
      </c>
      <c r="AD275" s="20" t="s">
        <v>46</v>
      </c>
      <c r="AE275" s="20" t="s">
        <v>412</v>
      </c>
      <c r="AF275" s="21">
        <v>2.8571871455600002</v>
      </c>
      <c r="AG275" s="21">
        <v>0.34629239046400001</v>
      </c>
    </row>
    <row r="276" spans="14:33">
      <c r="N276" s="19" t="s">
        <v>620</v>
      </c>
      <c r="O276" s="19" t="s">
        <v>621</v>
      </c>
      <c r="P276" s="19" t="s">
        <v>1379</v>
      </c>
      <c r="Q276" s="19" t="s">
        <v>1380</v>
      </c>
      <c r="T276" s="20">
        <v>272</v>
      </c>
      <c r="U276" s="20" t="s">
        <v>403</v>
      </c>
      <c r="V276" s="20" t="s">
        <v>404</v>
      </c>
      <c r="W276" s="20" t="s">
        <v>405</v>
      </c>
      <c r="X276" s="20" t="s">
        <v>468</v>
      </c>
      <c r="Y276" s="20" t="s">
        <v>469</v>
      </c>
      <c r="Z276" s="20" t="s">
        <v>1010</v>
      </c>
      <c r="AA276" s="20" t="s">
        <v>1011</v>
      </c>
      <c r="AB276" s="20" t="s">
        <v>1395</v>
      </c>
      <c r="AC276" s="20" t="s">
        <v>1396</v>
      </c>
      <c r="AD276" s="20" t="s">
        <v>46</v>
      </c>
      <c r="AE276" s="20" t="s">
        <v>412</v>
      </c>
      <c r="AF276" s="21">
        <v>2.65891135123</v>
      </c>
      <c r="AG276" s="21">
        <v>0.21890896796500001</v>
      </c>
    </row>
    <row r="277" spans="14:33">
      <c r="N277" s="19" t="s">
        <v>620</v>
      </c>
      <c r="O277" s="19" t="s">
        <v>621</v>
      </c>
      <c r="P277" s="19" t="s">
        <v>1498</v>
      </c>
      <c r="Q277" s="19" t="s">
        <v>1499</v>
      </c>
      <c r="T277" s="20">
        <v>227</v>
      </c>
      <c r="U277" s="20" t="s">
        <v>403</v>
      </c>
      <c r="V277" s="20" t="s">
        <v>404</v>
      </c>
      <c r="W277" s="20" t="s">
        <v>405</v>
      </c>
      <c r="X277" s="20" t="s">
        <v>406</v>
      </c>
      <c r="Y277" s="20" t="s">
        <v>407</v>
      </c>
      <c r="Z277" s="20" t="s">
        <v>575</v>
      </c>
      <c r="AA277" s="20" t="s">
        <v>576</v>
      </c>
      <c r="AB277" s="20" t="s">
        <v>1500</v>
      </c>
      <c r="AC277" s="20" t="s">
        <v>1501</v>
      </c>
      <c r="AD277" s="20" t="s">
        <v>46</v>
      </c>
      <c r="AE277" s="20" t="s">
        <v>412</v>
      </c>
      <c r="AF277" s="21">
        <v>1.6995052929400001</v>
      </c>
      <c r="AG277" s="21">
        <v>0.106833444024</v>
      </c>
    </row>
    <row r="278" spans="14:33">
      <c r="N278" s="19" t="s">
        <v>519</v>
      </c>
      <c r="O278" s="19" t="s">
        <v>520</v>
      </c>
      <c r="P278" s="19" t="s">
        <v>521</v>
      </c>
      <c r="Q278" s="19" t="s">
        <v>522</v>
      </c>
      <c r="T278" s="20">
        <v>82</v>
      </c>
      <c r="U278" s="20" t="s">
        <v>403</v>
      </c>
      <c r="V278" s="20" t="s">
        <v>404</v>
      </c>
      <c r="W278" s="20" t="s">
        <v>405</v>
      </c>
      <c r="X278" s="20" t="s">
        <v>413</v>
      </c>
      <c r="Y278" s="20" t="s">
        <v>414</v>
      </c>
      <c r="Z278" s="20" t="s">
        <v>591</v>
      </c>
      <c r="AA278" s="20" t="s">
        <v>588</v>
      </c>
      <c r="AB278" s="20" t="s">
        <v>1130</v>
      </c>
      <c r="AC278" s="20" t="s">
        <v>1131</v>
      </c>
      <c r="AD278" s="20" t="s">
        <v>46</v>
      </c>
      <c r="AE278" s="20" t="s">
        <v>412</v>
      </c>
      <c r="AF278" s="21">
        <v>1.50226084307</v>
      </c>
      <c r="AG278" s="21">
        <v>8.3648158289300001E-2</v>
      </c>
    </row>
    <row r="279" spans="14:33">
      <c r="N279" s="19" t="s">
        <v>519</v>
      </c>
      <c r="O279" s="19" t="s">
        <v>520</v>
      </c>
      <c r="P279" s="19" t="s">
        <v>606</v>
      </c>
      <c r="Q279" s="19" t="s">
        <v>607</v>
      </c>
      <c r="T279" s="20">
        <v>121</v>
      </c>
      <c r="U279" s="20" t="s">
        <v>403</v>
      </c>
      <c r="V279" s="20" t="s">
        <v>404</v>
      </c>
      <c r="W279" s="20" t="s">
        <v>405</v>
      </c>
      <c r="X279" s="20" t="s">
        <v>423</v>
      </c>
      <c r="Y279" s="20" t="s">
        <v>424</v>
      </c>
      <c r="Z279" s="20" t="s">
        <v>697</v>
      </c>
      <c r="AA279" s="20" t="s">
        <v>698</v>
      </c>
      <c r="AB279" s="20" t="s">
        <v>1502</v>
      </c>
      <c r="AC279" s="20" t="s">
        <v>1503</v>
      </c>
      <c r="AD279" s="20" t="s">
        <v>46</v>
      </c>
      <c r="AE279" s="20" t="s">
        <v>412</v>
      </c>
      <c r="AF279" s="21">
        <v>3.1981607997800001</v>
      </c>
      <c r="AG279" s="21">
        <v>0.35490394872199998</v>
      </c>
    </row>
    <row r="280" spans="14:33">
      <c r="N280" s="19" t="s">
        <v>519</v>
      </c>
      <c r="O280" s="19" t="s">
        <v>520</v>
      </c>
      <c r="P280" s="19" t="s">
        <v>1504</v>
      </c>
      <c r="Q280" s="19" t="s">
        <v>1505</v>
      </c>
      <c r="T280" s="20">
        <v>18</v>
      </c>
      <c r="U280" s="20" t="s">
        <v>403</v>
      </c>
      <c r="V280" s="20" t="s">
        <v>404</v>
      </c>
      <c r="W280" s="20" t="s">
        <v>405</v>
      </c>
      <c r="X280" s="20" t="s">
        <v>395</v>
      </c>
      <c r="Y280" s="20" t="s">
        <v>396</v>
      </c>
      <c r="Z280" s="20" t="s">
        <v>185</v>
      </c>
      <c r="AA280" s="20" t="s">
        <v>451</v>
      </c>
      <c r="AB280" s="20" t="s">
        <v>1346</v>
      </c>
      <c r="AC280" s="20" t="s">
        <v>1347</v>
      </c>
      <c r="AD280" s="20" t="s">
        <v>46</v>
      </c>
      <c r="AE280" s="20" t="s">
        <v>412</v>
      </c>
      <c r="AF280" s="21">
        <v>0.21442140868199999</v>
      </c>
      <c r="AG280" s="21">
        <v>1.29038330497E-3</v>
      </c>
    </row>
    <row r="281" spans="14:33">
      <c r="N281" s="19" t="s">
        <v>519</v>
      </c>
      <c r="O281" s="19" t="s">
        <v>520</v>
      </c>
      <c r="P281" s="19" t="s">
        <v>1506</v>
      </c>
      <c r="Q281" s="19" t="s">
        <v>1507</v>
      </c>
      <c r="T281" s="20">
        <v>205</v>
      </c>
      <c r="U281" s="20" t="s">
        <v>403</v>
      </c>
      <c r="V281" s="20" t="s">
        <v>404</v>
      </c>
      <c r="W281" s="20" t="s">
        <v>405</v>
      </c>
      <c r="X281" s="20" t="s">
        <v>406</v>
      </c>
      <c r="Y281" s="20" t="s">
        <v>407</v>
      </c>
      <c r="Z281" s="20" t="s">
        <v>893</v>
      </c>
      <c r="AA281" s="20" t="s">
        <v>894</v>
      </c>
      <c r="AB281" s="20" t="s">
        <v>1276</v>
      </c>
      <c r="AC281" s="20" t="s">
        <v>1277</v>
      </c>
      <c r="AD281" s="20" t="s">
        <v>46</v>
      </c>
      <c r="AE281" s="20" t="s">
        <v>412</v>
      </c>
      <c r="AF281" s="21">
        <v>1.12902367807</v>
      </c>
      <c r="AG281" s="21">
        <v>4.7499283417900003E-2</v>
      </c>
    </row>
    <row r="282" spans="14:33">
      <c r="N282" s="19" t="s">
        <v>519</v>
      </c>
      <c r="O282" s="19" t="s">
        <v>520</v>
      </c>
      <c r="P282" s="19" t="s">
        <v>1508</v>
      </c>
      <c r="Q282" s="19" t="s">
        <v>1509</v>
      </c>
      <c r="T282" s="20">
        <v>239</v>
      </c>
      <c r="U282" s="20" t="s">
        <v>403</v>
      </c>
      <c r="V282" s="20" t="s">
        <v>404</v>
      </c>
      <c r="W282" s="20" t="s">
        <v>405</v>
      </c>
      <c r="X282" s="20" t="s">
        <v>406</v>
      </c>
      <c r="Y282" s="20" t="s">
        <v>407</v>
      </c>
      <c r="Z282" s="20" t="s">
        <v>948</v>
      </c>
      <c r="AA282" s="20" t="s">
        <v>949</v>
      </c>
      <c r="AB282" s="20" t="s">
        <v>1510</v>
      </c>
      <c r="AC282" s="20" t="s">
        <v>1511</v>
      </c>
      <c r="AD282" s="20" t="s">
        <v>46</v>
      </c>
      <c r="AE282" s="20" t="s">
        <v>412</v>
      </c>
      <c r="AF282" s="21">
        <v>1.0039904775999999</v>
      </c>
      <c r="AG282" s="21">
        <v>4.8087906942900001E-2</v>
      </c>
    </row>
    <row r="283" spans="14:33">
      <c r="N283" s="19" t="s">
        <v>813</v>
      </c>
      <c r="O283" s="19" t="s">
        <v>520</v>
      </c>
      <c r="P283" s="19" t="s">
        <v>1512</v>
      </c>
      <c r="Q283" s="19" t="s">
        <v>1513</v>
      </c>
      <c r="T283" s="20">
        <v>240</v>
      </c>
      <c r="U283" s="20" t="s">
        <v>403</v>
      </c>
      <c r="V283" s="20" t="s">
        <v>404</v>
      </c>
      <c r="W283" s="20" t="s">
        <v>405</v>
      </c>
      <c r="X283" s="20" t="s">
        <v>406</v>
      </c>
      <c r="Y283" s="20" t="s">
        <v>407</v>
      </c>
      <c r="Z283" s="20" t="s">
        <v>948</v>
      </c>
      <c r="AA283" s="20" t="s">
        <v>949</v>
      </c>
      <c r="AB283" s="20" t="s">
        <v>1514</v>
      </c>
      <c r="AC283" s="20" t="s">
        <v>1515</v>
      </c>
      <c r="AD283" s="20" t="s">
        <v>46</v>
      </c>
      <c r="AE283" s="20" t="s">
        <v>412</v>
      </c>
      <c r="AF283" s="21">
        <v>2.9433907938399999</v>
      </c>
      <c r="AG283" s="21">
        <v>0.220379798204</v>
      </c>
    </row>
    <row r="284" spans="14:33">
      <c r="N284" s="19" t="s">
        <v>813</v>
      </c>
      <c r="O284" s="19" t="s">
        <v>520</v>
      </c>
      <c r="P284" s="19" t="s">
        <v>1516</v>
      </c>
      <c r="Q284" s="19" t="s">
        <v>1517</v>
      </c>
      <c r="T284" s="20">
        <v>35</v>
      </c>
      <c r="U284" s="20" t="s">
        <v>403</v>
      </c>
      <c r="V284" s="20" t="s">
        <v>404</v>
      </c>
      <c r="W284" s="20" t="s">
        <v>405</v>
      </c>
      <c r="X284" s="20" t="s">
        <v>395</v>
      </c>
      <c r="Y284" s="20" t="s">
        <v>396</v>
      </c>
      <c r="Z284" s="20" t="s">
        <v>495</v>
      </c>
      <c r="AA284" s="20" t="s">
        <v>496</v>
      </c>
      <c r="AB284" s="20" t="s">
        <v>1518</v>
      </c>
      <c r="AC284" s="20" t="s">
        <v>1519</v>
      </c>
      <c r="AD284" s="20" t="s">
        <v>46</v>
      </c>
      <c r="AE284" s="20" t="s">
        <v>412</v>
      </c>
      <c r="AF284" s="21">
        <v>2.4994410094699999</v>
      </c>
      <c r="AG284" s="21">
        <v>0.25057093914400003</v>
      </c>
    </row>
    <row r="285" spans="14:33">
      <c r="N285" s="19" t="s">
        <v>1278</v>
      </c>
      <c r="O285" s="19" t="s">
        <v>1031</v>
      </c>
      <c r="P285" s="19" t="s">
        <v>1279</v>
      </c>
      <c r="Q285" s="19" t="s">
        <v>1280</v>
      </c>
      <c r="T285" s="20">
        <v>290</v>
      </c>
      <c r="U285" s="20" t="s">
        <v>403</v>
      </c>
      <c r="V285" s="20" t="s">
        <v>404</v>
      </c>
      <c r="W285" s="20" t="s">
        <v>405</v>
      </c>
      <c r="X285" s="20" t="s">
        <v>468</v>
      </c>
      <c r="Y285" s="20" t="s">
        <v>469</v>
      </c>
      <c r="Z285" s="20" t="s">
        <v>693</v>
      </c>
      <c r="AA285" s="20" t="s">
        <v>694</v>
      </c>
      <c r="AB285" s="20" t="s">
        <v>1520</v>
      </c>
      <c r="AC285" s="20" t="s">
        <v>1521</v>
      </c>
      <c r="AD285" s="20" t="s">
        <v>46</v>
      </c>
      <c r="AE285" s="20" t="s">
        <v>412</v>
      </c>
      <c r="AF285" s="21">
        <v>1.63810958229</v>
      </c>
      <c r="AG285" s="21">
        <v>9.6483242616200005E-2</v>
      </c>
    </row>
    <row r="286" spans="14:33">
      <c r="N286" s="19" t="s">
        <v>1278</v>
      </c>
      <c r="O286" s="19" t="s">
        <v>1031</v>
      </c>
      <c r="P286" s="19" t="s">
        <v>1371</v>
      </c>
      <c r="Q286" s="19" t="s">
        <v>1372</v>
      </c>
      <c r="T286" s="20">
        <v>182</v>
      </c>
      <c r="U286" s="20" t="s">
        <v>403</v>
      </c>
      <c r="V286" s="20" t="s">
        <v>404</v>
      </c>
      <c r="W286" s="20" t="s">
        <v>405</v>
      </c>
      <c r="X286" s="20" t="s">
        <v>440</v>
      </c>
      <c r="Y286" s="20" t="s">
        <v>441</v>
      </c>
      <c r="Z286" s="20" t="s">
        <v>519</v>
      </c>
      <c r="AA286" s="20" t="s">
        <v>520</v>
      </c>
      <c r="AB286" s="20" t="s">
        <v>1504</v>
      </c>
      <c r="AC286" s="20" t="s">
        <v>1505</v>
      </c>
      <c r="AD286" s="20" t="s">
        <v>46</v>
      </c>
      <c r="AE286" s="20" t="s">
        <v>412</v>
      </c>
      <c r="AF286" s="21">
        <v>1.03492981548</v>
      </c>
      <c r="AG286" s="21">
        <v>3.69607390896E-2</v>
      </c>
    </row>
    <row r="287" spans="14:33">
      <c r="N287" s="19" t="s">
        <v>1036</v>
      </c>
      <c r="O287" s="19" t="s">
        <v>1037</v>
      </c>
      <c r="P287" s="19" t="s">
        <v>1373</v>
      </c>
      <c r="Q287" s="19" t="s">
        <v>1374</v>
      </c>
      <c r="T287" s="20">
        <v>392</v>
      </c>
      <c r="U287" s="20" t="s">
        <v>403</v>
      </c>
      <c r="V287" s="20" t="s">
        <v>404</v>
      </c>
      <c r="W287" s="20" t="s">
        <v>405</v>
      </c>
      <c r="X287" s="20" t="s">
        <v>429</v>
      </c>
      <c r="Y287" s="20" t="s">
        <v>430</v>
      </c>
      <c r="Z287" s="20" t="s">
        <v>1198</v>
      </c>
      <c r="AA287" s="20" t="s">
        <v>1199</v>
      </c>
      <c r="AB287" s="20" t="s">
        <v>1522</v>
      </c>
      <c r="AC287" s="20" t="s">
        <v>1523</v>
      </c>
      <c r="AD287" s="20" t="s">
        <v>46</v>
      </c>
      <c r="AE287" s="20" t="s">
        <v>412</v>
      </c>
      <c r="AF287" s="21">
        <v>3.6218635740699998</v>
      </c>
      <c r="AG287" s="21">
        <v>0.29695124696300002</v>
      </c>
    </row>
    <row r="288" spans="14:33">
      <c r="N288" s="19" t="s">
        <v>1036</v>
      </c>
      <c r="O288" s="19" t="s">
        <v>1037</v>
      </c>
      <c r="P288" s="19" t="s">
        <v>1485</v>
      </c>
      <c r="Q288" s="19" t="s">
        <v>1486</v>
      </c>
      <c r="T288" s="20">
        <v>40</v>
      </c>
      <c r="U288" s="20" t="s">
        <v>403</v>
      </c>
      <c r="V288" s="20" t="s">
        <v>404</v>
      </c>
      <c r="W288" s="20" t="s">
        <v>405</v>
      </c>
      <c r="X288" s="20" t="s">
        <v>395</v>
      </c>
      <c r="Y288" s="20" t="s">
        <v>396</v>
      </c>
      <c r="Z288" s="20" t="s">
        <v>501</v>
      </c>
      <c r="AA288" s="20" t="s">
        <v>502</v>
      </c>
      <c r="AB288" s="20" t="s">
        <v>1524</v>
      </c>
      <c r="AC288" s="20" t="s">
        <v>1525</v>
      </c>
      <c r="AD288" s="20" t="s">
        <v>46</v>
      </c>
      <c r="AE288" s="20" t="s">
        <v>412</v>
      </c>
      <c r="AF288" s="21">
        <v>1.46546965618</v>
      </c>
      <c r="AG288" s="21">
        <v>7.7188053967600007E-2</v>
      </c>
    </row>
    <row r="289" spans="14:33">
      <c r="N289" s="19" t="s">
        <v>689</v>
      </c>
      <c r="O289" s="19" t="s">
        <v>690</v>
      </c>
      <c r="P289" s="19" t="s">
        <v>1389</v>
      </c>
      <c r="Q289" s="19" t="s">
        <v>994</v>
      </c>
      <c r="T289" s="20">
        <v>293</v>
      </c>
      <c r="U289" s="20" t="s">
        <v>403</v>
      </c>
      <c r="V289" s="20" t="s">
        <v>404</v>
      </c>
      <c r="W289" s="20" t="s">
        <v>405</v>
      </c>
      <c r="X289" s="20" t="s">
        <v>468</v>
      </c>
      <c r="Y289" s="20" t="s">
        <v>469</v>
      </c>
      <c r="Z289" s="20" t="s">
        <v>1056</v>
      </c>
      <c r="AA289" s="20" t="s">
        <v>1057</v>
      </c>
      <c r="AB289" s="20" t="s">
        <v>1526</v>
      </c>
      <c r="AC289" s="20" t="s">
        <v>1527</v>
      </c>
      <c r="AD289" s="20" t="s">
        <v>46</v>
      </c>
      <c r="AE289" s="20" t="s">
        <v>412</v>
      </c>
      <c r="AF289" s="21">
        <v>3.7718716312699998</v>
      </c>
      <c r="AG289" s="21">
        <v>0.46215369938299999</v>
      </c>
    </row>
    <row r="290" spans="14:33">
      <c r="N290" s="19" t="s">
        <v>829</v>
      </c>
      <c r="O290" s="19" t="s">
        <v>830</v>
      </c>
      <c r="P290" s="19" t="s">
        <v>831</v>
      </c>
      <c r="Q290" s="19" t="s">
        <v>832</v>
      </c>
      <c r="T290" s="20">
        <v>217</v>
      </c>
      <c r="U290" s="20" t="s">
        <v>403</v>
      </c>
      <c r="V290" s="20" t="s">
        <v>404</v>
      </c>
      <c r="W290" s="20" t="s">
        <v>405</v>
      </c>
      <c r="X290" s="20" t="s">
        <v>406</v>
      </c>
      <c r="Y290" s="20" t="s">
        <v>407</v>
      </c>
      <c r="Z290" s="20" t="s">
        <v>911</v>
      </c>
      <c r="AA290" s="20" t="s">
        <v>912</v>
      </c>
      <c r="AB290" s="20" t="s">
        <v>1528</v>
      </c>
      <c r="AC290" s="20" t="s">
        <v>1529</v>
      </c>
      <c r="AD290" s="20" t="s">
        <v>46</v>
      </c>
      <c r="AE290" s="20" t="s">
        <v>412</v>
      </c>
      <c r="AF290" s="21">
        <v>2.6003147592800002</v>
      </c>
      <c r="AG290" s="21">
        <v>0.24061932433700001</v>
      </c>
    </row>
    <row r="291" spans="14:33">
      <c r="N291" s="19" t="s">
        <v>829</v>
      </c>
      <c r="O291" s="19" t="s">
        <v>830</v>
      </c>
      <c r="P291" s="19" t="s">
        <v>1120</v>
      </c>
      <c r="Q291" s="19" t="s">
        <v>1121</v>
      </c>
      <c r="T291" s="20">
        <v>348</v>
      </c>
      <c r="U291" s="20" t="s">
        <v>403</v>
      </c>
      <c r="V291" s="20" t="s">
        <v>404</v>
      </c>
      <c r="W291" s="20" t="s">
        <v>405</v>
      </c>
      <c r="X291" s="20" t="s">
        <v>479</v>
      </c>
      <c r="Y291" s="20" t="s">
        <v>480</v>
      </c>
      <c r="Z291" s="20" t="s">
        <v>762</v>
      </c>
      <c r="AA291" s="20" t="s">
        <v>763</v>
      </c>
      <c r="AB291" s="20" t="s">
        <v>1377</v>
      </c>
      <c r="AC291" s="20" t="s">
        <v>1378</v>
      </c>
      <c r="AD291" s="20" t="s">
        <v>46</v>
      </c>
      <c r="AE291" s="20" t="s">
        <v>412</v>
      </c>
      <c r="AF291" s="21">
        <v>3.4069997652400001</v>
      </c>
      <c r="AG291" s="21">
        <v>0.41343975721600001</v>
      </c>
    </row>
    <row r="292" spans="14:33">
      <c r="N292" s="19" t="s">
        <v>829</v>
      </c>
      <c r="O292" s="19" t="s">
        <v>830</v>
      </c>
      <c r="P292" s="19" t="s">
        <v>1530</v>
      </c>
      <c r="Q292" s="19" t="s">
        <v>1531</v>
      </c>
      <c r="T292" s="20">
        <v>402</v>
      </c>
      <c r="U292" s="20" t="s">
        <v>403</v>
      </c>
      <c r="V292" s="20" t="s">
        <v>404</v>
      </c>
      <c r="W292" s="20" t="s">
        <v>405</v>
      </c>
      <c r="X292" s="20" t="s">
        <v>429</v>
      </c>
      <c r="Y292" s="20" t="s">
        <v>430</v>
      </c>
      <c r="Z292" s="20" t="s">
        <v>1211</v>
      </c>
      <c r="AA292" s="20" t="s">
        <v>1212</v>
      </c>
      <c r="AB292" s="20" t="s">
        <v>1532</v>
      </c>
      <c r="AC292" s="20" t="s">
        <v>1533</v>
      </c>
      <c r="AD292" s="20" t="s">
        <v>46</v>
      </c>
      <c r="AE292" s="20" t="s">
        <v>412</v>
      </c>
      <c r="AF292" s="21">
        <v>2.2855652370600001</v>
      </c>
      <c r="AG292" s="21">
        <v>0.15373351502900001</v>
      </c>
    </row>
    <row r="293" spans="14:33">
      <c r="N293" s="19" t="s">
        <v>408</v>
      </c>
      <c r="O293" s="19" t="s">
        <v>409</v>
      </c>
      <c r="P293" s="19" t="s">
        <v>410</v>
      </c>
      <c r="Q293" s="19" t="s">
        <v>411</v>
      </c>
      <c r="T293" s="20">
        <v>307</v>
      </c>
      <c r="U293" s="20" t="s">
        <v>403</v>
      </c>
      <c r="V293" s="20" t="s">
        <v>404</v>
      </c>
      <c r="W293" s="20" t="s">
        <v>405</v>
      </c>
      <c r="X293" s="20" t="s">
        <v>474</v>
      </c>
      <c r="Y293" s="20" t="s">
        <v>475</v>
      </c>
      <c r="Z293" s="20" t="s">
        <v>659</v>
      </c>
      <c r="AA293" s="20" t="s">
        <v>660</v>
      </c>
      <c r="AB293" s="20" t="s">
        <v>717</v>
      </c>
      <c r="AC293" s="20" t="s">
        <v>718</v>
      </c>
      <c r="AD293" s="20" t="s">
        <v>46</v>
      </c>
      <c r="AE293" s="20" t="s">
        <v>412</v>
      </c>
      <c r="AF293" s="21">
        <v>2.2396803991400001</v>
      </c>
      <c r="AG293" s="21">
        <v>0.19146970342399999</v>
      </c>
    </row>
    <row r="294" spans="14:33">
      <c r="N294" s="19" t="s">
        <v>408</v>
      </c>
      <c r="O294" s="19" t="s">
        <v>409</v>
      </c>
      <c r="P294" s="19" t="s">
        <v>928</v>
      </c>
      <c r="Q294" s="19" t="s">
        <v>929</v>
      </c>
      <c r="T294" s="20">
        <v>139</v>
      </c>
      <c r="U294" s="20" t="s">
        <v>403</v>
      </c>
      <c r="V294" s="20" t="s">
        <v>404</v>
      </c>
      <c r="W294" s="20" t="s">
        <v>405</v>
      </c>
      <c r="X294" s="20" t="s">
        <v>435</v>
      </c>
      <c r="Y294" s="20" t="s">
        <v>436</v>
      </c>
      <c r="Z294" s="20" t="s">
        <v>742</v>
      </c>
      <c r="AA294" s="20" t="s">
        <v>743</v>
      </c>
      <c r="AB294" s="20" t="s">
        <v>1149</v>
      </c>
      <c r="AC294" s="20" t="s">
        <v>1150</v>
      </c>
      <c r="AD294" s="20" t="s">
        <v>46</v>
      </c>
      <c r="AE294" s="20" t="s">
        <v>412</v>
      </c>
      <c r="AF294" s="21">
        <v>1.7255208980300001</v>
      </c>
      <c r="AG294" s="21">
        <v>0.119155857293</v>
      </c>
    </row>
    <row r="295" spans="14:33">
      <c r="N295" s="19" t="s">
        <v>408</v>
      </c>
      <c r="O295" s="19" t="s">
        <v>409</v>
      </c>
      <c r="P295" s="19" t="s">
        <v>1401</v>
      </c>
      <c r="Q295" s="19" t="s">
        <v>1402</v>
      </c>
      <c r="T295" s="20">
        <v>383</v>
      </c>
      <c r="U295" s="20" t="s">
        <v>403</v>
      </c>
      <c r="V295" s="20" t="s">
        <v>404</v>
      </c>
      <c r="W295" s="20" t="s">
        <v>405</v>
      </c>
      <c r="X295" s="20" t="s">
        <v>429</v>
      </c>
      <c r="Y295" s="20" t="s">
        <v>430</v>
      </c>
      <c r="Z295" s="20" t="s">
        <v>1182</v>
      </c>
      <c r="AA295" s="20" t="s">
        <v>1183</v>
      </c>
      <c r="AB295" s="20" t="s">
        <v>1297</v>
      </c>
      <c r="AC295" s="20" t="s">
        <v>1298</v>
      </c>
      <c r="AD295" s="20" t="s">
        <v>46</v>
      </c>
      <c r="AE295" s="20" t="s">
        <v>412</v>
      </c>
      <c r="AF295" s="21">
        <v>3.0349402030500001</v>
      </c>
      <c r="AG295" s="21">
        <v>0.26483162579500003</v>
      </c>
    </row>
    <row r="296" spans="14:33">
      <c r="N296" s="19" t="s">
        <v>408</v>
      </c>
      <c r="O296" s="19" t="s">
        <v>409</v>
      </c>
      <c r="P296" s="19" t="s">
        <v>1534</v>
      </c>
      <c r="Q296" s="19" t="s">
        <v>1535</v>
      </c>
      <c r="T296" s="20">
        <v>156</v>
      </c>
      <c r="U296" s="20" t="s">
        <v>403</v>
      </c>
      <c r="V296" s="20" t="s">
        <v>404</v>
      </c>
      <c r="W296" s="20" t="s">
        <v>405</v>
      </c>
      <c r="X296" s="20" t="s">
        <v>435</v>
      </c>
      <c r="Y296" s="20" t="s">
        <v>436</v>
      </c>
      <c r="Z296" s="20" t="s">
        <v>773</v>
      </c>
      <c r="AA296" s="20" t="s">
        <v>774</v>
      </c>
      <c r="AB296" s="20" t="s">
        <v>1536</v>
      </c>
      <c r="AC296" s="20" t="s">
        <v>1537</v>
      </c>
      <c r="AD296" s="20" t="s">
        <v>46</v>
      </c>
      <c r="AE296" s="20" t="s">
        <v>412</v>
      </c>
      <c r="AF296" s="21">
        <v>1.56363925996</v>
      </c>
      <c r="AG296" s="21">
        <v>0.107491818851</v>
      </c>
    </row>
    <row r="297" spans="14:33">
      <c r="N297" s="19" t="s">
        <v>911</v>
      </c>
      <c r="O297" s="19" t="s">
        <v>912</v>
      </c>
      <c r="P297" s="19" t="s">
        <v>1403</v>
      </c>
      <c r="Q297" s="19" t="s">
        <v>1404</v>
      </c>
      <c r="T297" s="20">
        <v>303</v>
      </c>
      <c r="U297" s="20" t="s">
        <v>403</v>
      </c>
      <c r="V297" s="20" t="s">
        <v>404</v>
      </c>
      <c r="W297" s="20" t="s">
        <v>405</v>
      </c>
      <c r="X297" s="20" t="s">
        <v>474</v>
      </c>
      <c r="Y297" s="20" t="s">
        <v>475</v>
      </c>
      <c r="Z297" s="20" t="s">
        <v>559</v>
      </c>
      <c r="AA297" s="20" t="s">
        <v>560</v>
      </c>
      <c r="AB297" s="20" t="s">
        <v>663</v>
      </c>
      <c r="AC297" s="20" t="s">
        <v>664</v>
      </c>
      <c r="AD297" s="20" t="s">
        <v>46</v>
      </c>
      <c r="AE297" s="20" t="s">
        <v>412</v>
      </c>
      <c r="AF297" s="21">
        <v>3.8101569778600002</v>
      </c>
      <c r="AG297" s="21">
        <v>0.16985064285199999</v>
      </c>
    </row>
    <row r="298" spans="14:33">
      <c r="N298" s="19" t="s">
        <v>911</v>
      </c>
      <c r="O298" s="19" t="s">
        <v>912</v>
      </c>
      <c r="P298" s="19" t="s">
        <v>1445</v>
      </c>
      <c r="Q298" s="19" t="s">
        <v>1446</v>
      </c>
      <c r="T298" s="20">
        <v>21</v>
      </c>
      <c r="U298" s="20" t="s">
        <v>403</v>
      </c>
      <c r="V298" s="20" t="s">
        <v>404</v>
      </c>
      <c r="W298" s="20" t="s">
        <v>405</v>
      </c>
      <c r="X298" s="20" t="s">
        <v>395</v>
      </c>
      <c r="Y298" s="20" t="s">
        <v>396</v>
      </c>
      <c r="Z298" s="20" t="s">
        <v>458</v>
      </c>
      <c r="AA298" s="20" t="s">
        <v>459</v>
      </c>
      <c r="AB298" s="20" t="s">
        <v>1538</v>
      </c>
      <c r="AC298" s="20" t="s">
        <v>1539</v>
      </c>
      <c r="AD298" s="20" t="s">
        <v>46</v>
      </c>
      <c r="AE298" s="20" t="s">
        <v>412</v>
      </c>
      <c r="AF298" s="21">
        <v>1.23241501799</v>
      </c>
      <c r="AG298" s="21">
        <v>5.1720542543500003E-2</v>
      </c>
    </row>
    <row r="299" spans="14:33">
      <c r="N299" s="19" t="s">
        <v>911</v>
      </c>
      <c r="O299" s="19" t="s">
        <v>912</v>
      </c>
      <c r="P299" s="19" t="s">
        <v>1528</v>
      </c>
      <c r="Q299" s="19" t="s">
        <v>1529</v>
      </c>
      <c r="T299" s="20">
        <v>242</v>
      </c>
      <c r="U299" s="20" t="s">
        <v>403</v>
      </c>
      <c r="V299" s="20" t="s">
        <v>404</v>
      </c>
      <c r="W299" s="20" t="s">
        <v>405</v>
      </c>
      <c r="X299" s="20" t="s">
        <v>406</v>
      </c>
      <c r="Y299" s="20" t="s">
        <v>407</v>
      </c>
      <c r="Z299" s="20" t="s">
        <v>754</v>
      </c>
      <c r="AA299" s="20" t="s">
        <v>755</v>
      </c>
      <c r="AB299" s="20" t="s">
        <v>1540</v>
      </c>
      <c r="AC299" s="20" t="s">
        <v>1541</v>
      </c>
      <c r="AD299" s="20" t="s">
        <v>46</v>
      </c>
      <c r="AE299" s="20" t="s">
        <v>412</v>
      </c>
      <c r="AF299" s="21">
        <v>3.0293059581400001</v>
      </c>
      <c r="AG299" s="21">
        <v>0.184901929337</v>
      </c>
    </row>
    <row r="300" spans="14:33">
      <c r="N300" s="19" t="s">
        <v>911</v>
      </c>
      <c r="O300" s="19" t="s">
        <v>912</v>
      </c>
      <c r="P300" s="19" t="s">
        <v>1542</v>
      </c>
      <c r="Q300" s="19" t="s">
        <v>1543</v>
      </c>
      <c r="T300" s="20">
        <v>251</v>
      </c>
      <c r="U300" s="20" t="s">
        <v>403</v>
      </c>
      <c r="V300" s="20" t="s">
        <v>404</v>
      </c>
      <c r="W300" s="20" t="s">
        <v>405</v>
      </c>
      <c r="X300" s="20" t="s">
        <v>406</v>
      </c>
      <c r="Y300" s="20" t="s">
        <v>407</v>
      </c>
      <c r="Z300" s="20" t="s">
        <v>464</v>
      </c>
      <c r="AA300" s="20" t="s">
        <v>465</v>
      </c>
      <c r="AB300" s="20" t="s">
        <v>1544</v>
      </c>
      <c r="AC300" s="20" t="s">
        <v>1545</v>
      </c>
      <c r="AD300" s="20" t="s">
        <v>46</v>
      </c>
      <c r="AE300" s="20" t="s">
        <v>412</v>
      </c>
      <c r="AF300" s="21">
        <v>1.5265684964799999</v>
      </c>
      <c r="AG300" s="21">
        <v>6.8922021022699995E-2</v>
      </c>
    </row>
    <row r="301" spans="14:33">
      <c r="N301" s="19" t="s">
        <v>458</v>
      </c>
      <c r="O301" s="19" t="s">
        <v>459</v>
      </c>
      <c r="P301" s="19" t="s">
        <v>1405</v>
      </c>
      <c r="Q301" s="19" t="s">
        <v>1406</v>
      </c>
      <c r="T301" s="20">
        <v>210</v>
      </c>
      <c r="U301" s="20" t="s">
        <v>403</v>
      </c>
      <c r="V301" s="20" t="s">
        <v>404</v>
      </c>
      <c r="W301" s="20" t="s">
        <v>405</v>
      </c>
      <c r="X301" s="20" t="s">
        <v>406</v>
      </c>
      <c r="Y301" s="20" t="s">
        <v>407</v>
      </c>
      <c r="Z301" s="20" t="s">
        <v>734</v>
      </c>
      <c r="AA301" s="20" t="s">
        <v>735</v>
      </c>
      <c r="AB301" s="20" t="s">
        <v>1407</v>
      </c>
      <c r="AC301" s="20" t="s">
        <v>1408</v>
      </c>
      <c r="AD301" s="20" t="s">
        <v>46</v>
      </c>
      <c r="AE301" s="20" t="s">
        <v>412</v>
      </c>
      <c r="AF301" s="21">
        <v>2.5623070083899999</v>
      </c>
      <c r="AG301" s="21">
        <v>0.188811434567</v>
      </c>
    </row>
    <row r="302" spans="14:33">
      <c r="N302" s="19" t="s">
        <v>458</v>
      </c>
      <c r="O302" s="19" t="s">
        <v>459</v>
      </c>
      <c r="P302" s="19" t="s">
        <v>1538</v>
      </c>
      <c r="Q302" s="19" t="s">
        <v>1539</v>
      </c>
      <c r="T302" s="20">
        <v>312</v>
      </c>
      <c r="U302" s="20" t="s">
        <v>403</v>
      </c>
      <c r="V302" s="20" t="s">
        <v>404</v>
      </c>
      <c r="W302" s="20" t="s">
        <v>405</v>
      </c>
      <c r="X302" s="20" t="s">
        <v>474</v>
      </c>
      <c r="Y302" s="20" t="s">
        <v>475</v>
      </c>
      <c r="Z302" s="20" t="s">
        <v>665</v>
      </c>
      <c r="AA302" s="20" t="s">
        <v>666</v>
      </c>
      <c r="AB302" s="20" t="s">
        <v>752</v>
      </c>
      <c r="AC302" s="20" t="s">
        <v>753</v>
      </c>
      <c r="AD302" s="20" t="s">
        <v>46</v>
      </c>
      <c r="AE302" s="20" t="s">
        <v>412</v>
      </c>
      <c r="AF302" s="21">
        <v>2.8335226712599999</v>
      </c>
      <c r="AG302" s="21">
        <v>0.21210546461300001</v>
      </c>
    </row>
    <row r="303" spans="14:33">
      <c r="N303" s="19" t="s">
        <v>1040</v>
      </c>
      <c r="O303" s="19" t="s">
        <v>1041</v>
      </c>
      <c r="P303" s="19" t="s">
        <v>1365</v>
      </c>
      <c r="Q303" s="19" t="s">
        <v>1366</v>
      </c>
      <c r="T303" s="20">
        <v>362</v>
      </c>
      <c r="U303" s="20" t="s">
        <v>403</v>
      </c>
      <c r="V303" s="20" t="s">
        <v>404</v>
      </c>
      <c r="W303" s="20" t="s">
        <v>405</v>
      </c>
      <c r="X303" s="20" t="s">
        <v>479</v>
      </c>
      <c r="Y303" s="20" t="s">
        <v>480</v>
      </c>
      <c r="Z303" s="20" t="s">
        <v>1546</v>
      </c>
      <c r="AA303" s="20" t="s">
        <v>1156</v>
      </c>
      <c r="AB303" s="20" t="s">
        <v>1547</v>
      </c>
      <c r="AC303" s="20" t="s">
        <v>1548</v>
      </c>
      <c r="AD303" s="20" t="s">
        <v>46</v>
      </c>
      <c r="AE303" s="20" t="s">
        <v>412</v>
      </c>
      <c r="AF303" s="21">
        <v>0.94702747902499995</v>
      </c>
      <c r="AG303" s="21">
        <v>2.1268282916100001E-2</v>
      </c>
    </row>
    <row r="304" spans="14:33">
      <c r="N304" s="19" t="s">
        <v>1040</v>
      </c>
      <c r="O304" s="19" t="s">
        <v>1041</v>
      </c>
      <c r="P304" s="19" t="s">
        <v>1409</v>
      </c>
      <c r="Q304" s="19" t="s">
        <v>1410</v>
      </c>
      <c r="T304" s="20">
        <v>409</v>
      </c>
      <c r="U304" s="20" t="s">
        <v>403</v>
      </c>
      <c r="V304" s="20" t="s">
        <v>404</v>
      </c>
      <c r="W304" s="20" t="s">
        <v>405</v>
      </c>
      <c r="X304" s="20" t="s">
        <v>429</v>
      </c>
      <c r="Y304" s="20" t="s">
        <v>430</v>
      </c>
      <c r="Z304" s="20" t="s">
        <v>1230</v>
      </c>
      <c r="AA304" s="20" t="s">
        <v>1231</v>
      </c>
      <c r="AB304" s="20" t="s">
        <v>1549</v>
      </c>
      <c r="AC304" s="20" t="s">
        <v>1550</v>
      </c>
      <c r="AD304" s="20" t="s">
        <v>46</v>
      </c>
      <c r="AE304" s="20" t="s">
        <v>1495</v>
      </c>
      <c r="AF304" s="21">
        <v>0.19002351130600001</v>
      </c>
      <c r="AG304" s="21">
        <v>1.1122491791199999E-3</v>
      </c>
    </row>
    <row r="305" spans="14:33">
      <c r="N305" s="19" t="s">
        <v>470</v>
      </c>
      <c r="O305" s="19" t="s">
        <v>471</v>
      </c>
      <c r="P305" s="19" t="s">
        <v>1419</v>
      </c>
      <c r="Q305" s="19" t="s">
        <v>1420</v>
      </c>
      <c r="T305" s="20">
        <v>244</v>
      </c>
      <c r="U305" s="20" t="s">
        <v>403</v>
      </c>
      <c r="V305" s="20" t="s">
        <v>404</v>
      </c>
      <c r="W305" s="20" t="s">
        <v>405</v>
      </c>
      <c r="X305" s="20" t="s">
        <v>406</v>
      </c>
      <c r="Y305" s="20" t="s">
        <v>407</v>
      </c>
      <c r="Z305" s="20" t="s">
        <v>960</v>
      </c>
      <c r="AA305" s="20" t="s">
        <v>961</v>
      </c>
      <c r="AB305" s="20" t="s">
        <v>1551</v>
      </c>
      <c r="AC305" s="20" t="s">
        <v>1552</v>
      </c>
      <c r="AD305" s="20" t="s">
        <v>46</v>
      </c>
      <c r="AE305" s="20" t="s">
        <v>412</v>
      </c>
      <c r="AF305" s="21">
        <v>2.7721207629100002</v>
      </c>
      <c r="AG305" s="21">
        <v>0.18118541121599999</v>
      </c>
    </row>
    <row r="306" spans="14:33">
      <c r="N306" s="19" t="s">
        <v>470</v>
      </c>
      <c r="O306" s="19" t="s">
        <v>471</v>
      </c>
      <c r="P306" s="19" t="s">
        <v>1491</v>
      </c>
      <c r="Q306" s="19" t="s">
        <v>1492</v>
      </c>
      <c r="T306" s="20">
        <v>246</v>
      </c>
      <c r="U306" s="20" t="s">
        <v>403</v>
      </c>
      <c r="V306" s="20" t="s">
        <v>404</v>
      </c>
      <c r="W306" s="20" t="s">
        <v>405</v>
      </c>
      <c r="X306" s="20" t="s">
        <v>406</v>
      </c>
      <c r="Y306" s="20" t="s">
        <v>407</v>
      </c>
      <c r="Z306" s="20" t="s">
        <v>930</v>
      </c>
      <c r="AA306" s="20" t="s">
        <v>931</v>
      </c>
      <c r="AB306" s="20" t="s">
        <v>1553</v>
      </c>
      <c r="AC306" s="20" t="s">
        <v>1554</v>
      </c>
      <c r="AD306" s="20" t="s">
        <v>46</v>
      </c>
      <c r="AE306" s="20" t="s">
        <v>412</v>
      </c>
      <c r="AF306" s="21">
        <v>0.223725232356</v>
      </c>
      <c r="AG306" s="21">
        <v>2.4371881156100002E-3</v>
      </c>
    </row>
    <row r="307" spans="14:33">
      <c r="N307" s="19" t="s">
        <v>769</v>
      </c>
      <c r="O307" s="19" t="s">
        <v>770</v>
      </c>
      <c r="P307" s="19" t="s">
        <v>771</v>
      </c>
      <c r="Q307" s="19" t="s">
        <v>772</v>
      </c>
      <c r="T307" s="20">
        <v>248</v>
      </c>
      <c r="U307" s="20" t="s">
        <v>403</v>
      </c>
      <c r="V307" s="20" t="s">
        <v>404</v>
      </c>
      <c r="W307" s="20" t="s">
        <v>405</v>
      </c>
      <c r="X307" s="20" t="s">
        <v>406</v>
      </c>
      <c r="Y307" s="20" t="s">
        <v>407</v>
      </c>
      <c r="Z307" s="20" t="s">
        <v>1123</v>
      </c>
      <c r="AA307" s="20" t="s">
        <v>971</v>
      </c>
      <c r="AB307" s="20" t="s">
        <v>1555</v>
      </c>
      <c r="AC307" s="20" t="s">
        <v>1556</v>
      </c>
      <c r="AD307" s="20" t="s">
        <v>46</v>
      </c>
      <c r="AE307" s="20" t="s">
        <v>412</v>
      </c>
      <c r="AF307" s="21">
        <v>3.7094267030200001</v>
      </c>
      <c r="AG307" s="21">
        <v>0.29198571746599999</v>
      </c>
    </row>
    <row r="308" spans="14:33">
      <c r="N308" s="19" t="s">
        <v>769</v>
      </c>
      <c r="O308" s="19" t="s">
        <v>770</v>
      </c>
      <c r="P308" s="19" t="s">
        <v>1058</v>
      </c>
      <c r="Q308" s="19" t="s">
        <v>1202</v>
      </c>
      <c r="T308" s="20">
        <v>288</v>
      </c>
      <c r="U308" s="20" t="s">
        <v>403</v>
      </c>
      <c r="V308" s="20" t="s">
        <v>404</v>
      </c>
      <c r="W308" s="20" t="s">
        <v>405</v>
      </c>
      <c r="X308" s="20" t="s">
        <v>468</v>
      </c>
      <c r="Y308" s="20" t="s">
        <v>469</v>
      </c>
      <c r="Z308" s="20" t="s">
        <v>1046</v>
      </c>
      <c r="AA308" s="20" t="s">
        <v>1047</v>
      </c>
      <c r="AB308" s="20" t="s">
        <v>1557</v>
      </c>
      <c r="AC308" s="20" t="s">
        <v>1558</v>
      </c>
      <c r="AD308" s="20" t="s">
        <v>46</v>
      </c>
      <c r="AE308" s="20" t="s">
        <v>412</v>
      </c>
      <c r="AF308" s="21">
        <v>1.64285750657</v>
      </c>
      <c r="AG308" s="21">
        <v>5.8072808997799999E-2</v>
      </c>
    </row>
    <row r="309" spans="14:33">
      <c r="N309" s="19" t="s">
        <v>769</v>
      </c>
      <c r="O309" s="19" t="s">
        <v>770</v>
      </c>
      <c r="P309" s="19" t="s">
        <v>1393</v>
      </c>
      <c r="Q309" s="19" t="s">
        <v>1394</v>
      </c>
      <c r="T309" s="20">
        <v>31</v>
      </c>
      <c r="U309" s="20" t="s">
        <v>403</v>
      </c>
      <c r="V309" s="20" t="s">
        <v>404</v>
      </c>
      <c r="W309" s="20" t="s">
        <v>405</v>
      </c>
      <c r="X309" s="20" t="s">
        <v>395</v>
      </c>
      <c r="Y309" s="20" t="s">
        <v>396</v>
      </c>
      <c r="Z309" s="20" t="s">
        <v>485</v>
      </c>
      <c r="AA309" s="20" t="s">
        <v>486</v>
      </c>
      <c r="AB309" s="20" t="s">
        <v>1559</v>
      </c>
      <c r="AC309" s="20" t="s">
        <v>1560</v>
      </c>
      <c r="AD309" s="20" t="s">
        <v>46</v>
      </c>
      <c r="AE309" s="20" t="s">
        <v>412</v>
      </c>
      <c r="AF309" s="21">
        <v>2.39658430803</v>
      </c>
      <c r="AG309" s="21">
        <v>0.16869829588599999</v>
      </c>
    </row>
    <row r="310" spans="14:33">
      <c r="N310" s="19" t="s">
        <v>769</v>
      </c>
      <c r="O310" s="19" t="s">
        <v>770</v>
      </c>
      <c r="P310" s="19" t="s">
        <v>1421</v>
      </c>
      <c r="Q310" s="19" t="s">
        <v>1422</v>
      </c>
      <c r="T310" s="20">
        <v>273</v>
      </c>
      <c r="U310" s="20" t="s">
        <v>403</v>
      </c>
      <c r="V310" s="20" t="s">
        <v>404</v>
      </c>
      <c r="W310" s="20" t="s">
        <v>405</v>
      </c>
      <c r="X310" s="20" t="s">
        <v>468</v>
      </c>
      <c r="Y310" s="20" t="s">
        <v>469</v>
      </c>
      <c r="Z310" s="20" t="s">
        <v>1010</v>
      </c>
      <c r="AA310" s="20" t="s">
        <v>1011</v>
      </c>
      <c r="AB310" s="20" t="s">
        <v>1399</v>
      </c>
      <c r="AC310" s="20" t="s">
        <v>1400</v>
      </c>
      <c r="AD310" s="20" t="s">
        <v>46</v>
      </c>
      <c r="AE310" s="20" t="s">
        <v>412</v>
      </c>
      <c r="AF310" s="21">
        <v>2.3489295404499999</v>
      </c>
      <c r="AG310" s="21">
        <v>0.18821755257600001</v>
      </c>
    </row>
    <row r="311" spans="14:33">
      <c r="N311" s="19" t="s">
        <v>1046</v>
      </c>
      <c r="O311" s="19" t="s">
        <v>1047</v>
      </c>
      <c r="P311" s="19" t="s">
        <v>1431</v>
      </c>
      <c r="Q311" s="19" t="s">
        <v>1432</v>
      </c>
      <c r="T311" s="20">
        <v>83</v>
      </c>
      <c r="U311" s="20" t="s">
        <v>403</v>
      </c>
      <c r="V311" s="20" t="s">
        <v>404</v>
      </c>
      <c r="W311" s="20" t="s">
        <v>405</v>
      </c>
      <c r="X311" s="20" t="s">
        <v>413</v>
      </c>
      <c r="Y311" s="20" t="s">
        <v>414</v>
      </c>
      <c r="Z311" s="20" t="s">
        <v>591</v>
      </c>
      <c r="AA311" s="20" t="s">
        <v>588</v>
      </c>
      <c r="AB311" s="20" t="s">
        <v>1136</v>
      </c>
      <c r="AC311" s="20" t="s">
        <v>1137</v>
      </c>
      <c r="AD311" s="20" t="s">
        <v>46</v>
      </c>
      <c r="AE311" s="20" t="s">
        <v>412</v>
      </c>
      <c r="AF311" s="21">
        <v>1.0495227951699999</v>
      </c>
      <c r="AG311" s="21">
        <v>2.3658523243599999E-2</v>
      </c>
    </row>
    <row r="312" spans="14:33">
      <c r="N312" s="19" t="s">
        <v>1046</v>
      </c>
      <c r="O312" s="19" t="s">
        <v>1047</v>
      </c>
      <c r="P312" s="19" t="s">
        <v>1557</v>
      </c>
      <c r="Q312" s="19" t="s">
        <v>1558</v>
      </c>
      <c r="T312" s="20">
        <v>190</v>
      </c>
      <c r="U312" s="20" t="s">
        <v>403</v>
      </c>
      <c r="V312" s="20" t="s">
        <v>404</v>
      </c>
      <c r="W312" s="20" t="s">
        <v>405</v>
      </c>
      <c r="X312" s="20" t="s">
        <v>440</v>
      </c>
      <c r="Y312" s="20" t="s">
        <v>441</v>
      </c>
      <c r="Z312" s="20" t="s">
        <v>633</v>
      </c>
      <c r="AA312" s="20" t="s">
        <v>634</v>
      </c>
      <c r="AB312" s="20" t="s">
        <v>1561</v>
      </c>
      <c r="AC312" s="20" t="s">
        <v>1562</v>
      </c>
      <c r="AD312" s="20" t="s">
        <v>46</v>
      </c>
      <c r="AE312" s="20" t="s">
        <v>412</v>
      </c>
      <c r="AF312" s="21">
        <v>1.5274481065000001</v>
      </c>
      <c r="AG312" s="21">
        <v>7.8479036066500002E-2</v>
      </c>
    </row>
    <row r="313" spans="14:33">
      <c r="N313" s="19" t="s">
        <v>215</v>
      </c>
      <c r="O313" s="19" t="s">
        <v>476</v>
      </c>
      <c r="P313" s="19" t="s">
        <v>216</v>
      </c>
      <c r="Q313" s="19" t="s">
        <v>1433</v>
      </c>
      <c r="T313" s="20">
        <v>404</v>
      </c>
      <c r="U313" s="20" t="s">
        <v>403</v>
      </c>
      <c r="V313" s="20" t="s">
        <v>404</v>
      </c>
      <c r="W313" s="20" t="s">
        <v>405</v>
      </c>
      <c r="X313" s="20" t="s">
        <v>429</v>
      </c>
      <c r="Y313" s="20" t="s">
        <v>430</v>
      </c>
      <c r="Z313" s="20" t="s">
        <v>1217</v>
      </c>
      <c r="AA313" s="20" t="s">
        <v>1218</v>
      </c>
      <c r="AB313" s="20" t="s">
        <v>1563</v>
      </c>
      <c r="AC313" s="20" t="s">
        <v>1564</v>
      </c>
      <c r="AD313" s="20" t="s">
        <v>46</v>
      </c>
      <c r="AE313" s="20" t="s">
        <v>412</v>
      </c>
      <c r="AF313" s="21">
        <v>3.3069793673699999</v>
      </c>
      <c r="AG313" s="21">
        <v>0.31264962387400003</v>
      </c>
    </row>
    <row r="314" spans="14:33">
      <c r="N314" s="19" t="s">
        <v>1194</v>
      </c>
      <c r="O314" s="19" t="s">
        <v>1195</v>
      </c>
      <c r="P314" s="19" t="s">
        <v>1281</v>
      </c>
      <c r="Q314" s="19" t="s">
        <v>1282</v>
      </c>
      <c r="T314" s="20">
        <v>252</v>
      </c>
      <c r="U314" s="20" t="s">
        <v>403</v>
      </c>
      <c r="V314" s="20" t="s">
        <v>404</v>
      </c>
      <c r="W314" s="20" t="s">
        <v>405</v>
      </c>
      <c r="X314" s="20" t="s">
        <v>406</v>
      </c>
      <c r="Y314" s="20" t="s">
        <v>407</v>
      </c>
      <c r="Z314" s="20" t="s">
        <v>464</v>
      </c>
      <c r="AA314" s="20" t="s">
        <v>465</v>
      </c>
      <c r="AB314" s="20" t="s">
        <v>1565</v>
      </c>
      <c r="AC314" s="20" t="s">
        <v>1566</v>
      </c>
      <c r="AD314" s="20" t="s">
        <v>46</v>
      </c>
      <c r="AE314" s="20" t="s">
        <v>412</v>
      </c>
      <c r="AF314" s="21">
        <v>3.9807880981700001</v>
      </c>
      <c r="AG314" s="21">
        <v>0.31075176733799997</v>
      </c>
    </row>
    <row r="315" spans="14:33">
      <c r="N315" s="19" t="s">
        <v>1194</v>
      </c>
      <c r="O315" s="19" t="s">
        <v>1195</v>
      </c>
      <c r="P315" s="19" t="s">
        <v>1443</v>
      </c>
      <c r="Q315" s="19" t="s">
        <v>1444</v>
      </c>
      <c r="T315" s="20">
        <v>32</v>
      </c>
      <c r="U315" s="20" t="s">
        <v>403</v>
      </c>
      <c r="V315" s="20" t="s">
        <v>404</v>
      </c>
      <c r="W315" s="20" t="s">
        <v>405</v>
      </c>
      <c r="X315" s="20" t="s">
        <v>395</v>
      </c>
      <c r="Y315" s="20" t="s">
        <v>396</v>
      </c>
      <c r="Z315" s="20" t="s">
        <v>485</v>
      </c>
      <c r="AA315" s="20" t="s">
        <v>486</v>
      </c>
      <c r="AB315" s="20" t="s">
        <v>1567</v>
      </c>
      <c r="AC315" s="20" t="s">
        <v>1568</v>
      </c>
      <c r="AD315" s="20" t="s">
        <v>46</v>
      </c>
      <c r="AE315" s="20" t="s">
        <v>412</v>
      </c>
      <c r="AF315" s="21">
        <v>0.92378876993199999</v>
      </c>
      <c r="AG315" s="21">
        <v>4.3910213634400001E-2</v>
      </c>
    </row>
    <row r="316" spans="14:33">
      <c r="N316" s="19" t="s">
        <v>1194</v>
      </c>
      <c r="O316" s="19" t="s">
        <v>1195</v>
      </c>
      <c r="P316" s="19" t="s">
        <v>1471</v>
      </c>
      <c r="Q316" s="19" t="s">
        <v>1472</v>
      </c>
      <c r="T316" s="20">
        <v>393</v>
      </c>
      <c r="U316" s="20" t="s">
        <v>403</v>
      </c>
      <c r="V316" s="20" t="s">
        <v>404</v>
      </c>
      <c r="W316" s="20" t="s">
        <v>405</v>
      </c>
      <c r="X316" s="20" t="s">
        <v>429</v>
      </c>
      <c r="Y316" s="20" t="s">
        <v>430</v>
      </c>
      <c r="Z316" s="20" t="s">
        <v>1198</v>
      </c>
      <c r="AA316" s="20" t="s">
        <v>1199</v>
      </c>
      <c r="AB316" s="20" t="s">
        <v>1569</v>
      </c>
      <c r="AC316" s="20" t="s">
        <v>1570</v>
      </c>
      <c r="AD316" s="20" t="s">
        <v>46</v>
      </c>
      <c r="AE316" s="20" t="s">
        <v>412</v>
      </c>
      <c r="AF316" s="21">
        <v>2.98293427169</v>
      </c>
      <c r="AG316" s="21">
        <v>0.12477680427399999</v>
      </c>
    </row>
    <row r="317" spans="14:33">
      <c r="N317" s="19" t="s">
        <v>816</v>
      </c>
      <c r="O317" s="19" t="s">
        <v>817</v>
      </c>
      <c r="P317" s="19" t="s">
        <v>1451</v>
      </c>
      <c r="Q317" s="19" t="s">
        <v>1452</v>
      </c>
      <c r="T317" s="20">
        <v>198</v>
      </c>
      <c r="U317" s="20" t="s">
        <v>403</v>
      </c>
      <c r="V317" s="20" t="s">
        <v>404</v>
      </c>
      <c r="W317" s="20" t="s">
        <v>405</v>
      </c>
      <c r="X317" s="20" t="s">
        <v>406</v>
      </c>
      <c r="Y317" s="20" t="s">
        <v>407</v>
      </c>
      <c r="Z317" s="20" t="s">
        <v>445</v>
      </c>
      <c r="AA317" s="20" t="s">
        <v>446</v>
      </c>
      <c r="AB317" s="20" t="s">
        <v>1080</v>
      </c>
      <c r="AC317" s="20" t="s">
        <v>1081</v>
      </c>
      <c r="AD317" s="20" t="s">
        <v>46</v>
      </c>
      <c r="AE317" s="20" t="s">
        <v>412</v>
      </c>
      <c r="AF317" s="21">
        <v>2.0199076005399998</v>
      </c>
      <c r="AG317" s="21">
        <v>4.6651102574700003E-2</v>
      </c>
    </row>
    <row r="318" spans="14:33">
      <c r="N318" s="19" t="s">
        <v>816</v>
      </c>
      <c r="O318" s="19" t="s">
        <v>817</v>
      </c>
      <c r="P318" s="19" t="s">
        <v>1571</v>
      </c>
      <c r="Q318" s="19" t="s">
        <v>1572</v>
      </c>
      <c r="T318" s="20">
        <v>195</v>
      </c>
      <c r="U318" s="20" t="s">
        <v>403</v>
      </c>
      <c r="V318" s="20" t="s">
        <v>404</v>
      </c>
      <c r="W318" s="20" t="s">
        <v>405</v>
      </c>
      <c r="X318" s="20" t="s">
        <v>406</v>
      </c>
      <c r="Y318" s="20" t="s">
        <v>407</v>
      </c>
      <c r="Z318" s="20" t="s">
        <v>460</v>
      </c>
      <c r="AA318" s="20" t="s">
        <v>461</v>
      </c>
      <c r="AB318" s="20" t="s">
        <v>483</v>
      </c>
      <c r="AC318" s="20" t="s">
        <v>484</v>
      </c>
      <c r="AD318" s="20" t="s">
        <v>46</v>
      </c>
      <c r="AE318" s="20" t="s">
        <v>412</v>
      </c>
      <c r="AF318" s="21">
        <v>1.39905617319</v>
      </c>
      <c r="AG318" s="21">
        <v>7.03987257167E-2</v>
      </c>
    </row>
    <row r="319" spans="14:33">
      <c r="N319" s="19" t="s">
        <v>816</v>
      </c>
      <c r="O319" s="19" t="s">
        <v>817</v>
      </c>
      <c r="P319" s="19" t="s">
        <v>1573</v>
      </c>
      <c r="Q319" s="19" t="s">
        <v>1574</v>
      </c>
      <c r="T319" s="20">
        <v>405</v>
      </c>
      <c r="U319" s="20" t="s">
        <v>403</v>
      </c>
      <c r="V319" s="20" t="s">
        <v>404</v>
      </c>
      <c r="W319" s="20" t="s">
        <v>405</v>
      </c>
      <c r="X319" s="20" t="s">
        <v>429</v>
      </c>
      <c r="Y319" s="20" t="s">
        <v>430</v>
      </c>
      <c r="Z319" s="20" t="s">
        <v>1575</v>
      </c>
      <c r="AA319" s="20" t="s">
        <v>1220</v>
      </c>
      <c r="AB319" s="20" t="s">
        <v>1576</v>
      </c>
      <c r="AC319" s="20" t="s">
        <v>1577</v>
      </c>
      <c r="AD319" s="20" t="s">
        <v>46</v>
      </c>
      <c r="AE319" s="20" t="s">
        <v>412</v>
      </c>
      <c r="AF319" s="21">
        <v>1.68821772635</v>
      </c>
      <c r="AG319" s="21">
        <v>9.1441700328199996E-2</v>
      </c>
    </row>
    <row r="320" spans="14:33">
      <c r="N320" s="19" t="s">
        <v>816</v>
      </c>
      <c r="O320" s="19" t="s">
        <v>817</v>
      </c>
      <c r="P320" s="19" t="s">
        <v>1578</v>
      </c>
      <c r="Q320" s="19" t="s">
        <v>1579</v>
      </c>
      <c r="T320" s="20">
        <v>228</v>
      </c>
      <c r="U320" s="20" t="s">
        <v>403</v>
      </c>
      <c r="V320" s="20" t="s">
        <v>404</v>
      </c>
      <c r="W320" s="20" t="s">
        <v>405</v>
      </c>
      <c r="X320" s="20" t="s">
        <v>406</v>
      </c>
      <c r="Y320" s="20" t="s">
        <v>407</v>
      </c>
      <c r="Z320" s="20" t="s">
        <v>575</v>
      </c>
      <c r="AA320" s="20" t="s">
        <v>576</v>
      </c>
      <c r="AB320" s="20" t="s">
        <v>1580</v>
      </c>
      <c r="AC320" s="20" t="s">
        <v>1581</v>
      </c>
      <c r="AD320" s="20" t="s">
        <v>46</v>
      </c>
      <c r="AE320" s="20" t="s">
        <v>412</v>
      </c>
      <c r="AF320" s="21">
        <v>2.1368010010699998</v>
      </c>
      <c r="AG320" s="21">
        <v>0.12539010294799999</v>
      </c>
    </row>
    <row r="321" spans="14:33">
      <c r="N321" s="19" t="s">
        <v>1143</v>
      </c>
      <c r="O321" s="19" t="s">
        <v>1144</v>
      </c>
      <c r="P321" s="19" t="s">
        <v>1147</v>
      </c>
      <c r="Q321" s="19" t="s">
        <v>1148</v>
      </c>
      <c r="T321" s="20">
        <v>214</v>
      </c>
      <c r="U321" s="20" t="s">
        <v>403</v>
      </c>
      <c r="V321" s="20" t="s">
        <v>404</v>
      </c>
      <c r="W321" s="20" t="s">
        <v>405</v>
      </c>
      <c r="X321" s="20" t="s">
        <v>406</v>
      </c>
      <c r="Y321" s="20" t="s">
        <v>407</v>
      </c>
      <c r="Z321" s="20" t="s">
        <v>408</v>
      </c>
      <c r="AA321" s="20" t="s">
        <v>409</v>
      </c>
      <c r="AB321" s="20" t="s">
        <v>1534</v>
      </c>
      <c r="AC321" s="20" t="s">
        <v>1535</v>
      </c>
      <c r="AD321" s="20" t="s">
        <v>46</v>
      </c>
      <c r="AE321" s="20" t="s">
        <v>412</v>
      </c>
      <c r="AF321" s="21">
        <v>1.48613957819</v>
      </c>
      <c r="AG321" s="21">
        <v>6.8041574533900001E-2</v>
      </c>
    </row>
    <row r="322" spans="14:33">
      <c r="N322" s="19" t="s">
        <v>1143</v>
      </c>
      <c r="O322" s="19" t="s">
        <v>1144</v>
      </c>
      <c r="P322" s="19" t="s">
        <v>1453</v>
      </c>
      <c r="Q322" s="19" t="s">
        <v>1454</v>
      </c>
      <c r="T322" s="20">
        <v>223</v>
      </c>
      <c r="U322" s="20" t="s">
        <v>403</v>
      </c>
      <c r="V322" s="20" t="s">
        <v>404</v>
      </c>
      <c r="W322" s="20" t="s">
        <v>405</v>
      </c>
      <c r="X322" s="20" t="s">
        <v>406</v>
      </c>
      <c r="Y322" s="20" t="s">
        <v>407</v>
      </c>
      <c r="Z322" s="20" t="s">
        <v>920</v>
      </c>
      <c r="AA322" s="20" t="s">
        <v>921</v>
      </c>
      <c r="AB322" s="20" t="s">
        <v>1582</v>
      </c>
      <c r="AC322" s="20" t="s">
        <v>1583</v>
      </c>
      <c r="AD322" s="20" t="s">
        <v>46</v>
      </c>
      <c r="AE322" s="20" t="s">
        <v>412</v>
      </c>
      <c r="AF322" s="21">
        <v>2.6175116907599998</v>
      </c>
      <c r="AG322" s="21">
        <v>0.19505105451800001</v>
      </c>
    </row>
    <row r="323" spans="14:33">
      <c r="N323" s="19" t="s">
        <v>1143</v>
      </c>
      <c r="O323" s="19" t="s">
        <v>1144</v>
      </c>
      <c r="P323" s="19" t="s">
        <v>1584</v>
      </c>
      <c r="Q323" s="19" t="s">
        <v>1585</v>
      </c>
      <c r="T323" s="20">
        <v>218</v>
      </c>
      <c r="U323" s="20" t="s">
        <v>403</v>
      </c>
      <c r="V323" s="20" t="s">
        <v>404</v>
      </c>
      <c r="W323" s="20" t="s">
        <v>405</v>
      </c>
      <c r="X323" s="20" t="s">
        <v>406</v>
      </c>
      <c r="Y323" s="20" t="s">
        <v>407</v>
      </c>
      <c r="Z323" s="20" t="s">
        <v>911</v>
      </c>
      <c r="AA323" s="20" t="s">
        <v>912</v>
      </c>
      <c r="AB323" s="20" t="s">
        <v>1542</v>
      </c>
      <c r="AC323" s="20" t="s">
        <v>1543</v>
      </c>
      <c r="AD323" s="20" t="s">
        <v>46</v>
      </c>
      <c r="AE323" s="20" t="s">
        <v>412</v>
      </c>
      <c r="AF323" s="21">
        <v>2.0926581672300002</v>
      </c>
      <c r="AG323" s="21">
        <v>0.139223973586</v>
      </c>
    </row>
    <row r="324" spans="14:33">
      <c r="N324" s="19" t="s">
        <v>481</v>
      </c>
      <c r="O324" s="19" t="s">
        <v>482</v>
      </c>
      <c r="P324" s="19" t="s">
        <v>968</v>
      </c>
      <c r="Q324" s="19" t="s">
        <v>969</v>
      </c>
      <c r="T324" s="20">
        <v>199</v>
      </c>
      <c r="U324" s="20" t="s">
        <v>403</v>
      </c>
      <c r="V324" s="20" t="s">
        <v>404</v>
      </c>
      <c r="W324" s="20" t="s">
        <v>405</v>
      </c>
      <c r="X324" s="20" t="s">
        <v>406</v>
      </c>
      <c r="Y324" s="20" t="s">
        <v>407</v>
      </c>
      <c r="Z324" s="20" t="s">
        <v>445</v>
      </c>
      <c r="AA324" s="20" t="s">
        <v>446</v>
      </c>
      <c r="AB324" s="20" t="s">
        <v>1085</v>
      </c>
      <c r="AC324" s="20" t="s">
        <v>1086</v>
      </c>
      <c r="AD324" s="20" t="s">
        <v>46</v>
      </c>
      <c r="AE324" s="20" t="s">
        <v>412</v>
      </c>
      <c r="AF324" s="21">
        <v>1.66720491391</v>
      </c>
      <c r="AG324" s="21">
        <v>0.10583765432</v>
      </c>
    </row>
    <row r="325" spans="14:33">
      <c r="N325" s="19" t="s">
        <v>481</v>
      </c>
      <c r="O325" s="19" t="s">
        <v>482</v>
      </c>
      <c r="P325" s="19" t="s">
        <v>1397</v>
      </c>
      <c r="Q325" s="19" t="s">
        <v>1398</v>
      </c>
      <c r="T325" s="20">
        <v>11</v>
      </c>
      <c r="U325" s="20" t="s">
        <v>403</v>
      </c>
      <c r="V325" s="20" t="s">
        <v>404</v>
      </c>
      <c r="W325" s="20" t="s">
        <v>405</v>
      </c>
      <c r="X325" s="20" t="s">
        <v>395</v>
      </c>
      <c r="Y325" s="20" t="s">
        <v>396</v>
      </c>
      <c r="Z325" s="20" t="s">
        <v>820</v>
      </c>
      <c r="AA325" s="20" t="s">
        <v>426</v>
      </c>
      <c r="AB325" s="20" t="s">
        <v>875</v>
      </c>
      <c r="AC325" s="20" t="s">
        <v>876</v>
      </c>
      <c r="AD325" s="20" t="s">
        <v>46</v>
      </c>
      <c r="AE325" s="20" t="s">
        <v>412</v>
      </c>
      <c r="AF325" s="21">
        <v>1.42643412658</v>
      </c>
      <c r="AG325" s="21">
        <v>5.7808457435600001E-2</v>
      </c>
    </row>
    <row r="326" spans="14:33">
      <c r="N326" s="19" t="s">
        <v>481</v>
      </c>
      <c r="O326" s="19" t="s">
        <v>482</v>
      </c>
      <c r="P326" s="19" t="s">
        <v>1455</v>
      </c>
      <c r="Q326" s="19" t="s">
        <v>1456</v>
      </c>
      <c r="T326" s="20">
        <v>45</v>
      </c>
      <c r="U326" s="20" t="s">
        <v>403</v>
      </c>
      <c r="V326" s="20" t="s">
        <v>404</v>
      </c>
      <c r="W326" s="20" t="s">
        <v>405</v>
      </c>
      <c r="X326" s="20" t="s">
        <v>395</v>
      </c>
      <c r="Y326" s="20" t="s">
        <v>396</v>
      </c>
      <c r="Z326" s="20" t="s">
        <v>507</v>
      </c>
      <c r="AA326" s="20" t="s">
        <v>508</v>
      </c>
      <c r="AB326" s="20" t="s">
        <v>1586</v>
      </c>
      <c r="AC326" s="20" t="s">
        <v>1587</v>
      </c>
      <c r="AD326" s="20" t="s">
        <v>46</v>
      </c>
      <c r="AE326" s="20" t="s">
        <v>412</v>
      </c>
      <c r="AF326" s="21">
        <v>1.28164367558</v>
      </c>
      <c r="AG326" s="21">
        <v>8.5031190810800003E-2</v>
      </c>
    </row>
    <row r="327" spans="14:33">
      <c r="N327" s="19" t="s">
        <v>1198</v>
      </c>
      <c r="O327" s="19" t="s">
        <v>1199</v>
      </c>
      <c r="P327" s="19" t="s">
        <v>1457</v>
      </c>
      <c r="Q327" s="19" t="s">
        <v>1458</v>
      </c>
      <c r="T327" s="20">
        <v>48</v>
      </c>
      <c r="U327" s="20" t="s">
        <v>403</v>
      </c>
      <c r="V327" s="20" t="s">
        <v>404</v>
      </c>
      <c r="W327" s="20" t="s">
        <v>405</v>
      </c>
      <c r="X327" s="20" t="s">
        <v>395</v>
      </c>
      <c r="Y327" s="20" t="s">
        <v>396</v>
      </c>
      <c r="Z327" s="20" t="s">
        <v>515</v>
      </c>
      <c r="AA327" s="20" t="s">
        <v>516</v>
      </c>
      <c r="AB327" s="20" t="s">
        <v>1588</v>
      </c>
      <c r="AC327" s="20" t="s">
        <v>1589</v>
      </c>
      <c r="AD327" s="20" t="s">
        <v>46</v>
      </c>
      <c r="AE327" s="20" t="s">
        <v>412</v>
      </c>
      <c r="AF327" s="21">
        <v>1.5088905876000001</v>
      </c>
      <c r="AG327" s="21">
        <v>6.4894207813700006E-2</v>
      </c>
    </row>
    <row r="328" spans="14:33">
      <c r="N328" s="19" t="s">
        <v>1198</v>
      </c>
      <c r="O328" s="19" t="s">
        <v>1199</v>
      </c>
      <c r="P328" s="19" t="s">
        <v>1522</v>
      </c>
      <c r="Q328" s="19" t="s">
        <v>1523</v>
      </c>
      <c r="T328" s="20">
        <v>229</v>
      </c>
      <c r="U328" s="20" t="s">
        <v>403</v>
      </c>
      <c r="V328" s="20" t="s">
        <v>404</v>
      </c>
      <c r="W328" s="20" t="s">
        <v>405</v>
      </c>
      <c r="X328" s="20" t="s">
        <v>406</v>
      </c>
      <c r="Y328" s="20" t="s">
        <v>407</v>
      </c>
      <c r="Z328" s="20" t="s">
        <v>575</v>
      </c>
      <c r="AA328" s="20" t="s">
        <v>576</v>
      </c>
      <c r="AB328" s="20" t="s">
        <v>1590</v>
      </c>
      <c r="AC328" s="20" t="s">
        <v>1591</v>
      </c>
      <c r="AD328" s="20" t="s">
        <v>46</v>
      </c>
      <c r="AE328" s="20" t="s">
        <v>412</v>
      </c>
      <c r="AF328" s="21">
        <v>1.5627454010199999</v>
      </c>
      <c r="AG328" s="21">
        <v>6.5117718852699999E-2</v>
      </c>
    </row>
    <row r="329" spans="14:33">
      <c r="N329" s="19" t="s">
        <v>1198</v>
      </c>
      <c r="O329" s="19" t="s">
        <v>1199</v>
      </c>
      <c r="P329" s="19" t="s">
        <v>1569</v>
      </c>
      <c r="Q329" s="19" t="s">
        <v>1570</v>
      </c>
      <c r="T329" s="20">
        <v>386</v>
      </c>
      <c r="U329" s="20" t="s">
        <v>403</v>
      </c>
      <c r="V329" s="20" t="s">
        <v>404</v>
      </c>
      <c r="W329" s="20" t="s">
        <v>405</v>
      </c>
      <c r="X329" s="20" t="s">
        <v>429</v>
      </c>
      <c r="Y329" s="20" t="s">
        <v>430</v>
      </c>
      <c r="Z329" s="20" t="s">
        <v>1188</v>
      </c>
      <c r="AA329" s="20" t="s">
        <v>1189</v>
      </c>
      <c r="AB329" s="20" t="s">
        <v>1369</v>
      </c>
      <c r="AC329" s="20" t="s">
        <v>1370</v>
      </c>
      <c r="AD329" s="20" t="s">
        <v>46</v>
      </c>
      <c r="AE329" s="20" t="s">
        <v>412</v>
      </c>
      <c r="AF329" s="21">
        <v>1.74850876801</v>
      </c>
      <c r="AG329" s="21">
        <v>0.115953668254</v>
      </c>
    </row>
    <row r="330" spans="14:33">
      <c r="N330" s="19" t="s">
        <v>491</v>
      </c>
      <c r="O330" s="19" t="s">
        <v>492</v>
      </c>
      <c r="P330" s="19" t="s">
        <v>493</v>
      </c>
      <c r="Q330" s="19" t="s">
        <v>494</v>
      </c>
      <c r="T330" s="20">
        <v>366</v>
      </c>
      <c r="U330" s="20" t="s">
        <v>403</v>
      </c>
      <c r="V330" s="20" t="s">
        <v>404</v>
      </c>
      <c r="W330" s="20" t="s">
        <v>405</v>
      </c>
      <c r="X330" s="20" t="s">
        <v>429</v>
      </c>
      <c r="Y330" s="20" t="s">
        <v>430</v>
      </c>
      <c r="Z330" s="20" t="s">
        <v>399</v>
      </c>
      <c r="AA330" s="20" t="s">
        <v>400</v>
      </c>
      <c r="AB330" s="20" t="s">
        <v>417</v>
      </c>
      <c r="AC330" s="20" t="s">
        <v>418</v>
      </c>
      <c r="AD330" s="20" t="s">
        <v>46</v>
      </c>
      <c r="AE330" s="20" t="s">
        <v>412</v>
      </c>
      <c r="AF330" s="21">
        <v>2.3547693812300001</v>
      </c>
      <c r="AG330" s="21">
        <v>0.186584214985</v>
      </c>
    </row>
    <row r="331" spans="14:33">
      <c r="N331" s="19" t="s">
        <v>491</v>
      </c>
      <c r="O331" s="19" t="s">
        <v>492</v>
      </c>
      <c r="P331" s="19" t="s">
        <v>1459</v>
      </c>
      <c r="Q331" s="19" t="s">
        <v>1460</v>
      </c>
      <c r="T331" s="20">
        <v>44</v>
      </c>
      <c r="U331" s="20" t="s">
        <v>403</v>
      </c>
      <c r="V331" s="20" t="s">
        <v>404</v>
      </c>
      <c r="W331" s="20" t="s">
        <v>405</v>
      </c>
      <c r="X331" s="20" t="s">
        <v>395</v>
      </c>
      <c r="Y331" s="20" t="s">
        <v>396</v>
      </c>
      <c r="Z331" s="20" t="s">
        <v>507</v>
      </c>
      <c r="AA331" s="20" t="s">
        <v>508</v>
      </c>
      <c r="AB331" s="20" t="s">
        <v>1592</v>
      </c>
      <c r="AC331" s="20" t="s">
        <v>1593</v>
      </c>
      <c r="AD331" s="20" t="s">
        <v>46</v>
      </c>
      <c r="AE331" s="20" t="s">
        <v>412</v>
      </c>
      <c r="AF331" s="21">
        <v>2.1099327783500001</v>
      </c>
      <c r="AG331" s="21">
        <v>0.160523904952</v>
      </c>
    </row>
    <row r="332" spans="14:33">
      <c r="N332" s="19" t="s">
        <v>920</v>
      </c>
      <c r="O332" s="19" t="s">
        <v>921</v>
      </c>
      <c r="P332" s="19" t="s">
        <v>1594</v>
      </c>
      <c r="Q332" s="19" t="s">
        <v>1595</v>
      </c>
      <c r="T332" s="20">
        <v>183</v>
      </c>
      <c r="U332" s="20" t="s">
        <v>403</v>
      </c>
      <c r="V332" s="20" t="s">
        <v>404</v>
      </c>
      <c r="W332" s="20" t="s">
        <v>405</v>
      </c>
      <c r="X332" s="20" t="s">
        <v>440</v>
      </c>
      <c r="Y332" s="20" t="s">
        <v>441</v>
      </c>
      <c r="Z332" s="20" t="s">
        <v>519</v>
      </c>
      <c r="AA332" s="20" t="s">
        <v>520</v>
      </c>
      <c r="AB332" s="20" t="s">
        <v>1506</v>
      </c>
      <c r="AC332" s="20" t="s">
        <v>1507</v>
      </c>
      <c r="AD332" s="20" t="s">
        <v>46</v>
      </c>
      <c r="AE332" s="20" t="s">
        <v>412</v>
      </c>
      <c r="AF332" s="21">
        <v>0.77754219251199996</v>
      </c>
      <c r="AG332" s="21">
        <v>1.3898983274599999E-2</v>
      </c>
    </row>
    <row r="333" spans="14:33">
      <c r="N333" s="19" t="s">
        <v>920</v>
      </c>
      <c r="O333" s="19" t="s">
        <v>921</v>
      </c>
      <c r="P333" s="19" t="s">
        <v>1596</v>
      </c>
      <c r="Q333" s="19" t="s">
        <v>1597</v>
      </c>
      <c r="T333" s="20">
        <v>37</v>
      </c>
      <c r="U333" s="20" t="s">
        <v>403</v>
      </c>
      <c r="V333" s="20" t="s">
        <v>404</v>
      </c>
      <c r="W333" s="20" t="s">
        <v>405</v>
      </c>
      <c r="X333" s="20" t="s">
        <v>395</v>
      </c>
      <c r="Y333" s="20" t="s">
        <v>396</v>
      </c>
      <c r="Z333" s="20" t="s">
        <v>495</v>
      </c>
      <c r="AA333" s="20" t="s">
        <v>496</v>
      </c>
      <c r="AB333" s="20" t="s">
        <v>1598</v>
      </c>
      <c r="AC333" s="20" t="s">
        <v>1599</v>
      </c>
      <c r="AD333" s="20" t="s">
        <v>46</v>
      </c>
      <c r="AE333" s="20" t="s">
        <v>412</v>
      </c>
      <c r="AF333" s="21">
        <v>0.98316981854200003</v>
      </c>
      <c r="AG333" s="21">
        <v>3.9312069965299998E-2</v>
      </c>
    </row>
    <row r="334" spans="14:33">
      <c r="N334" s="19" t="s">
        <v>920</v>
      </c>
      <c r="O334" s="19" t="s">
        <v>921</v>
      </c>
      <c r="P334" s="19" t="s">
        <v>1582</v>
      </c>
      <c r="Q334" s="19" t="s">
        <v>1583</v>
      </c>
      <c r="T334" s="20">
        <v>234</v>
      </c>
      <c r="U334" s="20" t="s">
        <v>403</v>
      </c>
      <c r="V334" s="20" t="s">
        <v>404</v>
      </c>
      <c r="W334" s="20" t="s">
        <v>405</v>
      </c>
      <c r="X334" s="20" t="s">
        <v>406</v>
      </c>
      <c r="Y334" s="20" t="s">
        <v>407</v>
      </c>
      <c r="Z334" s="20" t="s">
        <v>934</v>
      </c>
      <c r="AA334" s="20" t="s">
        <v>935</v>
      </c>
      <c r="AB334" s="20" t="s">
        <v>1600</v>
      </c>
      <c r="AC334" s="20" t="s">
        <v>1601</v>
      </c>
      <c r="AD334" s="20" t="s">
        <v>46</v>
      </c>
      <c r="AE334" s="20" t="s">
        <v>412</v>
      </c>
      <c r="AF334" s="21">
        <v>1.6799882530700001</v>
      </c>
      <c r="AG334" s="21">
        <v>5.93756409493E-2</v>
      </c>
    </row>
    <row r="335" spans="14:33">
      <c r="N335" s="19" t="s">
        <v>920</v>
      </c>
      <c r="O335" s="19" t="s">
        <v>921</v>
      </c>
      <c r="P335" s="19" t="s">
        <v>1602</v>
      </c>
      <c r="Q335" s="19" t="s">
        <v>1603</v>
      </c>
      <c r="T335" s="20">
        <v>36</v>
      </c>
      <c r="U335" s="20" t="s">
        <v>403</v>
      </c>
      <c r="V335" s="20" t="s">
        <v>404</v>
      </c>
      <c r="W335" s="20" t="s">
        <v>405</v>
      </c>
      <c r="X335" s="20" t="s">
        <v>395</v>
      </c>
      <c r="Y335" s="20" t="s">
        <v>396</v>
      </c>
      <c r="Z335" s="20" t="s">
        <v>495</v>
      </c>
      <c r="AA335" s="20" t="s">
        <v>496</v>
      </c>
      <c r="AB335" s="20" t="s">
        <v>1604</v>
      </c>
      <c r="AC335" s="20" t="s">
        <v>1605</v>
      </c>
      <c r="AD335" s="20" t="s">
        <v>46</v>
      </c>
      <c r="AE335" s="20" t="s">
        <v>412</v>
      </c>
      <c r="AF335" s="21">
        <v>1.6745126928</v>
      </c>
      <c r="AG335" s="21">
        <v>4.3609825998100003E-2</v>
      </c>
    </row>
    <row r="336" spans="14:33">
      <c r="N336" s="19" t="s">
        <v>575</v>
      </c>
      <c r="O336" s="19" t="s">
        <v>576</v>
      </c>
      <c r="P336" s="19" t="s">
        <v>577</v>
      </c>
      <c r="Q336" s="19" t="s">
        <v>578</v>
      </c>
      <c r="T336" s="20">
        <v>146</v>
      </c>
      <c r="U336" s="20" t="s">
        <v>403</v>
      </c>
      <c r="V336" s="20" t="s">
        <v>404</v>
      </c>
      <c r="W336" s="20" t="s">
        <v>405</v>
      </c>
      <c r="X336" s="20" t="s">
        <v>435</v>
      </c>
      <c r="Y336" s="20" t="s">
        <v>436</v>
      </c>
      <c r="Z336" s="20" t="s">
        <v>760</v>
      </c>
      <c r="AA336" s="20" t="s">
        <v>761</v>
      </c>
      <c r="AB336" s="20" t="s">
        <v>1356</v>
      </c>
      <c r="AC336" s="20" t="s">
        <v>1357</v>
      </c>
      <c r="AD336" s="20" t="s">
        <v>46</v>
      </c>
      <c r="AE336" s="20" t="s">
        <v>412</v>
      </c>
      <c r="AF336" s="21">
        <v>1.97947827263</v>
      </c>
      <c r="AG336" s="21">
        <v>8.5747907474599996E-2</v>
      </c>
    </row>
    <row r="337" spans="14:33">
      <c r="N337" s="19" t="s">
        <v>575</v>
      </c>
      <c r="O337" s="19" t="s">
        <v>576</v>
      </c>
      <c r="P337" s="19" t="s">
        <v>1138</v>
      </c>
      <c r="Q337" s="19" t="s">
        <v>1139</v>
      </c>
      <c r="T337" s="20">
        <v>78</v>
      </c>
      <c r="U337" s="20" t="s">
        <v>403</v>
      </c>
      <c r="V337" s="20" t="s">
        <v>404</v>
      </c>
      <c r="W337" s="20" t="s">
        <v>405</v>
      </c>
      <c r="X337" s="20" t="s">
        <v>413</v>
      </c>
      <c r="Y337" s="20" t="s">
        <v>414</v>
      </c>
      <c r="Z337" s="20" t="s">
        <v>571</v>
      </c>
      <c r="AA337" s="20" t="s">
        <v>572</v>
      </c>
      <c r="AB337" s="20" t="s">
        <v>926</v>
      </c>
      <c r="AC337" s="20" t="s">
        <v>927</v>
      </c>
      <c r="AD337" s="20" t="s">
        <v>46</v>
      </c>
      <c r="AE337" s="20" t="s">
        <v>412</v>
      </c>
      <c r="AF337" s="21">
        <v>2.1031359096500002</v>
      </c>
      <c r="AG337" s="21">
        <v>0.19658363567199999</v>
      </c>
    </row>
    <row r="338" spans="14:33">
      <c r="N338" s="19" t="s">
        <v>575</v>
      </c>
      <c r="O338" s="19" t="s">
        <v>576</v>
      </c>
      <c r="P338" s="19" t="s">
        <v>1500</v>
      </c>
      <c r="Q338" s="19" t="s">
        <v>1501</v>
      </c>
      <c r="T338" s="20">
        <v>160</v>
      </c>
      <c r="U338" s="20" t="s">
        <v>403</v>
      </c>
      <c r="V338" s="20" t="s">
        <v>404</v>
      </c>
      <c r="W338" s="20" t="s">
        <v>405</v>
      </c>
      <c r="X338" s="20" t="s">
        <v>435</v>
      </c>
      <c r="Y338" s="20" t="s">
        <v>436</v>
      </c>
      <c r="Z338" s="20" t="s">
        <v>511</v>
      </c>
      <c r="AA338" s="20" t="s">
        <v>512</v>
      </c>
      <c r="AB338" s="20" t="s">
        <v>1606</v>
      </c>
      <c r="AC338" s="20" t="s">
        <v>1607</v>
      </c>
      <c r="AD338" s="20" t="s">
        <v>46</v>
      </c>
      <c r="AE338" s="20" t="s">
        <v>412</v>
      </c>
      <c r="AF338" s="21">
        <v>1.93908975126</v>
      </c>
      <c r="AG338" s="21">
        <v>5.40455899367E-2</v>
      </c>
    </row>
    <row r="339" spans="14:33">
      <c r="N339" s="19" t="s">
        <v>575</v>
      </c>
      <c r="O339" s="19" t="s">
        <v>576</v>
      </c>
      <c r="P339" s="19" t="s">
        <v>1580</v>
      </c>
      <c r="Q339" s="19" t="s">
        <v>1581</v>
      </c>
      <c r="T339" s="20">
        <v>161</v>
      </c>
      <c r="U339" s="20" t="s">
        <v>403</v>
      </c>
      <c r="V339" s="20" t="s">
        <v>404</v>
      </c>
      <c r="W339" s="20" t="s">
        <v>405</v>
      </c>
      <c r="X339" s="20" t="s">
        <v>435</v>
      </c>
      <c r="Y339" s="20" t="s">
        <v>436</v>
      </c>
      <c r="Z339" s="20" t="s">
        <v>511</v>
      </c>
      <c r="AA339" s="20" t="s">
        <v>512</v>
      </c>
      <c r="AB339" s="20" t="s">
        <v>1608</v>
      </c>
      <c r="AC339" s="20" t="s">
        <v>1609</v>
      </c>
      <c r="AD339" s="20" t="s">
        <v>46</v>
      </c>
      <c r="AE339" s="20" t="s">
        <v>412</v>
      </c>
      <c r="AF339" s="21">
        <v>1.33168573837</v>
      </c>
      <c r="AG339" s="21">
        <v>6.2196696738600003E-2</v>
      </c>
    </row>
    <row r="340" spans="14:33">
      <c r="N340" s="19" t="s">
        <v>575</v>
      </c>
      <c r="O340" s="19" t="s">
        <v>576</v>
      </c>
      <c r="P340" s="19" t="s">
        <v>1590</v>
      </c>
      <c r="Q340" s="19" t="s">
        <v>1591</v>
      </c>
      <c r="T340" s="20">
        <v>317</v>
      </c>
      <c r="U340" s="20" t="s">
        <v>403</v>
      </c>
      <c r="V340" s="20" t="s">
        <v>404</v>
      </c>
      <c r="W340" s="20" t="s">
        <v>405</v>
      </c>
      <c r="X340" s="20" t="s">
        <v>474</v>
      </c>
      <c r="Y340" s="20" t="s">
        <v>475</v>
      </c>
      <c r="Z340" s="20" t="s">
        <v>1048</v>
      </c>
      <c r="AA340" s="20" t="s">
        <v>1049</v>
      </c>
      <c r="AB340" s="20" t="s">
        <v>1107</v>
      </c>
      <c r="AC340" s="20" t="s">
        <v>1108</v>
      </c>
      <c r="AD340" s="20" t="s">
        <v>46</v>
      </c>
      <c r="AE340" s="20" t="s">
        <v>412</v>
      </c>
      <c r="AF340" s="21">
        <v>2.7236652490800002</v>
      </c>
      <c r="AG340" s="21">
        <v>0.26321090809999997</v>
      </c>
    </row>
    <row r="341" spans="14:33">
      <c r="N341" s="19" t="s">
        <v>1203</v>
      </c>
      <c r="O341" s="19" t="s">
        <v>1204</v>
      </c>
      <c r="P341" s="19" t="s">
        <v>1461</v>
      </c>
      <c r="Q341" s="19" t="s">
        <v>1462</v>
      </c>
      <c r="T341" s="20">
        <v>147</v>
      </c>
      <c r="U341" s="20" t="s">
        <v>403</v>
      </c>
      <c r="V341" s="20" t="s">
        <v>404</v>
      </c>
      <c r="W341" s="20" t="s">
        <v>405</v>
      </c>
      <c r="X341" s="20" t="s">
        <v>435</v>
      </c>
      <c r="Y341" s="20" t="s">
        <v>436</v>
      </c>
      <c r="Z341" s="20" t="s">
        <v>760</v>
      </c>
      <c r="AA341" s="20" t="s">
        <v>761</v>
      </c>
      <c r="AB341" s="20" t="s">
        <v>1360</v>
      </c>
      <c r="AC341" s="20" t="s">
        <v>1361</v>
      </c>
      <c r="AD341" s="20" t="s">
        <v>46</v>
      </c>
      <c r="AE341" s="20" t="s">
        <v>412</v>
      </c>
      <c r="AF341" s="21">
        <v>1.40975681016</v>
      </c>
      <c r="AG341" s="21">
        <v>7.0514559278599995E-2</v>
      </c>
    </row>
    <row r="342" spans="14:33">
      <c r="N342" s="19" t="s">
        <v>623</v>
      </c>
      <c r="O342" s="19" t="s">
        <v>624</v>
      </c>
      <c r="P342" s="19" t="s">
        <v>625</v>
      </c>
      <c r="Q342" s="19" t="s">
        <v>626</v>
      </c>
      <c r="T342" s="20">
        <v>140</v>
      </c>
      <c r="U342" s="20" t="s">
        <v>403</v>
      </c>
      <c r="V342" s="20" t="s">
        <v>404</v>
      </c>
      <c r="W342" s="20" t="s">
        <v>405</v>
      </c>
      <c r="X342" s="20" t="s">
        <v>435</v>
      </c>
      <c r="Y342" s="20" t="s">
        <v>436</v>
      </c>
      <c r="Z342" s="20" t="s">
        <v>742</v>
      </c>
      <c r="AA342" s="20" t="s">
        <v>743</v>
      </c>
      <c r="AB342" s="20" t="s">
        <v>1153</v>
      </c>
      <c r="AC342" s="20" t="s">
        <v>1154</v>
      </c>
      <c r="AD342" s="20" t="s">
        <v>46</v>
      </c>
      <c r="AE342" s="20" t="s">
        <v>412</v>
      </c>
      <c r="AF342" s="21">
        <v>5.2008470154799999</v>
      </c>
      <c r="AG342" s="21">
        <v>0.71709190472600004</v>
      </c>
    </row>
    <row r="343" spans="14:33">
      <c r="N343" s="19" t="s">
        <v>623</v>
      </c>
      <c r="O343" s="19" t="s">
        <v>624</v>
      </c>
      <c r="P343" s="19" t="s">
        <v>1610</v>
      </c>
      <c r="Q343" s="19" t="s">
        <v>1611</v>
      </c>
      <c r="T343" s="20">
        <v>328</v>
      </c>
      <c r="U343" s="20" t="s">
        <v>403</v>
      </c>
      <c r="V343" s="20" t="s">
        <v>404</v>
      </c>
      <c r="W343" s="20" t="s">
        <v>405</v>
      </c>
      <c r="X343" s="20" t="s">
        <v>474</v>
      </c>
      <c r="Y343" s="20" t="s">
        <v>475</v>
      </c>
      <c r="Z343" s="20" t="s">
        <v>1102</v>
      </c>
      <c r="AA343" s="20" t="s">
        <v>1103</v>
      </c>
      <c r="AB343" s="20" t="s">
        <v>1612</v>
      </c>
      <c r="AC343" s="20" t="s">
        <v>1613</v>
      </c>
      <c r="AD343" s="20" t="s">
        <v>46</v>
      </c>
      <c r="AE343" s="20" t="s">
        <v>412</v>
      </c>
      <c r="AF343" s="21">
        <v>1.9012791664299999</v>
      </c>
      <c r="AG343" s="21">
        <v>0.15628690556700001</v>
      </c>
    </row>
    <row r="344" spans="14:33">
      <c r="N344" s="19" t="s">
        <v>623</v>
      </c>
      <c r="O344" s="19" t="s">
        <v>624</v>
      </c>
      <c r="P344" s="19" t="s">
        <v>1465</v>
      </c>
      <c r="Q344" s="19" t="s">
        <v>1466</v>
      </c>
      <c r="T344" s="20">
        <v>359</v>
      </c>
      <c r="U344" s="20" t="s">
        <v>403</v>
      </c>
      <c r="V344" s="20" t="s">
        <v>404</v>
      </c>
      <c r="W344" s="20" t="s">
        <v>405</v>
      </c>
      <c r="X344" s="20" t="s">
        <v>479</v>
      </c>
      <c r="Y344" s="20" t="s">
        <v>480</v>
      </c>
      <c r="Z344" s="20" t="s">
        <v>653</v>
      </c>
      <c r="AA344" s="20" t="s">
        <v>654</v>
      </c>
      <c r="AB344" s="20" t="s">
        <v>1614</v>
      </c>
      <c r="AC344" s="20" t="s">
        <v>1615</v>
      </c>
      <c r="AD344" s="20" t="s">
        <v>46</v>
      </c>
      <c r="AE344" s="20" t="s">
        <v>412</v>
      </c>
      <c r="AF344" s="21">
        <v>2.3649456689199999</v>
      </c>
      <c r="AG344" s="21">
        <v>0.17490552378599999</v>
      </c>
    </row>
    <row r="345" spans="14:33">
      <c r="N345" s="19" t="s">
        <v>934</v>
      </c>
      <c r="O345" s="19" t="s">
        <v>935</v>
      </c>
      <c r="P345" s="19" t="s">
        <v>1132</v>
      </c>
      <c r="Q345" s="19" t="s">
        <v>1133</v>
      </c>
      <c r="T345" s="20">
        <v>131</v>
      </c>
      <c r="U345" s="20" t="s">
        <v>403</v>
      </c>
      <c r="V345" s="20" t="s">
        <v>404</v>
      </c>
      <c r="W345" s="20" t="s">
        <v>405</v>
      </c>
      <c r="X345" s="20" t="s">
        <v>435</v>
      </c>
      <c r="Y345" s="20" t="s">
        <v>436</v>
      </c>
      <c r="Z345" s="20" t="s">
        <v>531</v>
      </c>
      <c r="AA345" s="20" t="s">
        <v>532</v>
      </c>
      <c r="AB345" s="20" t="s">
        <v>543</v>
      </c>
      <c r="AC345" s="20" t="s">
        <v>544</v>
      </c>
      <c r="AD345" s="20" t="s">
        <v>46</v>
      </c>
      <c r="AE345" s="20" t="s">
        <v>412</v>
      </c>
      <c r="AF345" s="21">
        <v>1.7209591393000001</v>
      </c>
      <c r="AG345" s="21">
        <v>8.7478584625399994E-2</v>
      </c>
    </row>
    <row r="346" spans="14:33">
      <c r="N346" s="19" t="s">
        <v>934</v>
      </c>
      <c r="O346" s="19" t="s">
        <v>935</v>
      </c>
      <c r="P346" s="19" t="s">
        <v>1469</v>
      </c>
      <c r="Q346" s="19" t="s">
        <v>1470</v>
      </c>
      <c r="T346" s="20">
        <v>407</v>
      </c>
      <c r="U346" s="20" t="s">
        <v>403</v>
      </c>
      <c r="V346" s="20" t="s">
        <v>404</v>
      </c>
      <c r="W346" s="20" t="s">
        <v>405</v>
      </c>
      <c r="X346" s="20" t="s">
        <v>429</v>
      </c>
      <c r="Y346" s="20" t="s">
        <v>430</v>
      </c>
      <c r="Z346" s="20" t="s">
        <v>1223</v>
      </c>
      <c r="AA346" s="20" t="s">
        <v>1224</v>
      </c>
      <c r="AB346" s="20" t="s">
        <v>1616</v>
      </c>
      <c r="AC346" s="20" t="s">
        <v>1617</v>
      </c>
      <c r="AD346" s="20" t="s">
        <v>46</v>
      </c>
      <c r="AE346" s="20" t="s">
        <v>1495</v>
      </c>
      <c r="AF346" s="21">
        <v>0.52650693720899999</v>
      </c>
      <c r="AG346" s="21">
        <v>4.3121606090500003E-3</v>
      </c>
    </row>
    <row r="347" spans="14:33">
      <c r="N347" s="19" t="s">
        <v>934</v>
      </c>
      <c r="O347" s="19" t="s">
        <v>935</v>
      </c>
      <c r="P347" s="19" t="s">
        <v>1600</v>
      </c>
      <c r="Q347" s="19" t="s">
        <v>1601</v>
      </c>
      <c r="T347" s="20">
        <v>243</v>
      </c>
      <c r="U347" s="20" t="s">
        <v>403</v>
      </c>
      <c r="V347" s="20" t="s">
        <v>404</v>
      </c>
      <c r="W347" s="20" t="s">
        <v>405</v>
      </c>
      <c r="X347" s="20" t="s">
        <v>406</v>
      </c>
      <c r="Y347" s="20" t="s">
        <v>407</v>
      </c>
      <c r="Z347" s="20" t="s">
        <v>754</v>
      </c>
      <c r="AA347" s="20" t="s">
        <v>755</v>
      </c>
      <c r="AB347" s="20" t="s">
        <v>1618</v>
      </c>
      <c r="AC347" s="20" t="s">
        <v>1619</v>
      </c>
      <c r="AD347" s="20" t="s">
        <v>46</v>
      </c>
      <c r="AE347" s="20" t="s">
        <v>412</v>
      </c>
      <c r="AF347" s="21">
        <v>1.6933296572400001</v>
      </c>
      <c r="AG347" s="21">
        <v>0.11362904559799999</v>
      </c>
    </row>
    <row r="348" spans="14:33">
      <c r="N348" s="19" t="s">
        <v>485</v>
      </c>
      <c r="O348" s="19" t="s">
        <v>486</v>
      </c>
      <c r="P348" s="19" t="s">
        <v>1321</v>
      </c>
      <c r="Q348" s="19" t="s">
        <v>1322</v>
      </c>
      <c r="T348" s="20">
        <v>294</v>
      </c>
      <c r="U348" s="20" t="s">
        <v>403</v>
      </c>
      <c r="V348" s="20" t="s">
        <v>404</v>
      </c>
      <c r="W348" s="20" t="s">
        <v>405</v>
      </c>
      <c r="X348" s="20" t="s">
        <v>468</v>
      </c>
      <c r="Y348" s="20" t="s">
        <v>469</v>
      </c>
      <c r="Z348" s="20" t="s">
        <v>1056</v>
      </c>
      <c r="AA348" s="20" t="s">
        <v>1057</v>
      </c>
      <c r="AB348" s="20" t="s">
        <v>1620</v>
      </c>
      <c r="AC348" s="20" t="s">
        <v>1621</v>
      </c>
      <c r="AD348" s="20" t="s">
        <v>46</v>
      </c>
      <c r="AE348" s="20" t="s">
        <v>412</v>
      </c>
      <c r="AF348" s="21">
        <v>2.0669653642900001</v>
      </c>
      <c r="AG348" s="21">
        <v>0.14571668969000001</v>
      </c>
    </row>
    <row r="349" spans="14:33">
      <c r="N349" s="19" t="s">
        <v>485</v>
      </c>
      <c r="O349" s="19" t="s">
        <v>486</v>
      </c>
      <c r="P349" s="19" t="s">
        <v>1447</v>
      </c>
      <c r="Q349" s="19" t="s">
        <v>1448</v>
      </c>
      <c r="T349" s="20">
        <v>104</v>
      </c>
      <c r="U349" s="20" t="s">
        <v>403</v>
      </c>
      <c r="V349" s="20" t="s">
        <v>404</v>
      </c>
      <c r="W349" s="20" t="s">
        <v>405</v>
      </c>
      <c r="X349" s="20" t="s">
        <v>423</v>
      </c>
      <c r="Y349" s="20" t="s">
        <v>424</v>
      </c>
      <c r="Z349" s="20" t="s">
        <v>643</v>
      </c>
      <c r="AA349" s="20" t="s">
        <v>644</v>
      </c>
      <c r="AB349" s="20" t="s">
        <v>1114</v>
      </c>
      <c r="AC349" s="20" t="s">
        <v>1115</v>
      </c>
      <c r="AD349" s="20" t="s">
        <v>46</v>
      </c>
      <c r="AE349" s="20" t="s">
        <v>412</v>
      </c>
      <c r="AF349" s="21">
        <v>1.96106593042</v>
      </c>
      <c r="AG349" s="21">
        <v>9.8781763985499996E-2</v>
      </c>
    </row>
    <row r="350" spans="14:33">
      <c r="N350" s="19" t="s">
        <v>485</v>
      </c>
      <c r="O350" s="19" t="s">
        <v>486</v>
      </c>
      <c r="P350" s="19" t="s">
        <v>1473</v>
      </c>
      <c r="Q350" s="19" t="s">
        <v>1474</v>
      </c>
      <c r="T350" s="20">
        <v>339</v>
      </c>
      <c r="U350" s="20" t="s">
        <v>403</v>
      </c>
      <c r="V350" s="20" t="s">
        <v>404</v>
      </c>
      <c r="W350" s="20" t="s">
        <v>405</v>
      </c>
      <c r="X350" s="20" t="s">
        <v>479</v>
      </c>
      <c r="Y350" s="20" t="s">
        <v>480</v>
      </c>
      <c r="Z350" s="20" t="s">
        <v>719</v>
      </c>
      <c r="AA350" s="20" t="s">
        <v>720</v>
      </c>
      <c r="AB350" s="20" t="s">
        <v>809</v>
      </c>
      <c r="AC350" s="20" t="s">
        <v>810</v>
      </c>
      <c r="AD350" s="20" t="s">
        <v>46</v>
      </c>
      <c r="AE350" s="20" t="s">
        <v>412</v>
      </c>
      <c r="AF350" s="21">
        <v>2.5006816845199999</v>
      </c>
      <c r="AG350" s="21">
        <v>0.23128808271500001</v>
      </c>
    </row>
    <row r="351" spans="14:33">
      <c r="N351" s="19" t="s">
        <v>485</v>
      </c>
      <c r="O351" s="19" t="s">
        <v>486</v>
      </c>
      <c r="P351" s="19" t="s">
        <v>1559</v>
      </c>
      <c r="Q351" s="19" t="s">
        <v>1560</v>
      </c>
      <c r="T351" s="20">
        <v>360</v>
      </c>
      <c r="U351" s="20" t="s">
        <v>403</v>
      </c>
      <c r="V351" s="20" t="s">
        <v>404</v>
      </c>
      <c r="W351" s="20" t="s">
        <v>405</v>
      </c>
      <c r="X351" s="20" t="s">
        <v>479</v>
      </c>
      <c r="Y351" s="20" t="s">
        <v>480</v>
      </c>
      <c r="Z351" s="20" t="s">
        <v>1151</v>
      </c>
      <c r="AA351" s="20" t="s">
        <v>1152</v>
      </c>
      <c r="AB351" s="20" t="s">
        <v>1622</v>
      </c>
      <c r="AC351" s="20" t="s">
        <v>1623</v>
      </c>
      <c r="AD351" s="20" t="s">
        <v>46</v>
      </c>
      <c r="AE351" s="20" t="s">
        <v>412</v>
      </c>
      <c r="AF351" s="21">
        <v>2.5832754328299998</v>
      </c>
      <c r="AG351" s="21">
        <v>0.22847033242500001</v>
      </c>
    </row>
    <row r="352" spans="14:33">
      <c r="N352" s="19" t="s">
        <v>485</v>
      </c>
      <c r="O352" s="19" t="s">
        <v>486</v>
      </c>
      <c r="P352" s="19" t="s">
        <v>1567</v>
      </c>
      <c r="Q352" s="19" t="s">
        <v>1568</v>
      </c>
      <c r="T352" s="20">
        <v>89</v>
      </c>
      <c r="U352" s="20" t="s">
        <v>403</v>
      </c>
      <c r="V352" s="20" t="s">
        <v>404</v>
      </c>
      <c r="W352" s="20" t="s">
        <v>405</v>
      </c>
      <c r="X352" s="20" t="s">
        <v>413</v>
      </c>
      <c r="Y352" s="20" t="s">
        <v>414</v>
      </c>
      <c r="Z352" s="20" t="s">
        <v>600</v>
      </c>
      <c r="AA352" s="20" t="s">
        <v>601</v>
      </c>
      <c r="AB352" s="20" t="s">
        <v>1307</v>
      </c>
      <c r="AC352" s="20" t="s">
        <v>1308</v>
      </c>
      <c r="AD352" s="20" t="s">
        <v>46</v>
      </c>
      <c r="AE352" s="20" t="s">
        <v>412</v>
      </c>
      <c r="AF352" s="21">
        <v>2.2421656038300002</v>
      </c>
      <c r="AG352" s="21">
        <v>0.163908322242</v>
      </c>
    </row>
    <row r="353" spans="14:33">
      <c r="N353" s="19" t="s">
        <v>583</v>
      </c>
      <c r="O353" s="19" t="s">
        <v>584</v>
      </c>
      <c r="P353" s="19" t="s">
        <v>585</v>
      </c>
      <c r="Q353" s="19" t="s">
        <v>586</v>
      </c>
      <c r="T353" s="20">
        <v>278</v>
      </c>
      <c r="U353" s="20" t="s">
        <v>403</v>
      </c>
      <c r="V353" s="20" t="s">
        <v>404</v>
      </c>
      <c r="W353" s="20" t="s">
        <v>405</v>
      </c>
      <c r="X353" s="20" t="s">
        <v>468</v>
      </c>
      <c r="Y353" s="20" t="s">
        <v>469</v>
      </c>
      <c r="Z353" s="20" t="s">
        <v>1022</v>
      </c>
      <c r="AA353" s="20" t="s">
        <v>1023</v>
      </c>
      <c r="AB353" s="20" t="s">
        <v>1487</v>
      </c>
      <c r="AC353" s="20" t="s">
        <v>1488</v>
      </c>
      <c r="AD353" s="20" t="s">
        <v>46</v>
      </c>
      <c r="AE353" s="20" t="s">
        <v>412</v>
      </c>
      <c r="AF353" s="21">
        <v>1.3468196588200001</v>
      </c>
      <c r="AG353" s="21">
        <v>8.8337564916400005E-2</v>
      </c>
    </row>
    <row r="354" spans="14:33">
      <c r="N354" s="19" t="s">
        <v>583</v>
      </c>
      <c r="O354" s="19" t="s">
        <v>584</v>
      </c>
      <c r="P354" s="19" t="s">
        <v>1477</v>
      </c>
      <c r="Q354" s="19" t="s">
        <v>1478</v>
      </c>
      <c r="T354" s="20">
        <v>12</v>
      </c>
      <c r="U354" s="20" t="s">
        <v>403</v>
      </c>
      <c r="V354" s="20" t="s">
        <v>404</v>
      </c>
      <c r="W354" s="20" t="s">
        <v>405</v>
      </c>
      <c r="X354" s="20" t="s">
        <v>395</v>
      </c>
      <c r="Y354" s="20" t="s">
        <v>396</v>
      </c>
      <c r="Z354" s="20" t="s">
        <v>820</v>
      </c>
      <c r="AA354" s="20" t="s">
        <v>426</v>
      </c>
      <c r="AB354" s="20" t="s">
        <v>880</v>
      </c>
      <c r="AC354" s="20" t="s">
        <v>881</v>
      </c>
      <c r="AD354" s="20" t="s">
        <v>46</v>
      </c>
      <c r="AE354" s="20" t="s">
        <v>412</v>
      </c>
      <c r="AF354" s="21">
        <v>1.35587173791</v>
      </c>
      <c r="AG354" s="21">
        <v>5.9471119852099998E-2</v>
      </c>
    </row>
    <row r="355" spans="14:33">
      <c r="N355" s="19" t="s">
        <v>791</v>
      </c>
      <c r="O355" s="19" t="s">
        <v>792</v>
      </c>
      <c r="P355" s="19" t="s">
        <v>793</v>
      </c>
      <c r="Q355" s="19" t="s">
        <v>794</v>
      </c>
      <c r="T355" s="20">
        <v>49</v>
      </c>
      <c r="U355" s="20" t="s">
        <v>403</v>
      </c>
      <c r="V355" s="20" t="s">
        <v>404</v>
      </c>
      <c r="W355" s="20" t="s">
        <v>405</v>
      </c>
      <c r="X355" s="20" t="s">
        <v>395</v>
      </c>
      <c r="Y355" s="20" t="s">
        <v>396</v>
      </c>
      <c r="Z355" s="20" t="s">
        <v>523</v>
      </c>
      <c r="AA355" s="20" t="s">
        <v>524</v>
      </c>
      <c r="AB355" s="20" t="s">
        <v>1624</v>
      </c>
      <c r="AC355" s="20" t="s">
        <v>1625</v>
      </c>
      <c r="AD355" s="20" t="s">
        <v>46</v>
      </c>
      <c r="AE355" s="20" t="s">
        <v>412</v>
      </c>
      <c r="AF355" s="21">
        <v>1.7832645551399999</v>
      </c>
      <c r="AG355" s="21">
        <v>5.0143100521099999E-2</v>
      </c>
    </row>
    <row r="356" spans="14:33">
      <c r="N356" s="19" t="s">
        <v>791</v>
      </c>
      <c r="O356" s="19" t="s">
        <v>792</v>
      </c>
      <c r="P356" s="19" t="s">
        <v>1411</v>
      </c>
      <c r="Q356" s="19" t="s">
        <v>1412</v>
      </c>
      <c r="T356" s="20">
        <v>68</v>
      </c>
      <c r="U356" s="20" t="s">
        <v>403</v>
      </c>
      <c r="V356" s="20" t="s">
        <v>404</v>
      </c>
      <c r="W356" s="20" t="s">
        <v>405</v>
      </c>
      <c r="X356" s="20" t="s">
        <v>413</v>
      </c>
      <c r="Y356" s="20" t="s">
        <v>414</v>
      </c>
      <c r="Z356" s="20" t="s">
        <v>549</v>
      </c>
      <c r="AA356" s="20" t="s">
        <v>550</v>
      </c>
      <c r="AB356" s="20" t="s">
        <v>789</v>
      </c>
      <c r="AC356" s="20" t="s">
        <v>790</v>
      </c>
      <c r="AD356" s="20" t="s">
        <v>46</v>
      </c>
      <c r="AE356" s="20" t="s">
        <v>412</v>
      </c>
      <c r="AF356" s="21">
        <v>0.33599759252299999</v>
      </c>
      <c r="AG356" s="21">
        <v>4.2242420671500004E-3</v>
      </c>
    </row>
    <row r="357" spans="14:33">
      <c r="N357" s="19" t="s">
        <v>791</v>
      </c>
      <c r="O357" s="19" t="s">
        <v>792</v>
      </c>
      <c r="P357" s="19" t="s">
        <v>1479</v>
      </c>
      <c r="Q357" s="19" t="s">
        <v>1480</v>
      </c>
      <c r="T357" s="20">
        <v>50</v>
      </c>
      <c r="U357" s="20" t="s">
        <v>403</v>
      </c>
      <c r="V357" s="20" t="s">
        <v>404</v>
      </c>
      <c r="W357" s="20" t="s">
        <v>405</v>
      </c>
      <c r="X357" s="20" t="s">
        <v>395</v>
      </c>
      <c r="Y357" s="20" t="s">
        <v>396</v>
      </c>
      <c r="Z357" s="20" t="s">
        <v>523</v>
      </c>
      <c r="AA357" s="20" t="s">
        <v>524</v>
      </c>
      <c r="AB357" s="20" t="s">
        <v>1626</v>
      </c>
      <c r="AC357" s="20" t="s">
        <v>1627</v>
      </c>
      <c r="AD357" s="20" t="s">
        <v>46</v>
      </c>
      <c r="AE357" s="20" t="s">
        <v>412</v>
      </c>
      <c r="AF357" s="21">
        <v>2.5673615755700001</v>
      </c>
      <c r="AG357" s="21">
        <v>0.121619368472</v>
      </c>
    </row>
    <row r="358" spans="14:33">
      <c r="N358" s="19" t="s">
        <v>697</v>
      </c>
      <c r="O358" s="19" t="s">
        <v>698</v>
      </c>
      <c r="P358" s="19" t="s">
        <v>1481</v>
      </c>
      <c r="Q358" s="19" t="s">
        <v>1482</v>
      </c>
      <c r="T358" s="20">
        <v>176</v>
      </c>
      <c r="U358" s="20" t="s">
        <v>403</v>
      </c>
      <c r="V358" s="20" t="s">
        <v>404</v>
      </c>
      <c r="W358" s="20" t="s">
        <v>405</v>
      </c>
      <c r="X358" s="20" t="s">
        <v>440</v>
      </c>
      <c r="Y358" s="20" t="s">
        <v>441</v>
      </c>
      <c r="Z358" s="20" t="s">
        <v>567</v>
      </c>
      <c r="AA358" s="20" t="s">
        <v>568</v>
      </c>
      <c r="AB358" s="20" t="s">
        <v>1434</v>
      </c>
      <c r="AC358" s="20" t="s">
        <v>1435</v>
      </c>
      <c r="AD358" s="20" t="s">
        <v>46</v>
      </c>
      <c r="AE358" s="20" t="s">
        <v>412</v>
      </c>
      <c r="AF358" s="21">
        <v>1.621925093</v>
      </c>
      <c r="AG358" s="21">
        <v>8.6077153615399998E-2</v>
      </c>
    </row>
    <row r="359" spans="14:33">
      <c r="N359" s="19" t="s">
        <v>697</v>
      </c>
      <c r="O359" s="19" t="s">
        <v>698</v>
      </c>
      <c r="P359" s="19" t="s">
        <v>1502</v>
      </c>
      <c r="Q359" s="19" t="s">
        <v>1503</v>
      </c>
      <c r="T359" s="20">
        <v>123</v>
      </c>
      <c r="U359" s="20" t="s">
        <v>403</v>
      </c>
      <c r="V359" s="20" t="s">
        <v>404</v>
      </c>
      <c r="W359" s="20" t="s">
        <v>405</v>
      </c>
      <c r="X359" s="20" t="s">
        <v>423</v>
      </c>
      <c r="Y359" s="20" t="s">
        <v>424</v>
      </c>
      <c r="Z359" s="20" t="s">
        <v>703</v>
      </c>
      <c r="AA359" s="20" t="s">
        <v>704</v>
      </c>
      <c r="AB359" s="20" t="s">
        <v>1628</v>
      </c>
      <c r="AC359" s="20" t="s">
        <v>1629</v>
      </c>
      <c r="AD359" s="20" t="s">
        <v>46</v>
      </c>
      <c r="AE359" s="20" t="s">
        <v>412</v>
      </c>
      <c r="AF359" s="21">
        <v>1.38157042424</v>
      </c>
      <c r="AG359" s="21">
        <v>9.4063829409199995E-2</v>
      </c>
    </row>
    <row r="360" spans="14:33">
      <c r="N360" s="19" t="s">
        <v>942</v>
      </c>
      <c r="O360" s="19" t="s">
        <v>943</v>
      </c>
      <c r="P360" s="19" t="s">
        <v>1192</v>
      </c>
      <c r="Q360" s="19" t="s">
        <v>1193</v>
      </c>
      <c r="T360" s="20">
        <v>171</v>
      </c>
      <c r="U360" s="20" t="s">
        <v>403</v>
      </c>
      <c r="V360" s="20" t="s">
        <v>404</v>
      </c>
      <c r="W360" s="20" t="s">
        <v>405</v>
      </c>
      <c r="X360" s="20" t="s">
        <v>440</v>
      </c>
      <c r="Y360" s="20" t="s">
        <v>441</v>
      </c>
      <c r="Z360" s="20" t="s">
        <v>801</v>
      </c>
      <c r="AA360" s="20" t="s">
        <v>802</v>
      </c>
      <c r="AB360" s="20" t="s">
        <v>1390</v>
      </c>
      <c r="AC360" s="20" t="s">
        <v>1391</v>
      </c>
      <c r="AD360" s="20" t="s">
        <v>46</v>
      </c>
      <c r="AE360" s="20" t="s">
        <v>412</v>
      </c>
      <c r="AF360" s="21">
        <v>0.62324551880300005</v>
      </c>
      <c r="AG360" s="21">
        <v>1.1003271891199999E-2</v>
      </c>
    </row>
    <row r="361" spans="14:33">
      <c r="N361" s="19" t="s">
        <v>942</v>
      </c>
      <c r="O361" s="19" t="s">
        <v>943</v>
      </c>
      <c r="P361" s="19" t="s">
        <v>1358</v>
      </c>
      <c r="Q361" s="19" t="s">
        <v>1359</v>
      </c>
      <c r="T361" s="20">
        <v>46</v>
      </c>
      <c r="U361" s="20" t="s">
        <v>403</v>
      </c>
      <c r="V361" s="20" t="s">
        <v>404</v>
      </c>
      <c r="W361" s="20" t="s">
        <v>405</v>
      </c>
      <c r="X361" s="20" t="s">
        <v>395</v>
      </c>
      <c r="Y361" s="20" t="s">
        <v>396</v>
      </c>
      <c r="Z361" s="20" t="s">
        <v>507</v>
      </c>
      <c r="AA361" s="20" t="s">
        <v>508</v>
      </c>
      <c r="AB361" s="20" t="s">
        <v>1630</v>
      </c>
      <c r="AC361" s="20" t="s">
        <v>1631</v>
      </c>
      <c r="AD361" s="20" t="s">
        <v>46</v>
      </c>
      <c r="AE361" s="20" t="s">
        <v>412</v>
      </c>
      <c r="AF361" s="21">
        <v>2.7686097086100001</v>
      </c>
      <c r="AG361" s="21">
        <v>0.101943628409</v>
      </c>
    </row>
    <row r="362" spans="14:33">
      <c r="N362" s="19" t="s">
        <v>942</v>
      </c>
      <c r="O362" s="19" t="s">
        <v>943</v>
      </c>
      <c r="P362" s="19" t="s">
        <v>1483</v>
      </c>
      <c r="Q362" s="19" t="s">
        <v>1484</v>
      </c>
      <c r="T362" s="20">
        <v>410</v>
      </c>
      <c r="U362" s="20" t="s">
        <v>403</v>
      </c>
      <c r="V362" s="20" t="s">
        <v>404</v>
      </c>
      <c r="W362" s="20" t="s">
        <v>405</v>
      </c>
      <c r="X362" s="20" t="s">
        <v>429</v>
      </c>
      <c r="Y362" s="20" t="s">
        <v>430</v>
      </c>
      <c r="Z362" s="20" t="s">
        <v>1230</v>
      </c>
      <c r="AA362" s="20" t="s">
        <v>1231</v>
      </c>
      <c r="AB362" s="20" t="s">
        <v>1632</v>
      </c>
      <c r="AC362" s="20" t="s">
        <v>1633</v>
      </c>
      <c r="AD362" s="20" t="s">
        <v>46</v>
      </c>
      <c r="AE362" s="20" t="s">
        <v>1495</v>
      </c>
      <c r="AF362" s="21">
        <v>0.135076368847</v>
      </c>
      <c r="AG362" s="21">
        <v>8.3926996072400005E-4</v>
      </c>
    </row>
    <row r="363" spans="14:33">
      <c r="N363" s="19" t="s">
        <v>767</v>
      </c>
      <c r="O363" s="19" t="s">
        <v>768</v>
      </c>
      <c r="P363" s="19" t="s">
        <v>814</v>
      </c>
      <c r="Q363" s="19" t="s">
        <v>815</v>
      </c>
      <c r="T363" s="20">
        <v>107</v>
      </c>
      <c r="U363" s="20" t="s">
        <v>403</v>
      </c>
      <c r="V363" s="20" t="s">
        <v>404</v>
      </c>
      <c r="W363" s="20" t="s">
        <v>405</v>
      </c>
      <c r="X363" s="20" t="s">
        <v>423</v>
      </c>
      <c r="Y363" s="20" t="s">
        <v>424</v>
      </c>
      <c r="Z363" s="20" t="s">
        <v>649</v>
      </c>
      <c r="AA363" s="20" t="s">
        <v>650</v>
      </c>
      <c r="AB363" s="20" t="s">
        <v>1168</v>
      </c>
      <c r="AC363" s="20" t="s">
        <v>1169</v>
      </c>
      <c r="AD363" s="20" t="s">
        <v>46</v>
      </c>
      <c r="AE363" s="20" t="s">
        <v>412</v>
      </c>
      <c r="AF363" s="21">
        <v>0.762606177005</v>
      </c>
      <c r="AG363" s="21">
        <v>8.7439200673999993E-3</v>
      </c>
    </row>
    <row r="364" spans="14:33">
      <c r="N364" s="19" t="s">
        <v>767</v>
      </c>
      <c r="O364" s="19" t="s">
        <v>768</v>
      </c>
      <c r="P364" s="19" t="s">
        <v>958</v>
      </c>
      <c r="Q364" s="19" t="s">
        <v>959</v>
      </c>
      <c r="T364" s="20">
        <v>186</v>
      </c>
      <c r="U364" s="20" t="s">
        <v>403</v>
      </c>
      <c r="V364" s="20" t="s">
        <v>404</v>
      </c>
      <c r="W364" s="20" t="s">
        <v>405</v>
      </c>
      <c r="X364" s="20" t="s">
        <v>440</v>
      </c>
      <c r="Y364" s="20" t="s">
        <v>441</v>
      </c>
      <c r="Z364" s="20" t="s">
        <v>816</v>
      </c>
      <c r="AA364" s="20" t="s">
        <v>817</v>
      </c>
      <c r="AB364" s="20" t="s">
        <v>1571</v>
      </c>
      <c r="AC364" s="20" t="s">
        <v>1572</v>
      </c>
      <c r="AD364" s="20" t="s">
        <v>46</v>
      </c>
      <c r="AE364" s="20" t="s">
        <v>412</v>
      </c>
      <c r="AF364" s="21">
        <v>0.964630136202</v>
      </c>
      <c r="AG364" s="21">
        <v>3.8880896584100003E-2</v>
      </c>
    </row>
    <row r="365" spans="14:33">
      <c r="N365" s="19" t="s">
        <v>767</v>
      </c>
      <c r="O365" s="19" t="s">
        <v>768</v>
      </c>
      <c r="P365" s="19" t="s">
        <v>995</v>
      </c>
      <c r="Q365" s="19" t="s">
        <v>996</v>
      </c>
      <c r="T365" s="20">
        <v>61</v>
      </c>
      <c r="U365" s="20" t="s">
        <v>403</v>
      </c>
      <c r="V365" s="20" t="s">
        <v>404</v>
      </c>
      <c r="W365" s="20" t="s">
        <v>405</v>
      </c>
      <c r="X365" s="20" t="s">
        <v>413</v>
      </c>
      <c r="Y365" s="20" t="s">
        <v>414</v>
      </c>
      <c r="Z365" s="20" t="s">
        <v>539</v>
      </c>
      <c r="AA365" s="20" t="s">
        <v>540</v>
      </c>
      <c r="AB365" s="20" t="s">
        <v>589</v>
      </c>
      <c r="AC365" s="20" t="s">
        <v>590</v>
      </c>
      <c r="AD365" s="20" t="s">
        <v>46</v>
      </c>
      <c r="AE365" s="20" t="s">
        <v>412</v>
      </c>
      <c r="AF365" s="21">
        <v>0.36049679489499997</v>
      </c>
      <c r="AG365" s="21">
        <v>4.5521949847000002E-3</v>
      </c>
    </row>
    <row r="366" spans="14:33">
      <c r="N366" s="19" t="s">
        <v>1026</v>
      </c>
      <c r="O366" s="19" t="s">
        <v>1027</v>
      </c>
      <c r="P366" s="19" t="s">
        <v>1028</v>
      </c>
      <c r="Q366" s="19" t="s">
        <v>1029</v>
      </c>
      <c r="T366" s="20">
        <v>51</v>
      </c>
      <c r="U366" s="20" t="s">
        <v>403</v>
      </c>
      <c r="V366" s="20" t="s">
        <v>404</v>
      </c>
      <c r="W366" s="20" t="s">
        <v>405</v>
      </c>
      <c r="X366" s="20" t="s">
        <v>395</v>
      </c>
      <c r="Y366" s="20" t="s">
        <v>396</v>
      </c>
      <c r="Z366" s="20" t="s">
        <v>523</v>
      </c>
      <c r="AA366" s="20" t="s">
        <v>524</v>
      </c>
      <c r="AB366" s="20" t="s">
        <v>1634</v>
      </c>
      <c r="AC366" s="20" t="s">
        <v>1635</v>
      </c>
      <c r="AD366" s="20" t="s">
        <v>46</v>
      </c>
      <c r="AE366" s="20" t="s">
        <v>412</v>
      </c>
      <c r="AF366" s="21">
        <v>0.59637737123599999</v>
      </c>
      <c r="AG366" s="21">
        <v>1.0675184625E-2</v>
      </c>
    </row>
    <row r="367" spans="14:33">
      <c r="N367" s="19" t="s">
        <v>1026</v>
      </c>
      <c r="O367" s="19" t="s">
        <v>1027</v>
      </c>
      <c r="P367" s="19" t="s">
        <v>1496</v>
      </c>
      <c r="Q367" s="19" t="s">
        <v>1497</v>
      </c>
      <c r="T367" s="20">
        <v>207</v>
      </c>
      <c r="U367" s="20" t="s">
        <v>403</v>
      </c>
      <c r="V367" s="20" t="s">
        <v>404</v>
      </c>
      <c r="W367" s="20" t="s">
        <v>405</v>
      </c>
      <c r="X367" s="20" t="s">
        <v>406</v>
      </c>
      <c r="Y367" s="20" t="s">
        <v>407</v>
      </c>
      <c r="Z367" s="20" t="s">
        <v>898</v>
      </c>
      <c r="AA367" s="20" t="s">
        <v>899</v>
      </c>
      <c r="AB367" s="20" t="s">
        <v>1287</v>
      </c>
      <c r="AC367" s="20" t="s">
        <v>1288</v>
      </c>
      <c r="AD367" s="20" t="s">
        <v>46</v>
      </c>
      <c r="AE367" s="20" t="s">
        <v>412</v>
      </c>
      <c r="AF367" s="21">
        <v>0.987278533101</v>
      </c>
      <c r="AG367" s="21">
        <v>2.4150837116699998E-2</v>
      </c>
    </row>
    <row r="368" spans="14:33">
      <c r="N368" s="19" t="s">
        <v>948</v>
      </c>
      <c r="O368" s="19" t="s">
        <v>949</v>
      </c>
      <c r="P368" s="19" t="s">
        <v>1095</v>
      </c>
      <c r="Q368" s="19" t="s">
        <v>1096</v>
      </c>
      <c r="T368" s="20">
        <v>52</v>
      </c>
      <c r="U368" s="20" t="s">
        <v>403</v>
      </c>
      <c r="V368" s="20" t="s">
        <v>404</v>
      </c>
      <c r="W368" s="20" t="s">
        <v>405</v>
      </c>
      <c r="X368" s="20" t="s">
        <v>395</v>
      </c>
      <c r="Y368" s="20" t="s">
        <v>396</v>
      </c>
      <c r="Z368" s="20" t="s">
        <v>523</v>
      </c>
      <c r="AA368" s="20" t="s">
        <v>524</v>
      </c>
      <c r="AB368" s="20" t="s">
        <v>1636</v>
      </c>
      <c r="AC368" s="20" t="s">
        <v>1637</v>
      </c>
      <c r="AD368" s="20" t="s">
        <v>46</v>
      </c>
      <c r="AE368" s="20" t="s">
        <v>412</v>
      </c>
      <c r="AF368" s="21">
        <v>0.54005330411600005</v>
      </c>
      <c r="AG368" s="21">
        <v>8.3621716908500003E-3</v>
      </c>
    </row>
    <row r="369" spans="14:33">
      <c r="N369" s="19" t="s">
        <v>948</v>
      </c>
      <c r="O369" s="19" t="s">
        <v>949</v>
      </c>
      <c r="P369" s="19" t="s">
        <v>1510</v>
      </c>
      <c r="Q369" s="19" t="s">
        <v>1511</v>
      </c>
      <c r="T369" s="20">
        <v>15</v>
      </c>
      <c r="U369" s="20" t="s">
        <v>403</v>
      </c>
      <c r="V369" s="20" t="s">
        <v>404</v>
      </c>
      <c r="W369" s="20" t="s">
        <v>405</v>
      </c>
      <c r="X369" s="20" t="s">
        <v>395</v>
      </c>
      <c r="Y369" s="20" t="s">
        <v>396</v>
      </c>
      <c r="Z369" s="20" t="s">
        <v>176</v>
      </c>
      <c r="AA369" s="20" t="s">
        <v>442</v>
      </c>
      <c r="AB369" s="20" t="s">
        <v>1172</v>
      </c>
      <c r="AC369" s="20" t="s">
        <v>1173</v>
      </c>
      <c r="AD369" s="20" t="s">
        <v>46</v>
      </c>
      <c r="AE369" s="20" t="s">
        <v>412</v>
      </c>
      <c r="AF369" s="21">
        <v>1.90893394965</v>
      </c>
      <c r="AG369" s="21">
        <v>0.114487742734</v>
      </c>
    </row>
    <row r="370" spans="14:33">
      <c r="N370" s="19" t="s">
        <v>948</v>
      </c>
      <c r="O370" s="19" t="s">
        <v>949</v>
      </c>
      <c r="P370" s="19" t="s">
        <v>1514</v>
      </c>
      <c r="Q370" s="19" t="s">
        <v>1515</v>
      </c>
      <c r="T370" s="20">
        <v>56</v>
      </c>
      <c r="U370" s="20" t="s">
        <v>403</v>
      </c>
      <c r="V370" s="20" t="s">
        <v>404</v>
      </c>
      <c r="W370" s="20" t="s">
        <v>405</v>
      </c>
      <c r="X370" s="20" t="s">
        <v>395</v>
      </c>
      <c r="Y370" s="20" t="s">
        <v>396</v>
      </c>
      <c r="Z370" s="20" t="s">
        <v>527</v>
      </c>
      <c r="AA370" s="20" t="s">
        <v>528</v>
      </c>
      <c r="AB370" s="20" t="s">
        <v>1638</v>
      </c>
      <c r="AC370" s="20" t="s">
        <v>1639</v>
      </c>
      <c r="AD370" s="20" t="s">
        <v>46</v>
      </c>
      <c r="AE370" s="20" t="s">
        <v>412</v>
      </c>
      <c r="AF370" s="21">
        <v>1.0284435818</v>
      </c>
      <c r="AG370" s="21">
        <v>4.8314462992799997E-2</v>
      </c>
    </row>
    <row r="371" spans="14:33">
      <c r="N371" s="19" t="s">
        <v>495</v>
      </c>
      <c r="O371" s="19" t="s">
        <v>496</v>
      </c>
      <c r="P371" s="19" t="s">
        <v>647</v>
      </c>
      <c r="Q371" s="19" t="s">
        <v>648</v>
      </c>
      <c r="T371" s="20">
        <v>127</v>
      </c>
      <c r="U371" s="20" t="s">
        <v>403</v>
      </c>
      <c r="V371" s="20" t="s">
        <v>404</v>
      </c>
      <c r="W371" s="20" t="s">
        <v>405</v>
      </c>
      <c r="X371" s="20" t="s">
        <v>423</v>
      </c>
      <c r="Y371" s="20" t="s">
        <v>424</v>
      </c>
      <c r="Z371" s="20" t="s">
        <v>715</v>
      </c>
      <c r="AA371" s="20" t="s">
        <v>716</v>
      </c>
      <c r="AB371" s="20" t="s">
        <v>1640</v>
      </c>
      <c r="AC371" s="20" t="s">
        <v>1641</v>
      </c>
      <c r="AD371" s="20" t="s">
        <v>46</v>
      </c>
      <c r="AE371" s="20" t="s">
        <v>412</v>
      </c>
      <c r="AF371" s="21">
        <v>2.1718603617499999</v>
      </c>
      <c r="AG371" s="21">
        <v>0.16910217579</v>
      </c>
    </row>
    <row r="372" spans="14:33">
      <c r="N372" s="19" t="s">
        <v>495</v>
      </c>
      <c r="O372" s="19" t="s">
        <v>496</v>
      </c>
      <c r="P372" s="19" t="s">
        <v>1098</v>
      </c>
      <c r="Q372" s="19" t="s">
        <v>1099</v>
      </c>
      <c r="T372" s="20">
        <v>19</v>
      </c>
      <c r="U372" s="20" t="s">
        <v>403</v>
      </c>
      <c r="V372" s="20" t="s">
        <v>404</v>
      </c>
      <c r="W372" s="20" t="s">
        <v>405</v>
      </c>
      <c r="X372" s="20" t="s">
        <v>395</v>
      </c>
      <c r="Y372" s="20" t="s">
        <v>396</v>
      </c>
      <c r="Z372" s="20" t="s">
        <v>185</v>
      </c>
      <c r="AA372" s="20" t="s">
        <v>451</v>
      </c>
      <c r="AB372" s="20" t="s">
        <v>1350</v>
      </c>
      <c r="AC372" s="20" t="s">
        <v>1351</v>
      </c>
      <c r="AD372" s="20" t="s">
        <v>46</v>
      </c>
      <c r="AE372" s="20" t="s">
        <v>412</v>
      </c>
      <c r="AF372" s="21">
        <v>1.3490548633899999</v>
      </c>
      <c r="AG372" s="21">
        <v>3.78487954577E-2</v>
      </c>
    </row>
    <row r="373" spans="14:33">
      <c r="N373" s="19" t="s">
        <v>495</v>
      </c>
      <c r="O373" s="19" t="s">
        <v>496</v>
      </c>
      <c r="P373" s="19" t="s">
        <v>1518</v>
      </c>
      <c r="Q373" s="19" t="s">
        <v>1519</v>
      </c>
      <c r="T373" s="20">
        <v>224</v>
      </c>
      <c r="U373" s="20" t="s">
        <v>403</v>
      </c>
      <c r="V373" s="20" t="s">
        <v>404</v>
      </c>
      <c r="W373" s="20" t="s">
        <v>405</v>
      </c>
      <c r="X373" s="20" t="s">
        <v>406</v>
      </c>
      <c r="Y373" s="20" t="s">
        <v>407</v>
      </c>
      <c r="Z373" s="20" t="s">
        <v>920</v>
      </c>
      <c r="AA373" s="20" t="s">
        <v>921</v>
      </c>
      <c r="AB373" s="20" t="s">
        <v>1602</v>
      </c>
      <c r="AC373" s="20" t="s">
        <v>1603</v>
      </c>
      <c r="AD373" s="20" t="s">
        <v>46</v>
      </c>
      <c r="AE373" s="20" t="s">
        <v>412</v>
      </c>
      <c r="AF373" s="21">
        <v>1.1749964803399999</v>
      </c>
      <c r="AG373" s="21">
        <v>3.8652546109599999E-2</v>
      </c>
    </row>
    <row r="374" spans="14:33">
      <c r="N374" s="19" t="s">
        <v>495</v>
      </c>
      <c r="O374" s="19" t="s">
        <v>496</v>
      </c>
      <c r="P374" s="19" t="s">
        <v>1598</v>
      </c>
      <c r="Q374" s="19" t="s">
        <v>1599</v>
      </c>
      <c r="T374" s="20">
        <v>253</v>
      </c>
      <c r="U374" s="20" t="s">
        <v>403</v>
      </c>
      <c r="V374" s="20" t="s">
        <v>404</v>
      </c>
      <c r="W374" s="20" t="s">
        <v>405</v>
      </c>
      <c r="X374" s="20" t="s">
        <v>406</v>
      </c>
      <c r="Y374" s="20" t="s">
        <v>407</v>
      </c>
      <c r="Z374" s="20" t="s">
        <v>464</v>
      </c>
      <c r="AA374" s="20" t="s">
        <v>465</v>
      </c>
      <c r="AB374" s="20" t="s">
        <v>1642</v>
      </c>
      <c r="AC374" s="20" t="s">
        <v>1643</v>
      </c>
      <c r="AD374" s="20" t="s">
        <v>46</v>
      </c>
      <c r="AE374" s="20" t="s">
        <v>412</v>
      </c>
      <c r="AF374" s="21">
        <v>0.76978612149299996</v>
      </c>
      <c r="AG374" s="21">
        <v>2.1392135463800001E-2</v>
      </c>
    </row>
    <row r="375" spans="14:33">
      <c r="N375" s="19" t="s">
        <v>495</v>
      </c>
      <c r="O375" s="19" t="s">
        <v>496</v>
      </c>
      <c r="P375" s="19" t="s">
        <v>1604</v>
      </c>
      <c r="Q375" s="19" t="s">
        <v>1605</v>
      </c>
      <c r="T375" s="20">
        <v>406</v>
      </c>
      <c r="U375" s="20" t="s">
        <v>403</v>
      </c>
      <c r="V375" s="20" t="s">
        <v>404</v>
      </c>
      <c r="W375" s="20" t="s">
        <v>405</v>
      </c>
      <c r="X375" s="20" t="s">
        <v>429</v>
      </c>
      <c r="Y375" s="20" t="s">
        <v>430</v>
      </c>
      <c r="Z375" s="20" t="s">
        <v>1575</v>
      </c>
      <c r="AA375" s="20" t="s">
        <v>1220</v>
      </c>
      <c r="AB375" s="20" t="s">
        <v>1644</v>
      </c>
      <c r="AC375" s="20" t="s">
        <v>1645</v>
      </c>
      <c r="AD375" s="20" t="s">
        <v>46</v>
      </c>
      <c r="AE375" s="20" t="s">
        <v>1495</v>
      </c>
      <c r="AF375" s="21">
        <v>0.52067908281300002</v>
      </c>
      <c r="AG375" s="21">
        <v>1.10052195373E-2</v>
      </c>
    </row>
    <row r="376" spans="14:33">
      <c r="N376" s="19" t="s">
        <v>693</v>
      </c>
      <c r="O376" s="19" t="s">
        <v>694</v>
      </c>
      <c r="P376" s="19" t="s">
        <v>695</v>
      </c>
      <c r="Q376" s="19" t="s">
        <v>696</v>
      </c>
      <c r="T376" s="20">
        <v>187</v>
      </c>
      <c r="U376" s="20" t="s">
        <v>403</v>
      </c>
      <c r="V376" s="20" t="s">
        <v>404</v>
      </c>
      <c r="W376" s="20" t="s">
        <v>405</v>
      </c>
      <c r="X376" s="20" t="s">
        <v>440</v>
      </c>
      <c r="Y376" s="20" t="s">
        <v>441</v>
      </c>
      <c r="Z376" s="20" t="s">
        <v>816</v>
      </c>
      <c r="AA376" s="20" t="s">
        <v>817</v>
      </c>
      <c r="AB376" s="20" t="s">
        <v>1573</v>
      </c>
      <c r="AC376" s="20" t="s">
        <v>1574</v>
      </c>
      <c r="AD376" s="20" t="s">
        <v>46</v>
      </c>
      <c r="AE376" s="20" t="s">
        <v>412</v>
      </c>
      <c r="AF376" s="21">
        <v>1.62613129244</v>
      </c>
      <c r="AG376" s="21">
        <v>0.11416672206099999</v>
      </c>
    </row>
    <row r="377" spans="14:33">
      <c r="N377" s="19" t="s">
        <v>693</v>
      </c>
      <c r="O377" s="19" t="s">
        <v>694</v>
      </c>
      <c r="P377" s="19" t="s">
        <v>1520</v>
      </c>
      <c r="Q377" s="19" t="s">
        <v>1521</v>
      </c>
      <c r="T377" s="20">
        <v>256</v>
      </c>
      <c r="U377" s="20" t="s">
        <v>403</v>
      </c>
      <c r="V377" s="20" t="s">
        <v>404</v>
      </c>
      <c r="W377" s="20" t="s">
        <v>405</v>
      </c>
      <c r="X377" s="20" t="s">
        <v>406</v>
      </c>
      <c r="Y377" s="20" t="s">
        <v>407</v>
      </c>
      <c r="Z377" s="20" t="s">
        <v>952</v>
      </c>
      <c r="AA377" s="20" t="s">
        <v>953</v>
      </c>
      <c r="AB377" s="20" t="s">
        <v>1646</v>
      </c>
      <c r="AC377" s="20" t="s">
        <v>1647</v>
      </c>
      <c r="AD377" s="20" t="s">
        <v>46</v>
      </c>
      <c r="AE377" s="20" t="s">
        <v>412</v>
      </c>
      <c r="AF377" s="21">
        <v>2.2013797882500001</v>
      </c>
      <c r="AG377" s="21">
        <v>0.16007006617299999</v>
      </c>
    </row>
    <row r="378" spans="14:33">
      <c r="N378" s="19" t="s">
        <v>501</v>
      </c>
      <c r="O378" s="19" t="s">
        <v>502</v>
      </c>
      <c r="P378" s="19" t="s">
        <v>811</v>
      </c>
      <c r="Q378" s="19" t="s">
        <v>812</v>
      </c>
      <c r="T378" s="20">
        <v>157</v>
      </c>
      <c r="U378" s="20" t="s">
        <v>403</v>
      </c>
      <c r="V378" s="20" t="s">
        <v>404</v>
      </c>
      <c r="W378" s="20" t="s">
        <v>405</v>
      </c>
      <c r="X378" s="20" t="s">
        <v>435</v>
      </c>
      <c r="Y378" s="20" t="s">
        <v>436</v>
      </c>
      <c r="Z378" s="20" t="s">
        <v>773</v>
      </c>
      <c r="AA378" s="20" t="s">
        <v>774</v>
      </c>
      <c r="AB378" s="20" t="s">
        <v>1648</v>
      </c>
      <c r="AC378" s="20" t="s">
        <v>1649</v>
      </c>
      <c r="AD378" s="20" t="s">
        <v>46</v>
      </c>
      <c r="AE378" s="20" t="s">
        <v>412</v>
      </c>
      <c r="AF378" s="21">
        <v>1.5410493988</v>
      </c>
      <c r="AG378" s="21">
        <v>8.7866222372800007E-2</v>
      </c>
    </row>
    <row r="379" spans="14:33">
      <c r="N379" s="19" t="s">
        <v>501</v>
      </c>
      <c r="O379" s="19" t="s">
        <v>502</v>
      </c>
      <c r="P379" s="19" t="s">
        <v>1449</v>
      </c>
      <c r="Q379" s="19" t="s">
        <v>1450</v>
      </c>
      <c r="T379" s="20">
        <v>188</v>
      </c>
      <c r="U379" s="20" t="s">
        <v>403</v>
      </c>
      <c r="V379" s="20" t="s">
        <v>404</v>
      </c>
      <c r="W379" s="20" t="s">
        <v>405</v>
      </c>
      <c r="X379" s="20" t="s">
        <v>440</v>
      </c>
      <c r="Y379" s="20" t="s">
        <v>441</v>
      </c>
      <c r="Z379" s="20" t="s">
        <v>816</v>
      </c>
      <c r="AA379" s="20" t="s">
        <v>817</v>
      </c>
      <c r="AB379" s="20" t="s">
        <v>1578</v>
      </c>
      <c r="AC379" s="20" t="s">
        <v>1579</v>
      </c>
      <c r="AD379" s="20" t="s">
        <v>46</v>
      </c>
      <c r="AE379" s="20" t="s">
        <v>412</v>
      </c>
      <c r="AF379" s="21">
        <v>0.93030650183600005</v>
      </c>
      <c r="AG379" s="21">
        <v>1.4630855148400001E-2</v>
      </c>
    </row>
    <row r="380" spans="14:33">
      <c r="N380" s="19" t="s">
        <v>501</v>
      </c>
      <c r="O380" s="19" t="s">
        <v>502</v>
      </c>
      <c r="P380" s="19" t="s">
        <v>1524</v>
      </c>
      <c r="Q380" s="19" t="s">
        <v>1525</v>
      </c>
      <c r="T380" s="20">
        <v>249</v>
      </c>
      <c r="U380" s="20" t="s">
        <v>403</v>
      </c>
      <c r="V380" s="20" t="s">
        <v>404</v>
      </c>
      <c r="W380" s="20" t="s">
        <v>405</v>
      </c>
      <c r="X380" s="20" t="s">
        <v>406</v>
      </c>
      <c r="Y380" s="20" t="s">
        <v>407</v>
      </c>
      <c r="Z380" s="20" t="s">
        <v>1123</v>
      </c>
      <c r="AA380" s="20" t="s">
        <v>971</v>
      </c>
      <c r="AB380" s="20" t="s">
        <v>1650</v>
      </c>
      <c r="AC380" s="20" t="s">
        <v>1651</v>
      </c>
      <c r="AD380" s="20" t="s">
        <v>46</v>
      </c>
      <c r="AE380" s="20" t="s">
        <v>412</v>
      </c>
      <c r="AF380" s="21">
        <v>1.508444828</v>
      </c>
      <c r="AG380" s="21">
        <v>7.8690440778500001E-2</v>
      </c>
    </row>
    <row r="381" spans="14:33">
      <c r="N381" s="19" t="s">
        <v>1211</v>
      </c>
      <c r="O381" s="19" t="s">
        <v>1212</v>
      </c>
      <c r="P381" s="19" t="s">
        <v>1532</v>
      </c>
      <c r="Q381" s="19" t="s">
        <v>1533</v>
      </c>
      <c r="T381" s="20">
        <v>105</v>
      </c>
      <c r="U381" s="20" t="s">
        <v>403</v>
      </c>
      <c r="V381" s="20" t="s">
        <v>404</v>
      </c>
      <c r="W381" s="20" t="s">
        <v>405</v>
      </c>
      <c r="X381" s="20" t="s">
        <v>423</v>
      </c>
      <c r="Y381" s="20" t="s">
        <v>424</v>
      </c>
      <c r="Z381" s="20" t="s">
        <v>643</v>
      </c>
      <c r="AA381" s="20" t="s">
        <v>644</v>
      </c>
      <c r="AB381" s="20" t="s">
        <v>1118</v>
      </c>
      <c r="AC381" s="20" t="s">
        <v>1119</v>
      </c>
      <c r="AD381" s="20" t="s">
        <v>46</v>
      </c>
      <c r="AE381" s="20" t="s">
        <v>412</v>
      </c>
      <c r="AF381" s="21">
        <v>2.2930425694499998</v>
      </c>
      <c r="AG381" s="21">
        <v>0.145761156979</v>
      </c>
    </row>
    <row r="382" spans="14:33">
      <c r="N382" s="19" t="s">
        <v>754</v>
      </c>
      <c r="O382" s="19" t="s">
        <v>755</v>
      </c>
      <c r="P382" s="19" t="s">
        <v>756</v>
      </c>
      <c r="Q382" s="19" t="s">
        <v>757</v>
      </c>
      <c r="T382" s="20">
        <v>144</v>
      </c>
      <c r="U382" s="20" t="s">
        <v>403</v>
      </c>
      <c r="V382" s="20" t="s">
        <v>404</v>
      </c>
      <c r="W382" s="20" t="s">
        <v>405</v>
      </c>
      <c r="X382" s="20" t="s">
        <v>435</v>
      </c>
      <c r="Y382" s="20" t="s">
        <v>436</v>
      </c>
      <c r="Z382" s="20" t="s">
        <v>758</v>
      </c>
      <c r="AA382" s="20" t="s">
        <v>759</v>
      </c>
      <c r="AB382" s="20" t="s">
        <v>1118</v>
      </c>
      <c r="AC382" s="20" t="s">
        <v>1339</v>
      </c>
      <c r="AD382" s="20" t="s">
        <v>46</v>
      </c>
      <c r="AE382" s="20" t="s">
        <v>412</v>
      </c>
      <c r="AF382" s="21">
        <v>1.4493196828799999</v>
      </c>
      <c r="AG382" s="21">
        <v>5.0501710578099997E-2</v>
      </c>
    </row>
    <row r="383" spans="14:33">
      <c r="N383" s="19" t="s">
        <v>754</v>
      </c>
      <c r="O383" s="19" t="s">
        <v>755</v>
      </c>
      <c r="P383" s="19" t="s">
        <v>1540</v>
      </c>
      <c r="Q383" s="19" t="s">
        <v>1541</v>
      </c>
      <c r="T383" s="20">
        <v>304</v>
      </c>
      <c r="U383" s="20" t="s">
        <v>403</v>
      </c>
      <c r="V383" s="20" t="s">
        <v>404</v>
      </c>
      <c r="W383" s="20" t="s">
        <v>405</v>
      </c>
      <c r="X383" s="20" t="s">
        <v>474</v>
      </c>
      <c r="Y383" s="20" t="s">
        <v>475</v>
      </c>
      <c r="Z383" s="20" t="s">
        <v>559</v>
      </c>
      <c r="AA383" s="20" t="s">
        <v>560</v>
      </c>
      <c r="AB383" s="20" t="s">
        <v>671</v>
      </c>
      <c r="AC383" s="20" t="s">
        <v>672</v>
      </c>
      <c r="AD383" s="20" t="s">
        <v>46</v>
      </c>
      <c r="AE383" s="20" t="s">
        <v>412</v>
      </c>
      <c r="AF383" s="21">
        <v>4.1458681423700003</v>
      </c>
      <c r="AG383" s="21">
        <v>0.32644044994799998</v>
      </c>
    </row>
    <row r="384" spans="14:33">
      <c r="N384" s="19" t="s">
        <v>754</v>
      </c>
      <c r="O384" s="19" t="s">
        <v>755</v>
      </c>
      <c r="P384" s="19" t="s">
        <v>1618</v>
      </c>
      <c r="Q384" s="19" t="s">
        <v>1619</v>
      </c>
      <c r="T384" s="20">
        <v>377</v>
      </c>
      <c r="U384" s="20" t="s">
        <v>403</v>
      </c>
      <c r="V384" s="20" t="s">
        <v>404</v>
      </c>
      <c r="W384" s="20" t="s">
        <v>405</v>
      </c>
      <c r="X384" s="20" t="s">
        <v>429</v>
      </c>
      <c r="Y384" s="20" t="s">
        <v>430</v>
      </c>
      <c r="Z384" s="20" t="s">
        <v>1076</v>
      </c>
      <c r="AA384" s="20" t="s">
        <v>1077</v>
      </c>
      <c r="AB384" s="20" t="s">
        <v>1176</v>
      </c>
      <c r="AC384" s="20" t="s">
        <v>1177</v>
      </c>
      <c r="AD384" s="20" t="s">
        <v>46</v>
      </c>
      <c r="AE384" s="20" t="s">
        <v>412</v>
      </c>
      <c r="AF384" s="21">
        <v>2.3294227760399999</v>
      </c>
      <c r="AG384" s="21">
        <v>0.178434359317</v>
      </c>
    </row>
    <row r="385" spans="14:33">
      <c r="N385" s="19" t="s">
        <v>653</v>
      </c>
      <c r="O385" s="19" t="s">
        <v>654</v>
      </c>
      <c r="P385" s="19" t="s">
        <v>655</v>
      </c>
      <c r="Q385" s="19" t="s">
        <v>656</v>
      </c>
      <c r="T385" s="20">
        <v>301</v>
      </c>
      <c r="U385" s="20" t="s">
        <v>403</v>
      </c>
      <c r="V385" s="20" t="s">
        <v>404</v>
      </c>
      <c r="W385" s="20" t="s">
        <v>405</v>
      </c>
      <c r="X385" s="20" t="s">
        <v>474</v>
      </c>
      <c r="Y385" s="20" t="s">
        <v>475</v>
      </c>
      <c r="Z385" s="20" t="s">
        <v>545</v>
      </c>
      <c r="AA385" s="20" t="s">
        <v>546</v>
      </c>
      <c r="AB385" s="20" t="s">
        <v>474</v>
      </c>
      <c r="AC385" s="20" t="s">
        <v>622</v>
      </c>
      <c r="AD385" s="20" t="s">
        <v>46</v>
      </c>
      <c r="AE385" s="20" t="s">
        <v>412</v>
      </c>
      <c r="AF385" s="21">
        <v>3.2495509819500001</v>
      </c>
      <c r="AG385" s="21">
        <v>0.25676012947999999</v>
      </c>
    </row>
    <row r="386" spans="14:33">
      <c r="N386" s="19" t="s">
        <v>653</v>
      </c>
      <c r="O386" s="19" t="s">
        <v>654</v>
      </c>
      <c r="P386" s="19" t="s">
        <v>1105</v>
      </c>
      <c r="Q386" s="19" t="s">
        <v>1106</v>
      </c>
      <c r="T386" s="20">
        <v>334</v>
      </c>
      <c r="U386" s="20" t="s">
        <v>403</v>
      </c>
      <c r="V386" s="20" t="s">
        <v>404</v>
      </c>
      <c r="W386" s="20" t="s">
        <v>405</v>
      </c>
      <c r="X386" s="20" t="s">
        <v>479</v>
      </c>
      <c r="Y386" s="20" t="s">
        <v>480</v>
      </c>
      <c r="Z386" s="20" t="s">
        <v>629</v>
      </c>
      <c r="AA386" s="20" t="s">
        <v>630</v>
      </c>
      <c r="AB386" s="20" t="s">
        <v>651</v>
      </c>
      <c r="AC386" s="20" t="s">
        <v>652</v>
      </c>
      <c r="AD386" s="20" t="s">
        <v>46</v>
      </c>
      <c r="AE386" s="20" t="s">
        <v>412</v>
      </c>
      <c r="AF386" s="21">
        <v>2.8522619314800002</v>
      </c>
      <c r="AG386" s="21">
        <v>0.316211099138</v>
      </c>
    </row>
    <row r="387" spans="14:33">
      <c r="N387" s="19" t="s">
        <v>653</v>
      </c>
      <c r="O387" s="19" t="s">
        <v>654</v>
      </c>
      <c r="P387" s="19" t="s">
        <v>1614</v>
      </c>
      <c r="Q387" s="19" t="s">
        <v>1615</v>
      </c>
      <c r="T387" s="20">
        <v>323</v>
      </c>
      <c r="U387" s="20" t="s">
        <v>403</v>
      </c>
      <c r="V387" s="20" t="s">
        <v>404</v>
      </c>
      <c r="W387" s="20" t="s">
        <v>405</v>
      </c>
      <c r="X387" s="20" t="s">
        <v>474</v>
      </c>
      <c r="Y387" s="20" t="s">
        <v>475</v>
      </c>
      <c r="Z387" s="20" t="s">
        <v>596</v>
      </c>
      <c r="AA387" s="20" t="s">
        <v>597</v>
      </c>
      <c r="AB387" s="20" t="s">
        <v>1475</v>
      </c>
      <c r="AC387" s="20" t="s">
        <v>1476</v>
      </c>
      <c r="AD387" s="20" t="s">
        <v>46</v>
      </c>
      <c r="AE387" s="20" t="s">
        <v>412</v>
      </c>
      <c r="AF387" s="21">
        <v>2.7327175445499998</v>
      </c>
      <c r="AG387" s="21">
        <v>0.27888733952099998</v>
      </c>
    </row>
    <row r="388" spans="14:33">
      <c r="N388" s="80" t="s">
        <v>960</v>
      </c>
      <c r="O388" s="19" t="s">
        <v>961</v>
      </c>
      <c r="P388" s="19" t="s">
        <v>1551</v>
      </c>
      <c r="Q388" s="19" t="s">
        <v>1552</v>
      </c>
      <c r="T388" s="20">
        <v>158</v>
      </c>
      <c r="U388" s="20" t="s">
        <v>403</v>
      </c>
      <c r="V388" s="20" t="s">
        <v>404</v>
      </c>
      <c r="W388" s="20" t="s">
        <v>405</v>
      </c>
      <c r="X388" s="20" t="s">
        <v>435</v>
      </c>
      <c r="Y388" s="20" t="s">
        <v>436</v>
      </c>
      <c r="Z388" s="20" t="s">
        <v>773</v>
      </c>
      <c r="AA388" s="20" t="s">
        <v>774</v>
      </c>
      <c r="AB388" s="20" t="s">
        <v>1652</v>
      </c>
      <c r="AC388" s="20" t="s">
        <v>1653</v>
      </c>
      <c r="AD388" s="20" t="s">
        <v>46</v>
      </c>
      <c r="AE388" s="20" t="s">
        <v>412</v>
      </c>
      <c r="AF388" s="21">
        <v>0.86209901540900002</v>
      </c>
      <c r="AG388" s="21">
        <v>3.3103664597600002E-2</v>
      </c>
    </row>
    <row r="389" spans="14:33">
      <c r="N389" s="80" t="s">
        <v>960</v>
      </c>
      <c r="O389" s="80" t="s">
        <v>961</v>
      </c>
      <c r="P389" s="80" t="s">
        <v>1654</v>
      </c>
      <c r="Q389" s="80" t="s">
        <v>1552</v>
      </c>
      <c r="T389" s="20">
        <v>384</v>
      </c>
      <c r="U389" s="20" t="s">
        <v>403</v>
      </c>
      <c r="V389" s="20" t="s">
        <v>404</v>
      </c>
      <c r="W389" s="20" t="s">
        <v>405</v>
      </c>
      <c r="X389" s="20" t="s">
        <v>429</v>
      </c>
      <c r="Y389" s="20" t="s">
        <v>430</v>
      </c>
      <c r="Z389" s="20" t="s">
        <v>1182</v>
      </c>
      <c r="AA389" s="20" t="s">
        <v>1183</v>
      </c>
      <c r="AB389" s="20" t="s">
        <v>1301</v>
      </c>
      <c r="AC389" s="20" t="s">
        <v>1302</v>
      </c>
      <c r="AD389" s="20" t="s">
        <v>46</v>
      </c>
      <c r="AE389" s="20" t="s">
        <v>412</v>
      </c>
      <c r="AF389" s="21">
        <v>1.65870192295</v>
      </c>
      <c r="AG389" s="21">
        <v>5.4903053310300001E-2</v>
      </c>
    </row>
    <row r="390" spans="14:33">
      <c r="N390" s="80" t="s">
        <v>960</v>
      </c>
      <c r="O390" s="80" t="s">
        <v>961</v>
      </c>
      <c r="P390" s="80" t="s">
        <v>1655</v>
      </c>
      <c r="Q390" s="80" t="s">
        <v>1656</v>
      </c>
      <c r="T390" s="20">
        <v>329</v>
      </c>
      <c r="U390" s="20" t="s">
        <v>403</v>
      </c>
      <c r="V390" s="20" t="s">
        <v>404</v>
      </c>
      <c r="W390" s="20" t="s">
        <v>405</v>
      </c>
      <c r="X390" s="20" t="s">
        <v>474</v>
      </c>
      <c r="Y390" s="20" t="s">
        <v>475</v>
      </c>
      <c r="Z390" s="20" t="s">
        <v>1102</v>
      </c>
      <c r="AA390" s="20" t="s">
        <v>1103</v>
      </c>
      <c r="AB390" s="20" t="s">
        <v>1657</v>
      </c>
      <c r="AC390" s="20" t="s">
        <v>1658</v>
      </c>
      <c r="AD390" s="20" t="s">
        <v>46</v>
      </c>
      <c r="AE390" s="20" t="s">
        <v>412</v>
      </c>
      <c r="AF390" s="21">
        <v>4.7401051116900002</v>
      </c>
      <c r="AG390" s="21">
        <v>0.44791672241899999</v>
      </c>
    </row>
    <row r="391" spans="14:33">
      <c r="N391" s="80" t="s">
        <v>960</v>
      </c>
      <c r="O391" s="80" t="s">
        <v>961</v>
      </c>
      <c r="P391" s="80" t="s">
        <v>1659</v>
      </c>
      <c r="Q391" s="80" t="s">
        <v>1660</v>
      </c>
      <c r="T391" s="20">
        <v>103</v>
      </c>
      <c r="U391" s="20" t="s">
        <v>403</v>
      </c>
      <c r="V391" s="20" t="s">
        <v>404</v>
      </c>
      <c r="W391" s="20" t="s">
        <v>405</v>
      </c>
      <c r="X391" s="20" t="s">
        <v>423</v>
      </c>
      <c r="Y391" s="20" t="s">
        <v>424</v>
      </c>
      <c r="Z391" s="20" t="s">
        <v>637</v>
      </c>
      <c r="AA391" s="20" t="s">
        <v>638</v>
      </c>
      <c r="AB391" s="20" t="s">
        <v>1091</v>
      </c>
      <c r="AC391" s="20" t="s">
        <v>1092</v>
      </c>
      <c r="AD391" s="20" t="s">
        <v>46</v>
      </c>
      <c r="AE391" s="20" t="s">
        <v>412</v>
      </c>
      <c r="AF391" s="21">
        <v>1.2918195499</v>
      </c>
      <c r="AG391" s="21">
        <v>7.7909797500000003E-2</v>
      </c>
    </row>
    <row r="392" spans="14:33">
      <c r="N392" s="19" t="s">
        <v>930</v>
      </c>
      <c r="O392" s="19" t="s">
        <v>931</v>
      </c>
      <c r="P392" s="19" t="s">
        <v>932</v>
      </c>
      <c r="Q392" s="19" t="s">
        <v>933</v>
      </c>
      <c r="T392" s="20">
        <v>361</v>
      </c>
      <c r="U392" s="20" t="s">
        <v>403</v>
      </c>
      <c r="V392" s="20" t="s">
        <v>404</v>
      </c>
      <c r="W392" s="20" t="s">
        <v>405</v>
      </c>
      <c r="X392" s="20" t="s">
        <v>479</v>
      </c>
      <c r="Y392" s="20" t="s">
        <v>480</v>
      </c>
      <c r="Z392" s="20" t="s">
        <v>1151</v>
      </c>
      <c r="AA392" s="20" t="s">
        <v>1152</v>
      </c>
      <c r="AB392" s="20" t="s">
        <v>1661</v>
      </c>
      <c r="AC392" s="20" t="s">
        <v>1662</v>
      </c>
      <c r="AD392" s="20" t="s">
        <v>46</v>
      </c>
      <c r="AE392" s="20" t="s">
        <v>412</v>
      </c>
      <c r="AF392" s="21">
        <v>1.4938415498299999</v>
      </c>
      <c r="AG392" s="21">
        <v>7.2781081531800004E-2</v>
      </c>
    </row>
    <row r="393" spans="14:33">
      <c r="N393" s="19" t="s">
        <v>930</v>
      </c>
      <c r="O393" s="19" t="s">
        <v>931</v>
      </c>
      <c r="P393" s="19" t="s">
        <v>1553</v>
      </c>
      <c r="Q393" s="19" t="s">
        <v>1554</v>
      </c>
      <c r="T393" s="20">
        <v>331</v>
      </c>
      <c r="U393" s="20" t="s">
        <v>403</v>
      </c>
      <c r="V393" s="20" t="s">
        <v>404</v>
      </c>
      <c r="W393" s="20" t="s">
        <v>405</v>
      </c>
      <c r="X393" s="20" t="s">
        <v>479</v>
      </c>
      <c r="Y393" s="20" t="s">
        <v>480</v>
      </c>
      <c r="Z393" s="20" t="s">
        <v>487</v>
      </c>
      <c r="AA393" s="20" t="s">
        <v>488</v>
      </c>
      <c r="AB393" s="20" t="s">
        <v>497</v>
      </c>
      <c r="AC393" s="20" t="s">
        <v>498</v>
      </c>
      <c r="AD393" s="20" t="s">
        <v>46</v>
      </c>
      <c r="AE393" s="20" t="s">
        <v>412</v>
      </c>
      <c r="AF393" s="21">
        <v>1.82174091321</v>
      </c>
      <c r="AG393" s="21">
        <v>0.162501553784</v>
      </c>
    </row>
    <row r="394" spans="14:33">
      <c r="N394" s="19" t="s">
        <v>1123</v>
      </c>
      <c r="O394" s="19" t="s">
        <v>971</v>
      </c>
      <c r="P394" s="19" t="s">
        <v>1124</v>
      </c>
      <c r="Q394" s="19" t="s">
        <v>1125</v>
      </c>
      <c r="T394" s="20">
        <v>298</v>
      </c>
      <c r="U394" s="20" t="s">
        <v>403</v>
      </c>
      <c r="V394" s="20" t="s">
        <v>404</v>
      </c>
      <c r="W394" s="20" t="s">
        <v>405</v>
      </c>
      <c r="X394" s="20" t="s">
        <v>468</v>
      </c>
      <c r="Y394" s="20" t="s">
        <v>469</v>
      </c>
      <c r="Z394" s="20" t="s">
        <v>1064</v>
      </c>
      <c r="AA394" s="20" t="s">
        <v>1065</v>
      </c>
      <c r="AB394" s="20" t="s">
        <v>1663</v>
      </c>
      <c r="AC394" s="20" t="s">
        <v>1664</v>
      </c>
      <c r="AD394" s="20" t="s">
        <v>46</v>
      </c>
      <c r="AE394" s="20" t="s">
        <v>412</v>
      </c>
      <c r="AF394" s="21">
        <v>1.4365348739899999</v>
      </c>
      <c r="AG394" s="21">
        <v>5.4339056025100002E-2</v>
      </c>
    </row>
    <row r="395" spans="14:33">
      <c r="N395" s="19" t="s">
        <v>1123</v>
      </c>
      <c r="O395" s="19" t="s">
        <v>971</v>
      </c>
      <c r="P395" s="19" t="s">
        <v>1555</v>
      </c>
      <c r="Q395" s="19" t="s">
        <v>1556</v>
      </c>
      <c r="T395" s="20">
        <v>124</v>
      </c>
      <c r="U395" s="20" t="s">
        <v>403</v>
      </c>
      <c r="V395" s="20" t="s">
        <v>404</v>
      </c>
      <c r="W395" s="20" t="s">
        <v>405</v>
      </c>
      <c r="X395" s="20" t="s">
        <v>423</v>
      </c>
      <c r="Y395" s="20" t="s">
        <v>424</v>
      </c>
      <c r="Z395" s="20" t="s">
        <v>703</v>
      </c>
      <c r="AA395" s="20" t="s">
        <v>704</v>
      </c>
      <c r="AB395" s="20" t="s">
        <v>1665</v>
      </c>
      <c r="AC395" s="20" t="s">
        <v>1666</v>
      </c>
      <c r="AD395" s="20" t="s">
        <v>46</v>
      </c>
      <c r="AE395" s="20" t="s">
        <v>412</v>
      </c>
      <c r="AF395" s="21">
        <v>1.5084005570400001</v>
      </c>
      <c r="AG395" s="21">
        <v>8.5291321689699995E-2</v>
      </c>
    </row>
    <row r="396" spans="14:33">
      <c r="N396" s="19" t="s">
        <v>1123</v>
      </c>
      <c r="O396" s="19" t="s">
        <v>971</v>
      </c>
      <c r="P396" s="19" t="s">
        <v>1650</v>
      </c>
      <c r="Q396" s="19" t="s">
        <v>1651</v>
      </c>
      <c r="T396" s="20">
        <v>318</v>
      </c>
      <c r="U396" s="20" t="s">
        <v>403</v>
      </c>
      <c r="V396" s="20" t="s">
        <v>404</v>
      </c>
      <c r="W396" s="20" t="s">
        <v>405</v>
      </c>
      <c r="X396" s="20" t="s">
        <v>474</v>
      </c>
      <c r="Y396" s="20" t="s">
        <v>475</v>
      </c>
      <c r="Z396" s="20" t="s">
        <v>1048</v>
      </c>
      <c r="AA396" s="20" t="s">
        <v>1049</v>
      </c>
      <c r="AB396" s="20" t="s">
        <v>785</v>
      </c>
      <c r="AC396" s="20" t="s">
        <v>1111</v>
      </c>
      <c r="AD396" s="20" t="s">
        <v>46</v>
      </c>
      <c r="AE396" s="20" t="s">
        <v>412</v>
      </c>
      <c r="AF396" s="21">
        <v>1.4055787418900001</v>
      </c>
      <c r="AG396" s="21">
        <v>5.0144917692699999E-2</v>
      </c>
    </row>
    <row r="397" spans="14:33">
      <c r="N397" s="19" t="s">
        <v>633</v>
      </c>
      <c r="O397" s="19" t="s">
        <v>634</v>
      </c>
      <c r="P397" s="19" t="s">
        <v>635</v>
      </c>
      <c r="Q397" s="19" t="s">
        <v>636</v>
      </c>
      <c r="T397" s="20">
        <v>163</v>
      </c>
      <c r="U397" s="20" t="s">
        <v>403</v>
      </c>
      <c r="V397" s="20" t="s">
        <v>404</v>
      </c>
      <c r="W397" s="20" t="s">
        <v>405</v>
      </c>
      <c r="X397" s="20" t="s">
        <v>435</v>
      </c>
      <c r="Y397" s="20" t="s">
        <v>436</v>
      </c>
      <c r="Z397" s="20" t="s">
        <v>785</v>
      </c>
      <c r="AA397" s="20" t="s">
        <v>786</v>
      </c>
      <c r="AB397" s="20" t="s">
        <v>1667</v>
      </c>
      <c r="AC397" s="20" t="s">
        <v>1668</v>
      </c>
      <c r="AD397" s="20" t="s">
        <v>46</v>
      </c>
      <c r="AE397" s="20" t="s">
        <v>412</v>
      </c>
      <c r="AF397" s="21">
        <v>1.41548072948</v>
      </c>
      <c r="AG397" s="21">
        <v>9.37838355471E-2</v>
      </c>
    </row>
    <row r="398" spans="14:33">
      <c r="N398" s="19" t="s">
        <v>633</v>
      </c>
      <c r="O398" s="19" t="s">
        <v>634</v>
      </c>
      <c r="P398" s="19" t="s">
        <v>1561</v>
      </c>
      <c r="Q398" s="19" t="s">
        <v>1562</v>
      </c>
      <c r="T398" s="20">
        <v>69</v>
      </c>
      <c r="U398" s="20" t="s">
        <v>403</v>
      </c>
      <c r="V398" s="20" t="s">
        <v>404</v>
      </c>
      <c r="W398" s="20" t="s">
        <v>405</v>
      </c>
      <c r="X398" s="20" t="s">
        <v>413</v>
      </c>
      <c r="Y398" s="20" t="s">
        <v>414</v>
      </c>
      <c r="Z398" s="20" t="s">
        <v>549</v>
      </c>
      <c r="AA398" s="20" t="s">
        <v>550</v>
      </c>
      <c r="AB398" s="20" t="s">
        <v>797</v>
      </c>
      <c r="AC398" s="20" t="s">
        <v>798</v>
      </c>
      <c r="AD398" s="20" t="s">
        <v>46</v>
      </c>
      <c r="AE398" s="20" t="s">
        <v>412</v>
      </c>
      <c r="AF398" s="21">
        <v>1.1191348728399999</v>
      </c>
      <c r="AG398" s="21">
        <v>4.9831890570000002E-2</v>
      </c>
    </row>
    <row r="399" spans="14:33">
      <c r="N399" s="19" t="s">
        <v>1217</v>
      </c>
      <c r="O399" s="19" t="s">
        <v>1218</v>
      </c>
      <c r="P399" s="19" t="s">
        <v>1260</v>
      </c>
      <c r="Q399" s="19" t="s">
        <v>1261</v>
      </c>
      <c r="T399" s="20">
        <v>126</v>
      </c>
      <c r="U399" s="20" t="s">
        <v>403</v>
      </c>
      <c r="V399" s="20" t="s">
        <v>404</v>
      </c>
      <c r="W399" s="20" t="s">
        <v>405</v>
      </c>
      <c r="X399" s="20" t="s">
        <v>423</v>
      </c>
      <c r="Y399" s="20" t="s">
        <v>424</v>
      </c>
      <c r="Z399" s="20" t="s">
        <v>707</v>
      </c>
      <c r="AA399" s="20" t="s">
        <v>708</v>
      </c>
      <c r="AB399" s="20" t="s">
        <v>1669</v>
      </c>
      <c r="AC399" s="20" t="s">
        <v>1670</v>
      </c>
      <c r="AD399" s="20" t="s">
        <v>46</v>
      </c>
      <c r="AE399" s="20" t="s">
        <v>412</v>
      </c>
      <c r="AF399" s="21">
        <v>2.0430586262000001</v>
      </c>
      <c r="AG399" s="21">
        <v>7.1074697970599995E-2</v>
      </c>
    </row>
    <row r="400" spans="14:33">
      <c r="N400" s="19" t="s">
        <v>1217</v>
      </c>
      <c r="O400" s="19" t="s">
        <v>1218</v>
      </c>
      <c r="P400" s="19" t="s">
        <v>1563</v>
      </c>
      <c r="Q400" s="19" t="s">
        <v>1564</v>
      </c>
      <c r="T400" s="20">
        <v>94</v>
      </c>
      <c r="U400" s="20" t="s">
        <v>403</v>
      </c>
      <c r="V400" s="20" t="s">
        <v>404</v>
      </c>
      <c r="W400" s="20" t="s">
        <v>405</v>
      </c>
      <c r="X400" s="20" t="s">
        <v>413</v>
      </c>
      <c r="Y400" s="20" t="s">
        <v>414</v>
      </c>
      <c r="Z400" s="20" t="s">
        <v>604</v>
      </c>
      <c r="AA400" s="20" t="s">
        <v>605</v>
      </c>
      <c r="AB400" s="20" t="s">
        <v>1425</v>
      </c>
      <c r="AC400" s="20" t="s">
        <v>1426</v>
      </c>
      <c r="AD400" s="20" t="s">
        <v>46</v>
      </c>
      <c r="AE400" s="20" t="s">
        <v>412</v>
      </c>
      <c r="AF400" s="21">
        <v>1.2859408131700001</v>
      </c>
      <c r="AG400" s="21">
        <v>5.0399368761100002E-2</v>
      </c>
    </row>
    <row r="401" spans="14:33">
      <c r="N401" s="19" t="s">
        <v>1575</v>
      </c>
      <c r="O401" s="19" t="s">
        <v>1220</v>
      </c>
      <c r="P401" s="19" t="s">
        <v>1576</v>
      </c>
      <c r="Q401" s="19" t="s">
        <v>1577</v>
      </c>
      <c r="T401" s="20">
        <v>75</v>
      </c>
      <c r="U401" s="20" t="s">
        <v>403</v>
      </c>
      <c r="V401" s="20" t="s">
        <v>404</v>
      </c>
      <c r="W401" s="20" t="s">
        <v>405</v>
      </c>
      <c r="X401" s="20" t="s">
        <v>413</v>
      </c>
      <c r="Y401" s="20" t="s">
        <v>414</v>
      </c>
      <c r="Z401" s="20" t="s">
        <v>845</v>
      </c>
      <c r="AA401" s="20" t="s">
        <v>564</v>
      </c>
      <c r="AB401" s="20" t="s">
        <v>913</v>
      </c>
      <c r="AC401" s="20" t="s">
        <v>914</v>
      </c>
      <c r="AD401" s="20" t="s">
        <v>46</v>
      </c>
      <c r="AE401" s="20" t="s">
        <v>412</v>
      </c>
      <c r="AF401" s="21">
        <v>3.5664197510300002</v>
      </c>
      <c r="AG401" s="21">
        <v>0.56778075400899997</v>
      </c>
    </row>
    <row r="402" spans="14:33">
      <c r="N402" s="19" t="s">
        <v>1575</v>
      </c>
      <c r="O402" s="19" t="s">
        <v>1220</v>
      </c>
      <c r="P402" s="19" t="s">
        <v>1644</v>
      </c>
      <c r="Q402" s="19" t="s">
        <v>1645</v>
      </c>
      <c r="T402" s="20">
        <v>177</v>
      </c>
      <c r="U402" s="20" t="s">
        <v>403</v>
      </c>
      <c r="V402" s="20" t="s">
        <v>404</v>
      </c>
      <c r="W402" s="20" t="s">
        <v>405</v>
      </c>
      <c r="X402" s="20" t="s">
        <v>440</v>
      </c>
      <c r="Y402" s="20" t="s">
        <v>441</v>
      </c>
      <c r="Z402" s="20" t="s">
        <v>567</v>
      </c>
      <c r="AA402" s="20" t="s">
        <v>568</v>
      </c>
      <c r="AB402" s="20" t="s">
        <v>209</v>
      </c>
      <c r="AC402" s="20" t="s">
        <v>1436</v>
      </c>
      <c r="AD402" s="20" t="s">
        <v>46</v>
      </c>
      <c r="AE402" s="20" t="s">
        <v>412</v>
      </c>
      <c r="AF402" s="21">
        <v>1.6038260715799999</v>
      </c>
      <c r="AG402" s="21">
        <v>5.9225553738499997E-2</v>
      </c>
    </row>
    <row r="403" spans="14:33">
      <c r="N403" s="19" t="s">
        <v>507</v>
      </c>
      <c r="O403" s="19" t="s">
        <v>508</v>
      </c>
      <c r="P403" s="19" t="s">
        <v>1069</v>
      </c>
      <c r="Q403" s="19" t="s">
        <v>1070</v>
      </c>
      <c r="T403" s="20">
        <v>363</v>
      </c>
      <c r="U403" s="20" t="s">
        <v>403</v>
      </c>
      <c r="V403" s="20" t="s">
        <v>404</v>
      </c>
      <c r="W403" s="20" t="s">
        <v>405</v>
      </c>
      <c r="X403" s="20" t="s">
        <v>479</v>
      </c>
      <c r="Y403" s="20" t="s">
        <v>480</v>
      </c>
      <c r="Z403" s="20" t="s">
        <v>1546</v>
      </c>
      <c r="AA403" s="20" t="s">
        <v>1156</v>
      </c>
      <c r="AB403" s="20" t="s">
        <v>1671</v>
      </c>
      <c r="AC403" s="20" t="s">
        <v>1672</v>
      </c>
      <c r="AD403" s="20" t="s">
        <v>46</v>
      </c>
      <c r="AE403" s="20" t="s">
        <v>412</v>
      </c>
      <c r="AF403" s="21">
        <v>1.8652190415200001</v>
      </c>
      <c r="AG403" s="21">
        <v>4.3115819840300003E-2</v>
      </c>
    </row>
    <row r="404" spans="14:33">
      <c r="N404" s="19" t="s">
        <v>507</v>
      </c>
      <c r="O404" s="19" t="s">
        <v>508</v>
      </c>
      <c r="P404" s="19" t="s">
        <v>1673</v>
      </c>
      <c r="Q404" s="19" t="s">
        <v>1674</v>
      </c>
      <c r="T404" s="20">
        <v>128</v>
      </c>
      <c r="U404" s="20" t="s">
        <v>403</v>
      </c>
      <c r="V404" s="20" t="s">
        <v>404</v>
      </c>
      <c r="W404" s="20" t="s">
        <v>405</v>
      </c>
      <c r="X404" s="20" t="s">
        <v>423</v>
      </c>
      <c r="Y404" s="20" t="s">
        <v>424</v>
      </c>
      <c r="Z404" s="20" t="s">
        <v>715</v>
      </c>
      <c r="AA404" s="20" t="s">
        <v>716</v>
      </c>
      <c r="AB404" s="20" t="s">
        <v>1675</v>
      </c>
      <c r="AC404" s="20" t="s">
        <v>1676</v>
      </c>
      <c r="AD404" s="20" t="s">
        <v>46</v>
      </c>
      <c r="AE404" s="20" t="s">
        <v>412</v>
      </c>
      <c r="AF404" s="21">
        <v>1.6411875334899999</v>
      </c>
      <c r="AG404" s="21">
        <v>7.1901315108000005E-2</v>
      </c>
    </row>
    <row r="405" spans="14:33">
      <c r="N405" s="19" t="s">
        <v>507</v>
      </c>
      <c r="O405" s="19" t="s">
        <v>508</v>
      </c>
      <c r="P405" s="19" t="s">
        <v>1239</v>
      </c>
      <c r="Q405" s="19" t="s">
        <v>1240</v>
      </c>
      <c r="T405" s="20">
        <v>142</v>
      </c>
      <c r="U405" s="20" t="s">
        <v>403</v>
      </c>
      <c r="V405" s="20" t="s">
        <v>404</v>
      </c>
      <c r="W405" s="20" t="s">
        <v>405</v>
      </c>
      <c r="X405" s="20" t="s">
        <v>435</v>
      </c>
      <c r="Y405" s="20" t="s">
        <v>436</v>
      </c>
      <c r="Z405" s="20" t="s">
        <v>750</v>
      </c>
      <c r="AA405" s="20" t="s">
        <v>751</v>
      </c>
      <c r="AB405" s="20" t="s">
        <v>1325</v>
      </c>
      <c r="AC405" s="20" t="s">
        <v>1326</v>
      </c>
      <c r="AD405" s="20" t="s">
        <v>46</v>
      </c>
      <c r="AE405" s="20" t="s">
        <v>412</v>
      </c>
      <c r="AF405" s="21">
        <v>2.4696123910100001</v>
      </c>
      <c r="AG405" s="21">
        <v>0.19306036630000001</v>
      </c>
    </row>
    <row r="406" spans="14:33">
      <c r="N406" s="19" t="s">
        <v>507</v>
      </c>
      <c r="O406" s="19" t="s">
        <v>508</v>
      </c>
      <c r="P406" s="19" t="s">
        <v>1415</v>
      </c>
      <c r="Q406" s="19" t="s">
        <v>1416</v>
      </c>
      <c r="T406" s="20">
        <v>115</v>
      </c>
      <c r="U406" s="20" t="s">
        <v>403</v>
      </c>
      <c r="V406" s="20" t="s">
        <v>404</v>
      </c>
      <c r="W406" s="20" t="s">
        <v>405</v>
      </c>
      <c r="X406" s="20" t="s">
        <v>423</v>
      </c>
      <c r="Y406" s="20" t="s">
        <v>424</v>
      </c>
      <c r="Z406" s="20" t="s">
        <v>675</v>
      </c>
      <c r="AA406" s="20" t="s">
        <v>676</v>
      </c>
      <c r="AB406" s="20" t="s">
        <v>1311</v>
      </c>
      <c r="AC406" s="20" t="s">
        <v>1312</v>
      </c>
      <c r="AD406" s="20" t="s">
        <v>46</v>
      </c>
      <c r="AE406" s="20" t="s">
        <v>412</v>
      </c>
      <c r="AF406" s="21">
        <v>2.3622110000799998</v>
      </c>
      <c r="AG406" s="21">
        <v>0.18213687903699999</v>
      </c>
    </row>
    <row r="407" spans="14:33">
      <c r="N407" s="19" t="s">
        <v>507</v>
      </c>
      <c r="O407" s="19" t="s">
        <v>508</v>
      </c>
      <c r="P407" s="19" t="s">
        <v>1586</v>
      </c>
      <c r="Q407" s="19" t="s">
        <v>1587</v>
      </c>
      <c r="T407" s="20">
        <v>116</v>
      </c>
      <c r="U407" s="20" t="s">
        <v>403</v>
      </c>
      <c r="V407" s="20" t="s">
        <v>404</v>
      </c>
      <c r="W407" s="20" t="s">
        <v>405</v>
      </c>
      <c r="X407" s="20" t="s">
        <v>423</v>
      </c>
      <c r="Y407" s="20" t="s">
        <v>424</v>
      </c>
      <c r="Z407" s="20" t="s">
        <v>675</v>
      </c>
      <c r="AA407" s="20" t="s">
        <v>676</v>
      </c>
      <c r="AB407" s="20" t="s">
        <v>1315</v>
      </c>
      <c r="AC407" s="20" t="s">
        <v>1316</v>
      </c>
      <c r="AD407" s="20" t="s">
        <v>46</v>
      </c>
      <c r="AE407" s="20" t="s">
        <v>412</v>
      </c>
      <c r="AF407" s="21">
        <v>2.84644709743</v>
      </c>
      <c r="AG407" s="21">
        <v>0.178839218233</v>
      </c>
    </row>
    <row r="408" spans="14:33">
      <c r="N408" s="19" t="s">
        <v>507</v>
      </c>
      <c r="O408" s="19" t="s">
        <v>508</v>
      </c>
      <c r="P408" s="19" t="s">
        <v>1592</v>
      </c>
      <c r="Q408" s="19" t="s">
        <v>1593</v>
      </c>
      <c r="T408" s="20">
        <v>184</v>
      </c>
      <c r="U408" s="20" t="s">
        <v>403</v>
      </c>
      <c r="V408" s="20" t="s">
        <v>404</v>
      </c>
      <c r="W408" s="20" t="s">
        <v>405</v>
      </c>
      <c r="X408" s="20" t="s">
        <v>440</v>
      </c>
      <c r="Y408" s="20" t="s">
        <v>441</v>
      </c>
      <c r="Z408" s="20" t="s">
        <v>519</v>
      </c>
      <c r="AA408" s="20" t="s">
        <v>520</v>
      </c>
      <c r="AB408" s="20" t="s">
        <v>1508</v>
      </c>
      <c r="AC408" s="20" t="s">
        <v>1509</v>
      </c>
      <c r="AD408" s="20" t="s">
        <v>46</v>
      </c>
      <c r="AE408" s="20" t="s">
        <v>412</v>
      </c>
      <c r="AF408" s="21">
        <v>0.74626883784099995</v>
      </c>
      <c r="AG408" s="21">
        <v>2.0836550507E-2</v>
      </c>
    </row>
    <row r="409" spans="14:33">
      <c r="N409" s="19" t="s">
        <v>507</v>
      </c>
      <c r="O409" s="19" t="s">
        <v>508</v>
      </c>
      <c r="P409" s="19" t="s">
        <v>1630</v>
      </c>
      <c r="Q409" s="19" t="s">
        <v>1631</v>
      </c>
      <c r="T409" s="20">
        <v>356</v>
      </c>
      <c r="U409" s="20" t="s">
        <v>403</v>
      </c>
      <c r="V409" s="20" t="s">
        <v>404</v>
      </c>
      <c r="W409" s="20" t="s">
        <v>405</v>
      </c>
      <c r="X409" s="20" t="s">
        <v>479</v>
      </c>
      <c r="Y409" s="20" t="s">
        <v>480</v>
      </c>
      <c r="Z409" s="20" t="s">
        <v>1143</v>
      </c>
      <c r="AA409" s="20" t="s">
        <v>1144</v>
      </c>
      <c r="AB409" s="20" t="s">
        <v>1584</v>
      </c>
      <c r="AC409" s="20" t="s">
        <v>1585</v>
      </c>
      <c r="AD409" s="20" t="s">
        <v>46</v>
      </c>
      <c r="AE409" s="20" t="s">
        <v>412</v>
      </c>
      <c r="AF409" s="21">
        <v>2.0606656004500001</v>
      </c>
      <c r="AG409" s="21">
        <v>0.12146184615900001</v>
      </c>
    </row>
    <row r="410" spans="14:33">
      <c r="N410" s="19" t="s">
        <v>515</v>
      </c>
      <c r="O410" s="19" t="s">
        <v>516</v>
      </c>
      <c r="P410" s="19" t="s">
        <v>1489</v>
      </c>
      <c r="Q410" s="19" t="s">
        <v>1490</v>
      </c>
      <c r="T410" s="20">
        <v>86</v>
      </c>
      <c r="U410" s="20" t="s">
        <v>403</v>
      </c>
      <c r="V410" s="20" t="s">
        <v>404</v>
      </c>
      <c r="W410" s="20" t="s">
        <v>405</v>
      </c>
      <c r="X410" s="20" t="s">
        <v>413</v>
      </c>
      <c r="Y410" s="20" t="s">
        <v>414</v>
      </c>
      <c r="Z410" s="20" t="s">
        <v>594</v>
      </c>
      <c r="AA410" s="20" t="s">
        <v>595</v>
      </c>
      <c r="AB410" s="20" t="s">
        <v>1283</v>
      </c>
      <c r="AC410" s="20" t="s">
        <v>1284</v>
      </c>
      <c r="AD410" s="20" t="s">
        <v>46</v>
      </c>
      <c r="AE410" s="20" t="s">
        <v>412</v>
      </c>
      <c r="AF410" s="21">
        <v>0.54021649587300002</v>
      </c>
      <c r="AG410" s="21">
        <v>1.52922339286E-2</v>
      </c>
    </row>
    <row r="411" spans="14:33">
      <c r="N411" s="19" t="s">
        <v>515</v>
      </c>
      <c r="O411" s="19" t="s">
        <v>516</v>
      </c>
      <c r="P411" s="19" t="s">
        <v>1588</v>
      </c>
      <c r="Q411" s="19" t="s">
        <v>1589</v>
      </c>
      <c r="T411" s="20">
        <v>100</v>
      </c>
      <c r="U411" s="20" t="s">
        <v>403</v>
      </c>
      <c r="V411" s="20" t="s">
        <v>404</v>
      </c>
      <c r="W411" s="20" t="s">
        <v>405</v>
      </c>
      <c r="X411" s="20" t="s">
        <v>413</v>
      </c>
      <c r="Y411" s="20" t="s">
        <v>414</v>
      </c>
      <c r="Z411" s="20" t="s">
        <v>620</v>
      </c>
      <c r="AA411" s="20" t="s">
        <v>621</v>
      </c>
      <c r="AB411" s="20" t="s">
        <v>1498</v>
      </c>
      <c r="AC411" s="20" t="s">
        <v>1499</v>
      </c>
      <c r="AD411" s="20" t="s">
        <v>46</v>
      </c>
      <c r="AE411" s="20" t="s">
        <v>412</v>
      </c>
      <c r="AF411" s="21">
        <v>2.9021565736500001</v>
      </c>
      <c r="AG411" s="21">
        <v>0.14634402356699999</v>
      </c>
    </row>
    <row r="412" spans="14:33">
      <c r="N412" s="19" t="s">
        <v>515</v>
      </c>
      <c r="O412" s="19" t="s">
        <v>516</v>
      </c>
      <c r="P412" s="19" t="s">
        <v>1677</v>
      </c>
      <c r="Q412" s="19" t="s">
        <v>1678</v>
      </c>
      <c r="T412" s="20">
        <v>364</v>
      </c>
      <c r="U412" s="20" t="s">
        <v>403</v>
      </c>
      <c r="V412" s="20" t="s">
        <v>404</v>
      </c>
      <c r="W412" s="20" t="s">
        <v>405</v>
      </c>
      <c r="X412" s="20" t="s">
        <v>479</v>
      </c>
      <c r="Y412" s="20" t="s">
        <v>480</v>
      </c>
      <c r="Z412" s="20" t="s">
        <v>1546</v>
      </c>
      <c r="AA412" s="20" t="s">
        <v>1156</v>
      </c>
      <c r="AB412" s="20" t="s">
        <v>1679</v>
      </c>
      <c r="AC412" s="20" t="s">
        <v>1680</v>
      </c>
      <c r="AD412" s="20" t="s">
        <v>46</v>
      </c>
      <c r="AE412" s="20" t="s">
        <v>412</v>
      </c>
      <c r="AF412" s="21">
        <v>1.7579460818499999</v>
      </c>
      <c r="AG412" s="21">
        <v>8.0537760992399995E-2</v>
      </c>
    </row>
    <row r="413" spans="14:33">
      <c r="N413" s="19" t="s">
        <v>1126</v>
      </c>
      <c r="O413" s="19" t="s">
        <v>1053</v>
      </c>
      <c r="P413" s="19" t="s">
        <v>1127</v>
      </c>
      <c r="Q413" s="19" t="s">
        <v>1128</v>
      </c>
    </row>
    <row r="414" spans="14:33">
      <c r="N414" s="17" t="s">
        <v>1126</v>
      </c>
      <c r="O414" s="17" t="s">
        <v>1053</v>
      </c>
      <c r="P414" s="17" t="s">
        <v>1344</v>
      </c>
      <c r="Q414" s="17" t="s">
        <v>1345</v>
      </c>
    </row>
    <row r="415" spans="14:33">
      <c r="N415" s="17" t="s">
        <v>1102</v>
      </c>
      <c r="O415" s="17" t="s">
        <v>1103</v>
      </c>
      <c r="P415" s="17" t="s">
        <v>1612</v>
      </c>
      <c r="Q415" s="17" t="s">
        <v>1613</v>
      </c>
    </row>
    <row r="416" spans="14:33">
      <c r="N416" s="17" t="s">
        <v>1102</v>
      </c>
      <c r="O416" s="17" t="s">
        <v>1103</v>
      </c>
      <c r="P416" s="17" t="s">
        <v>1657</v>
      </c>
      <c r="Q416" s="17" t="s">
        <v>1658</v>
      </c>
    </row>
    <row r="417" spans="14:17">
      <c r="N417" s="17" t="s">
        <v>1223</v>
      </c>
      <c r="O417" s="17" t="s">
        <v>1224</v>
      </c>
      <c r="P417" s="17" t="s">
        <v>1616</v>
      </c>
      <c r="Q417" s="17" t="s">
        <v>1617</v>
      </c>
    </row>
    <row r="418" spans="14:17">
      <c r="N418" s="17" t="s">
        <v>1056</v>
      </c>
      <c r="O418" s="17" t="s">
        <v>1057</v>
      </c>
      <c r="P418" s="17" t="s">
        <v>1526</v>
      </c>
      <c r="Q418" s="17" t="s">
        <v>1527</v>
      </c>
    </row>
    <row r="419" spans="14:17">
      <c r="N419" s="17" t="s">
        <v>1056</v>
      </c>
      <c r="O419" s="17" t="s">
        <v>1057</v>
      </c>
      <c r="P419" s="17" t="s">
        <v>1620</v>
      </c>
      <c r="Q419" s="17" t="s">
        <v>1621</v>
      </c>
    </row>
    <row r="420" spans="14:17">
      <c r="N420" s="17" t="s">
        <v>523</v>
      </c>
      <c r="O420" s="17" t="s">
        <v>524</v>
      </c>
      <c r="P420" s="17" t="s">
        <v>1624</v>
      </c>
      <c r="Q420" s="17" t="s">
        <v>1625</v>
      </c>
    </row>
    <row r="421" spans="14:17">
      <c r="N421" s="17" t="s">
        <v>523</v>
      </c>
      <c r="O421" s="17" t="s">
        <v>524</v>
      </c>
      <c r="P421" s="17" t="s">
        <v>1626</v>
      </c>
      <c r="Q421" s="17" t="s">
        <v>1627</v>
      </c>
    </row>
    <row r="422" spans="14:17">
      <c r="N422" s="17" t="s">
        <v>523</v>
      </c>
      <c r="O422" s="17" t="s">
        <v>524</v>
      </c>
      <c r="P422" s="17" t="s">
        <v>1634</v>
      </c>
      <c r="Q422" s="17" t="s">
        <v>1635</v>
      </c>
    </row>
    <row r="423" spans="14:17">
      <c r="N423" s="17" t="s">
        <v>523</v>
      </c>
      <c r="O423" s="17" t="s">
        <v>524</v>
      </c>
      <c r="P423" s="17" t="s">
        <v>1636</v>
      </c>
      <c r="Q423" s="17" t="s">
        <v>1637</v>
      </c>
    </row>
    <row r="424" spans="14:17">
      <c r="N424" s="17" t="s">
        <v>703</v>
      </c>
      <c r="O424" s="17" t="s">
        <v>704</v>
      </c>
      <c r="P424" s="17" t="s">
        <v>1385</v>
      </c>
      <c r="Q424" s="17" t="s">
        <v>1386</v>
      </c>
    </row>
    <row r="425" spans="14:17">
      <c r="N425" s="17" t="s">
        <v>703</v>
      </c>
      <c r="O425" s="17" t="s">
        <v>704</v>
      </c>
      <c r="P425" s="17" t="s">
        <v>1628</v>
      </c>
      <c r="Q425" s="17" t="s">
        <v>1629</v>
      </c>
    </row>
    <row r="426" spans="14:17">
      <c r="N426" s="17" t="s">
        <v>703</v>
      </c>
      <c r="O426" s="17" t="s">
        <v>704</v>
      </c>
      <c r="P426" s="17" t="s">
        <v>1665</v>
      </c>
      <c r="Q426" s="17" t="s">
        <v>1666</v>
      </c>
    </row>
    <row r="427" spans="14:17">
      <c r="N427" s="17" t="s">
        <v>1230</v>
      </c>
      <c r="O427" s="17" t="s">
        <v>1231</v>
      </c>
      <c r="P427" s="17" t="s">
        <v>1493</v>
      </c>
      <c r="Q427" s="17" t="s">
        <v>1494</v>
      </c>
    </row>
    <row r="428" spans="14:17">
      <c r="N428" s="17" t="s">
        <v>1230</v>
      </c>
      <c r="O428" s="17" t="s">
        <v>1231</v>
      </c>
      <c r="P428" s="17" t="s">
        <v>1681</v>
      </c>
      <c r="Q428" s="17" t="s">
        <v>1682</v>
      </c>
    </row>
    <row r="429" spans="14:17">
      <c r="N429" s="17" t="s">
        <v>1230</v>
      </c>
      <c r="O429" s="17" t="s">
        <v>1231</v>
      </c>
      <c r="P429" s="17" t="s">
        <v>1549</v>
      </c>
      <c r="Q429" s="17" t="s">
        <v>1550</v>
      </c>
    </row>
    <row r="430" spans="14:17">
      <c r="N430" s="17" t="s">
        <v>1230</v>
      </c>
      <c r="O430" s="17" t="s">
        <v>1231</v>
      </c>
      <c r="P430" s="17" t="s">
        <v>1632</v>
      </c>
      <c r="Q430" s="17" t="s">
        <v>1633</v>
      </c>
    </row>
    <row r="431" spans="14:17">
      <c r="N431" s="17" t="s">
        <v>1437</v>
      </c>
      <c r="O431" s="17" t="s">
        <v>1438</v>
      </c>
      <c r="P431" s="17" t="s">
        <v>1439</v>
      </c>
      <c r="Q431" s="17" t="s">
        <v>1440</v>
      </c>
    </row>
    <row r="432" spans="14:17">
      <c r="N432" s="19" t="s">
        <v>1437</v>
      </c>
      <c r="O432" s="17" t="s">
        <v>1438</v>
      </c>
      <c r="P432" s="19" t="s">
        <v>1437</v>
      </c>
      <c r="Q432" s="17" t="s">
        <v>1683</v>
      </c>
    </row>
    <row r="433" spans="14:17">
      <c r="N433" s="17" t="s">
        <v>527</v>
      </c>
      <c r="O433" s="17" t="s">
        <v>528</v>
      </c>
      <c r="P433" s="17" t="s">
        <v>529</v>
      </c>
      <c r="Q433" s="17" t="s">
        <v>530</v>
      </c>
    </row>
    <row r="434" spans="14:17">
      <c r="N434" s="17" t="s">
        <v>527</v>
      </c>
      <c r="O434" s="17" t="s">
        <v>528</v>
      </c>
      <c r="P434" s="17" t="s">
        <v>1272</v>
      </c>
      <c r="Q434" s="17" t="s">
        <v>1273</v>
      </c>
    </row>
    <row r="435" spans="14:17">
      <c r="N435" s="17" t="s">
        <v>527</v>
      </c>
      <c r="O435" s="17" t="s">
        <v>528</v>
      </c>
      <c r="P435" s="17" t="s">
        <v>1638</v>
      </c>
      <c r="Q435" s="17" t="s">
        <v>1639</v>
      </c>
    </row>
    <row r="436" spans="14:17">
      <c r="N436" s="17" t="s">
        <v>464</v>
      </c>
      <c r="O436" s="17" t="s">
        <v>465</v>
      </c>
      <c r="P436" s="17" t="s">
        <v>466</v>
      </c>
      <c r="Q436" s="17" t="s">
        <v>467</v>
      </c>
    </row>
    <row r="437" spans="14:17">
      <c r="N437" s="17" t="s">
        <v>464</v>
      </c>
      <c r="O437" s="17" t="s">
        <v>465</v>
      </c>
      <c r="P437" s="17" t="s">
        <v>1544</v>
      </c>
      <c r="Q437" s="17" t="s">
        <v>1545</v>
      </c>
    </row>
    <row r="438" spans="14:17">
      <c r="N438" s="17" t="s">
        <v>464</v>
      </c>
      <c r="O438" s="17" t="s">
        <v>465</v>
      </c>
      <c r="P438" s="17" t="s">
        <v>1565</v>
      </c>
      <c r="Q438" s="17" t="s">
        <v>1566</v>
      </c>
    </row>
    <row r="439" spans="14:17">
      <c r="N439" s="17" t="s">
        <v>464</v>
      </c>
      <c r="O439" s="17" t="s">
        <v>465</v>
      </c>
      <c r="P439" s="17" t="s">
        <v>1642</v>
      </c>
      <c r="Q439" s="17" t="s">
        <v>1643</v>
      </c>
    </row>
    <row r="440" spans="14:17">
      <c r="N440" s="17" t="s">
        <v>952</v>
      </c>
      <c r="O440" s="17" t="s">
        <v>953</v>
      </c>
      <c r="P440" s="17" t="s">
        <v>954</v>
      </c>
      <c r="Q440" s="17" t="s">
        <v>955</v>
      </c>
    </row>
    <row r="441" spans="14:17">
      <c r="N441" s="17" t="s">
        <v>952</v>
      </c>
      <c r="O441" s="17" t="s">
        <v>953</v>
      </c>
      <c r="P441" s="17" t="s">
        <v>1071</v>
      </c>
      <c r="Q441" s="17" t="s">
        <v>1072</v>
      </c>
    </row>
    <row r="442" spans="14:17">
      <c r="N442" s="17" t="s">
        <v>952</v>
      </c>
      <c r="O442" s="17" t="s">
        <v>953</v>
      </c>
      <c r="P442" s="17" t="s">
        <v>1646</v>
      </c>
      <c r="Q442" s="17" t="s">
        <v>1647</v>
      </c>
    </row>
    <row r="443" spans="14:17">
      <c r="N443" s="17" t="s">
        <v>1684</v>
      </c>
      <c r="O443" s="17" t="s">
        <v>953</v>
      </c>
      <c r="P443" s="17" t="s">
        <v>1685</v>
      </c>
      <c r="Q443" s="17" t="s">
        <v>1686</v>
      </c>
    </row>
    <row r="444" spans="14:17">
      <c r="N444" s="17" t="s">
        <v>1064</v>
      </c>
      <c r="O444" s="17" t="s">
        <v>1065</v>
      </c>
      <c r="P444" s="17" t="s">
        <v>1205</v>
      </c>
      <c r="Q444" s="17" t="s">
        <v>1206</v>
      </c>
    </row>
    <row r="445" spans="14:17">
      <c r="N445" s="17" t="s">
        <v>1064</v>
      </c>
      <c r="O445" s="17" t="s">
        <v>1065</v>
      </c>
      <c r="P445" s="17" t="s">
        <v>1215</v>
      </c>
      <c r="Q445" s="17" t="s">
        <v>1216</v>
      </c>
    </row>
    <row r="446" spans="14:17">
      <c r="N446" s="17" t="s">
        <v>1064</v>
      </c>
      <c r="O446" s="17" t="s">
        <v>1065</v>
      </c>
      <c r="P446" s="17" t="s">
        <v>1354</v>
      </c>
      <c r="Q446" s="17" t="s">
        <v>1355</v>
      </c>
    </row>
    <row r="447" spans="14:17">
      <c r="N447" s="17" t="s">
        <v>1064</v>
      </c>
      <c r="O447" s="17" t="s">
        <v>1065</v>
      </c>
      <c r="P447" s="17" t="s">
        <v>1064</v>
      </c>
      <c r="Q447" s="17" t="s">
        <v>1687</v>
      </c>
    </row>
    <row r="448" spans="14:17">
      <c r="N448" s="17" t="s">
        <v>1064</v>
      </c>
      <c r="O448" s="17" t="s">
        <v>1065</v>
      </c>
      <c r="P448" s="17" t="s">
        <v>1663</v>
      </c>
      <c r="Q448" s="17" t="s">
        <v>1664</v>
      </c>
    </row>
    <row r="449" spans="14:17">
      <c r="N449" s="17" t="s">
        <v>773</v>
      </c>
      <c r="O449" s="17" t="s">
        <v>774</v>
      </c>
      <c r="P449" s="17" t="s">
        <v>985</v>
      </c>
      <c r="Q449" s="17" t="s">
        <v>986</v>
      </c>
    </row>
    <row r="450" spans="14:17">
      <c r="N450" s="17" t="s">
        <v>773</v>
      </c>
      <c r="O450" s="17" t="s">
        <v>774</v>
      </c>
      <c r="P450" s="17" t="s">
        <v>1688</v>
      </c>
      <c r="Q450" s="17" t="s">
        <v>1689</v>
      </c>
    </row>
    <row r="451" spans="14:17">
      <c r="N451" s="17" t="s">
        <v>773</v>
      </c>
      <c r="O451" s="17" t="s">
        <v>774</v>
      </c>
      <c r="P451" s="17" t="s">
        <v>1536</v>
      </c>
      <c r="Q451" s="17" t="s">
        <v>1537</v>
      </c>
    </row>
    <row r="452" spans="14:17">
      <c r="N452" s="17" t="s">
        <v>773</v>
      </c>
      <c r="O452" s="17" t="s">
        <v>774</v>
      </c>
      <c r="P452" s="17" t="s">
        <v>1648</v>
      </c>
      <c r="Q452" s="17" t="s">
        <v>1649</v>
      </c>
    </row>
    <row r="453" spans="14:17">
      <c r="N453" s="17" t="s">
        <v>773</v>
      </c>
      <c r="O453" s="17" t="s">
        <v>774</v>
      </c>
      <c r="P453" s="17" t="s">
        <v>1652</v>
      </c>
      <c r="Q453" s="17" t="s">
        <v>1653</v>
      </c>
    </row>
    <row r="454" spans="14:17">
      <c r="N454" s="17" t="s">
        <v>511</v>
      </c>
      <c r="O454" s="17" t="s">
        <v>512</v>
      </c>
      <c r="P454" s="17" t="s">
        <v>513</v>
      </c>
      <c r="Q454" s="17" t="s">
        <v>514</v>
      </c>
    </row>
    <row r="455" spans="14:17">
      <c r="N455" s="17" t="s">
        <v>511</v>
      </c>
      <c r="O455" s="17" t="s">
        <v>512</v>
      </c>
      <c r="P455" s="17" t="s">
        <v>1690</v>
      </c>
      <c r="Q455" s="17" t="s">
        <v>1691</v>
      </c>
    </row>
    <row r="456" spans="14:17">
      <c r="N456" s="17" t="s">
        <v>511</v>
      </c>
      <c r="O456" s="17" t="s">
        <v>512</v>
      </c>
      <c r="P456" s="17" t="s">
        <v>1606</v>
      </c>
      <c r="Q456" s="17" t="s">
        <v>1607</v>
      </c>
    </row>
    <row r="457" spans="14:17">
      <c r="N457" s="17" t="s">
        <v>511</v>
      </c>
      <c r="O457" s="17" t="s">
        <v>512</v>
      </c>
      <c r="P457" s="17" t="s">
        <v>1608</v>
      </c>
      <c r="Q457" s="17" t="s">
        <v>1609</v>
      </c>
    </row>
    <row r="458" spans="14:17">
      <c r="N458" s="17" t="s">
        <v>1151</v>
      </c>
      <c r="O458" s="17" t="s">
        <v>1152</v>
      </c>
      <c r="P458" s="17" t="s">
        <v>1622</v>
      </c>
      <c r="Q458" s="17" t="s">
        <v>1623</v>
      </c>
    </row>
    <row r="459" spans="14:17">
      <c r="N459" s="17" t="s">
        <v>1151</v>
      </c>
      <c r="O459" s="17" t="s">
        <v>1152</v>
      </c>
      <c r="P459" s="17" t="s">
        <v>1661</v>
      </c>
      <c r="Q459" s="17" t="s">
        <v>1662</v>
      </c>
    </row>
    <row r="460" spans="14:17">
      <c r="N460" s="17" t="s">
        <v>785</v>
      </c>
      <c r="O460" s="17" t="s">
        <v>786</v>
      </c>
      <c r="P460" s="17" t="s">
        <v>1367</v>
      </c>
      <c r="Q460" s="17" t="s">
        <v>1368</v>
      </c>
    </row>
    <row r="461" spans="14:17">
      <c r="N461" s="17" t="s">
        <v>785</v>
      </c>
      <c r="O461" s="17" t="s">
        <v>786</v>
      </c>
      <c r="P461" s="17" t="s">
        <v>1667</v>
      </c>
      <c r="Q461" s="17" t="s">
        <v>1668</v>
      </c>
    </row>
    <row r="462" spans="14:17">
      <c r="N462" s="17" t="s">
        <v>707</v>
      </c>
      <c r="O462" s="17" t="s">
        <v>708</v>
      </c>
      <c r="P462" s="17" t="s">
        <v>1317</v>
      </c>
      <c r="Q462" s="17" t="s">
        <v>1318</v>
      </c>
    </row>
    <row r="463" spans="14:17">
      <c r="N463" s="17" t="s">
        <v>707</v>
      </c>
      <c r="O463" s="17" t="s">
        <v>708</v>
      </c>
      <c r="P463" s="17" t="s">
        <v>1669</v>
      </c>
      <c r="Q463" s="17" t="s">
        <v>1670</v>
      </c>
    </row>
    <row r="464" spans="14:17">
      <c r="N464" s="17" t="s">
        <v>715</v>
      </c>
      <c r="O464" s="17" t="s">
        <v>716</v>
      </c>
      <c r="P464" s="17" t="s">
        <v>1640</v>
      </c>
      <c r="Q464" s="17" t="s">
        <v>1641</v>
      </c>
    </row>
    <row r="465" spans="14:17">
      <c r="N465" s="17" t="s">
        <v>715</v>
      </c>
      <c r="O465" s="17" t="s">
        <v>716</v>
      </c>
      <c r="P465" s="17" t="s">
        <v>1675</v>
      </c>
      <c r="Q465" s="17" t="s">
        <v>1676</v>
      </c>
    </row>
    <row r="466" spans="14:17">
      <c r="N466" s="17" t="s">
        <v>1546</v>
      </c>
      <c r="O466" s="17" t="s">
        <v>1156</v>
      </c>
      <c r="P466" s="17" t="s">
        <v>1547</v>
      </c>
      <c r="Q466" s="17" t="s">
        <v>1548</v>
      </c>
    </row>
    <row r="467" spans="14:17">
      <c r="N467" s="17" t="s">
        <v>1546</v>
      </c>
      <c r="O467" s="17" t="s">
        <v>1156</v>
      </c>
      <c r="P467" s="17" t="s">
        <v>1671</v>
      </c>
      <c r="Q467" s="17" t="s">
        <v>1672</v>
      </c>
    </row>
    <row r="468" spans="14:17">
      <c r="N468" s="17" t="s">
        <v>1546</v>
      </c>
      <c r="O468" s="17" t="s">
        <v>1156</v>
      </c>
      <c r="P468" s="17" t="s">
        <v>1679</v>
      </c>
      <c r="Q468" s="17" t="s">
        <v>1680</v>
      </c>
    </row>
  </sheetData>
  <sheetProtection algorithmName="SHA-512" hashValue="CM1imIyH/bRpB50SdOS/NbVhPSRpdIUD30hx3/2oNRXuqRNRvO29tL11xRUSbpDt9/LLbODsebLg/sPFjscztg==" saltValue="L7R5FgyjQALFmUZlM+q09Q==" spinCount="100000" sheet="1" objects="1" scenarios="1"/>
  <conditionalFormatting sqref="R2:S412">
    <cfRule type="cellIs" dxfId="73" priority="1" operator="equal">
      <formula>1</formula>
    </cfRule>
  </conditionalFormatting>
  <pageMargins left="0.7" right="0.7" top="0.75" bottom="0.75" header="0.3" footer="0.3"/>
  <pageSetup orientation="portrait" r:id="rId1"/>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304"/>
  <sheetViews>
    <sheetView showGridLines="0" topLeftCell="T1" zoomScale="80" zoomScaleNormal="80" workbookViewId="0">
      <pane ySplit="3" topLeftCell="A107" activePane="bottomLeft" state="frozen"/>
      <selection pane="bottomLeft" activeCell="Y183" sqref="Y183"/>
      <selection activeCell="L1" sqref="L1"/>
    </sheetView>
  </sheetViews>
  <sheetFormatPr defaultColWidth="8.85546875" defaultRowHeight="14.45"/>
  <cols>
    <col min="1" max="1" width="27" bestFit="1" customWidth="1"/>
    <col min="2" max="2" width="31.42578125" customWidth="1"/>
    <col min="3" max="3" width="3.5703125" customWidth="1"/>
    <col min="4" max="4" width="31.42578125" bestFit="1" customWidth="1"/>
    <col min="5" max="5" width="3.42578125" customWidth="1"/>
    <col min="6" max="6" width="25.5703125" customWidth="1"/>
    <col min="7" max="7" width="35.42578125" bestFit="1" customWidth="1"/>
    <col min="8" max="8" width="3.5703125" customWidth="1"/>
    <col min="9" max="9" width="23.42578125" customWidth="1"/>
    <col min="10" max="10" width="31.5703125" bestFit="1" customWidth="1"/>
    <col min="11" max="11" width="19.42578125" customWidth="1"/>
    <col min="12" max="12" width="38.140625" customWidth="1"/>
    <col min="13" max="13" width="4" customWidth="1"/>
    <col min="14" max="14" width="45.140625" bestFit="1" customWidth="1"/>
    <col min="15" max="15" width="37.42578125" bestFit="1" customWidth="1"/>
    <col min="16" max="16" width="31.5703125" bestFit="1" customWidth="1"/>
    <col min="17" max="17" width="19.42578125" customWidth="1"/>
    <col min="18" max="18" width="38.140625" customWidth="1"/>
    <col min="19" max="19" width="4" customWidth="1"/>
    <col min="20" max="20" width="135" bestFit="1" customWidth="1"/>
    <col min="21" max="21" width="55.42578125" customWidth="1"/>
    <col min="22" max="22" width="38.42578125" customWidth="1"/>
    <col min="23" max="23" width="3.5703125" customWidth="1"/>
    <col min="24" max="24" width="40.5703125" customWidth="1"/>
    <col min="25" max="25" width="71" bestFit="1" customWidth="1"/>
    <col min="26" max="26" width="40.5703125" customWidth="1"/>
    <col min="27" max="27" width="3.5703125" customWidth="1"/>
    <col min="28" max="28" width="39.42578125" style="26" customWidth="1"/>
    <col min="29" max="29" width="41.5703125" style="26" customWidth="1"/>
    <col min="30" max="30" width="3.5703125" customWidth="1"/>
    <col min="31" max="31" width="14.140625" customWidth="1"/>
    <col min="32" max="32" width="27.5703125" bestFit="1" customWidth="1"/>
    <col min="33" max="33" width="3.5703125" customWidth="1"/>
    <col min="34" max="34" width="16.5703125" bestFit="1" customWidth="1"/>
    <col min="35" max="35" width="35.42578125" bestFit="1" customWidth="1"/>
    <col min="37" max="37" width="54" bestFit="1" customWidth="1"/>
    <col min="38" max="38" width="31.85546875" bestFit="1" customWidth="1"/>
  </cols>
  <sheetData>
    <row r="1" spans="1:38">
      <c r="A1" s="4" t="s">
        <v>1692</v>
      </c>
      <c r="B1" s="4"/>
      <c r="D1" s="24" t="s">
        <v>1693</v>
      </c>
      <c r="F1" s="4" t="s">
        <v>1694</v>
      </c>
      <c r="G1" s="4"/>
      <c r="I1" s="4" t="s">
        <v>1695</v>
      </c>
      <c r="J1" s="4"/>
      <c r="K1" s="4"/>
      <c r="L1" s="3"/>
      <c r="N1" s="4" t="s">
        <v>1696</v>
      </c>
      <c r="O1" s="4"/>
      <c r="P1" s="4"/>
      <c r="Q1" s="4"/>
      <c r="R1" s="3"/>
      <c r="X1" s="24" t="s">
        <v>1697</v>
      </c>
      <c r="Y1" s="25"/>
      <c r="Z1" s="25"/>
      <c r="AB1" s="24" t="s">
        <v>1698</v>
      </c>
      <c r="AC1" s="25"/>
      <c r="AE1" s="4" t="s">
        <v>1699</v>
      </c>
      <c r="AF1" s="4"/>
      <c r="AH1" s="4" t="s">
        <v>1700</v>
      </c>
      <c r="AI1" s="4"/>
      <c r="AK1" s="4" t="s">
        <v>1701</v>
      </c>
      <c r="AL1" s="4"/>
    </row>
    <row r="2" spans="1:38">
      <c r="X2" s="27"/>
      <c r="Y2" s="26"/>
      <c r="Z2" s="26"/>
    </row>
    <row r="3" spans="1:38" ht="15" thickBot="1">
      <c r="A3" t="s">
        <v>1702</v>
      </c>
      <c r="B3" t="s">
        <v>1703</v>
      </c>
      <c r="D3" t="s">
        <v>1704</v>
      </c>
      <c r="F3" t="s">
        <v>1705</v>
      </c>
      <c r="G3" t="s">
        <v>1706</v>
      </c>
      <c r="I3" s="11" t="s">
        <v>1707</v>
      </c>
      <c r="J3" s="11" t="s">
        <v>1708</v>
      </c>
      <c r="K3" s="11" t="s">
        <v>1709</v>
      </c>
      <c r="L3" s="11" t="s">
        <v>1710</v>
      </c>
      <c r="N3" s="38" t="s">
        <v>1711</v>
      </c>
      <c r="O3" s="11" t="s">
        <v>1712</v>
      </c>
      <c r="P3" s="11" t="s">
        <v>1713</v>
      </c>
      <c r="Q3" s="11" t="s">
        <v>1709</v>
      </c>
      <c r="R3" s="11" t="s">
        <v>1710</v>
      </c>
      <c r="T3" t="s">
        <v>1714</v>
      </c>
      <c r="U3" t="s">
        <v>1715</v>
      </c>
      <c r="V3" t="s">
        <v>1716</v>
      </c>
      <c r="X3" s="27" t="s">
        <v>1708</v>
      </c>
      <c r="Y3" s="27" t="s">
        <v>1717</v>
      </c>
      <c r="Z3" s="27" t="s">
        <v>1718</v>
      </c>
      <c r="AB3" s="26" t="s">
        <v>1717</v>
      </c>
      <c r="AC3" s="26" t="s">
        <v>1718</v>
      </c>
      <c r="AE3" t="s">
        <v>1719</v>
      </c>
      <c r="AF3" t="s">
        <v>1720</v>
      </c>
      <c r="AH3" t="s">
        <v>1721</v>
      </c>
      <c r="AI3" t="s">
        <v>1722</v>
      </c>
      <c r="AK3" s="77" t="s">
        <v>1723</v>
      </c>
      <c r="AL3" s="77" t="s">
        <v>1724</v>
      </c>
    </row>
    <row r="4" spans="1:38" ht="30" customHeight="1" thickBot="1">
      <c r="A4" t="s">
        <v>23</v>
      </c>
      <c r="B4" t="s">
        <v>99</v>
      </c>
      <c r="D4" t="s">
        <v>374</v>
      </c>
      <c r="F4" t="s">
        <v>1725</v>
      </c>
      <c r="G4" t="s">
        <v>1725</v>
      </c>
      <c r="I4" s="11" t="s">
        <v>1726</v>
      </c>
      <c r="J4" s="11" t="s">
        <v>1727</v>
      </c>
      <c r="K4" s="28"/>
      <c r="L4" s="11" t="s">
        <v>1728</v>
      </c>
      <c r="N4" s="39" t="s">
        <v>373</v>
      </c>
      <c r="O4" s="11" t="s">
        <v>1729</v>
      </c>
      <c r="P4" s="11" t="s">
        <v>1730</v>
      </c>
      <c r="Q4" s="28"/>
      <c r="R4" s="11" t="s">
        <v>1731</v>
      </c>
      <c r="T4" t="s">
        <v>1732</v>
      </c>
      <c r="U4" t="s">
        <v>1733</v>
      </c>
      <c r="V4" t="s">
        <v>1734</v>
      </c>
      <c r="X4" s="111" t="s">
        <v>1727</v>
      </c>
      <c r="Y4" s="111" t="s">
        <v>1735</v>
      </c>
      <c r="Z4" s="111"/>
      <c r="AB4" s="29" t="s">
        <v>1736</v>
      </c>
      <c r="AC4" s="29" t="s">
        <v>1737</v>
      </c>
      <c r="AE4" t="s">
        <v>1738</v>
      </c>
      <c r="AF4" t="s">
        <v>1739</v>
      </c>
      <c r="AH4" t="s">
        <v>1740</v>
      </c>
      <c r="AI4" t="s">
        <v>1741</v>
      </c>
      <c r="AK4" t="s">
        <v>1742</v>
      </c>
      <c r="AL4" t="s">
        <v>1743</v>
      </c>
    </row>
    <row r="5" spans="1:38" ht="30" customHeight="1" thickBot="1">
      <c r="A5" t="s">
        <v>25</v>
      </c>
      <c r="B5" t="s">
        <v>1744</v>
      </c>
      <c r="D5" t="s">
        <v>1745</v>
      </c>
      <c r="F5" t="s">
        <v>1746</v>
      </c>
      <c r="G5" t="s">
        <v>1747</v>
      </c>
      <c r="I5" s="11" t="s">
        <v>1748</v>
      </c>
      <c r="J5" s="11" t="s">
        <v>1749</v>
      </c>
      <c r="K5" s="28"/>
      <c r="L5" s="11" t="s">
        <v>1748</v>
      </c>
      <c r="N5" t="s">
        <v>373</v>
      </c>
      <c r="O5" s="11" t="s">
        <v>1750</v>
      </c>
      <c r="P5" s="11" t="s">
        <v>1751</v>
      </c>
      <c r="Q5" s="28"/>
      <c r="R5" s="11" t="s">
        <v>1752</v>
      </c>
      <c r="T5" t="s">
        <v>1753</v>
      </c>
      <c r="U5" t="s">
        <v>1754</v>
      </c>
      <c r="V5" t="s">
        <v>1734</v>
      </c>
      <c r="X5" s="111" t="s">
        <v>1727</v>
      </c>
      <c r="Y5" s="111" t="s">
        <v>375</v>
      </c>
      <c r="Z5" s="111"/>
      <c r="AB5" s="72" t="s">
        <v>1755</v>
      </c>
      <c r="AC5" s="29" t="s">
        <v>1756</v>
      </c>
      <c r="AE5" t="s">
        <v>1757</v>
      </c>
      <c r="AF5" t="s">
        <v>1758</v>
      </c>
      <c r="AH5" t="s">
        <v>1759</v>
      </c>
      <c r="AI5" t="s">
        <v>184</v>
      </c>
      <c r="AK5" t="s">
        <v>1760</v>
      </c>
      <c r="AL5" t="s">
        <v>1761</v>
      </c>
    </row>
    <row r="6" spans="1:38" ht="30" customHeight="1" thickBot="1">
      <c r="A6" t="s">
        <v>1762</v>
      </c>
      <c r="B6" t="s">
        <v>1763</v>
      </c>
      <c r="D6" t="s">
        <v>1764</v>
      </c>
      <c r="F6" t="s">
        <v>1765</v>
      </c>
      <c r="G6" t="s">
        <v>1766</v>
      </c>
      <c r="I6" s="11" t="s">
        <v>1767</v>
      </c>
      <c r="J6" s="11" t="s">
        <v>1768</v>
      </c>
      <c r="K6" s="28"/>
      <c r="L6" s="11" t="s">
        <v>1769</v>
      </c>
      <c r="N6" t="s">
        <v>373</v>
      </c>
      <c r="O6" s="11" t="s">
        <v>1770</v>
      </c>
      <c r="P6" s="11"/>
      <c r="Q6" s="28"/>
      <c r="R6" s="11" t="s">
        <v>1771</v>
      </c>
      <c r="T6" t="s">
        <v>1772</v>
      </c>
      <c r="U6" t="s">
        <v>1773</v>
      </c>
      <c r="V6" t="s">
        <v>1734</v>
      </c>
      <c r="X6" s="111" t="s">
        <v>1727</v>
      </c>
      <c r="Y6" s="111" t="s">
        <v>1774</v>
      </c>
      <c r="Z6" s="111"/>
      <c r="AB6" s="72" t="s">
        <v>1775</v>
      </c>
      <c r="AC6" s="29" t="s">
        <v>1776</v>
      </c>
      <c r="AE6" t="s">
        <v>1777</v>
      </c>
      <c r="AF6" t="s">
        <v>1778</v>
      </c>
      <c r="AH6" t="s">
        <v>1779</v>
      </c>
      <c r="AI6" t="s">
        <v>202</v>
      </c>
      <c r="AK6" t="s">
        <v>1780</v>
      </c>
      <c r="AL6" t="s">
        <v>1781</v>
      </c>
    </row>
    <row r="7" spans="1:38" ht="30" customHeight="1" thickBot="1">
      <c r="A7" t="s">
        <v>1711</v>
      </c>
      <c r="B7" t="s">
        <v>305</v>
      </c>
      <c r="F7" t="s">
        <v>1782</v>
      </c>
      <c r="G7" t="s">
        <v>1783</v>
      </c>
      <c r="I7" s="11" t="s">
        <v>1784</v>
      </c>
      <c r="J7" s="11" t="s">
        <v>1785</v>
      </c>
      <c r="K7" s="28"/>
      <c r="L7" s="11" t="s">
        <v>1786</v>
      </c>
      <c r="N7" t="s">
        <v>373</v>
      </c>
      <c r="O7" s="11" t="s">
        <v>1787</v>
      </c>
      <c r="P7" s="11" t="s">
        <v>1788</v>
      </c>
      <c r="Q7" s="28"/>
      <c r="R7" s="11" t="s">
        <v>1789</v>
      </c>
      <c r="T7" t="s">
        <v>1790</v>
      </c>
      <c r="U7" t="s">
        <v>1790</v>
      </c>
      <c r="V7" t="s">
        <v>1734</v>
      </c>
      <c r="X7" s="111" t="s">
        <v>1727</v>
      </c>
      <c r="Y7" s="111" t="s">
        <v>1791</v>
      </c>
      <c r="Z7" s="111"/>
      <c r="AB7" s="72" t="s">
        <v>1792</v>
      </c>
      <c r="AC7" s="29" t="s">
        <v>1793</v>
      </c>
      <c r="AH7" t="s">
        <v>1794</v>
      </c>
      <c r="AI7" t="s">
        <v>1795</v>
      </c>
      <c r="AK7" t="s">
        <v>1796</v>
      </c>
      <c r="AL7" t="s">
        <v>1797</v>
      </c>
    </row>
    <row r="8" spans="1:38" ht="30" customHeight="1" thickBot="1">
      <c r="A8" t="s">
        <v>275</v>
      </c>
      <c r="B8" t="s">
        <v>1798</v>
      </c>
      <c r="F8" t="s">
        <v>1799</v>
      </c>
      <c r="G8" t="s">
        <v>1734</v>
      </c>
      <c r="I8" s="11" t="s">
        <v>1800</v>
      </c>
      <c r="J8" s="11" t="s">
        <v>1801</v>
      </c>
      <c r="K8" s="28"/>
      <c r="L8" s="11" t="s">
        <v>1802</v>
      </c>
      <c r="N8" s="39" t="s">
        <v>1803</v>
      </c>
      <c r="O8" s="11" t="s">
        <v>1804</v>
      </c>
      <c r="P8" s="11"/>
      <c r="Q8" s="28"/>
      <c r="R8" s="11" t="s">
        <v>1805</v>
      </c>
      <c r="T8" t="s">
        <v>1806</v>
      </c>
      <c r="U8" t="s">
        <v>1806</v>
      </c>
      <c r="V8" t="s">
        <v>1807</v>
      </c>
      <c r="X8" s="111" t="s">
        <v>1727</v>
      </c>
      <c r="Y8" s="111" t="s">
        <v>1808</v>
      </c>
      <c r="Z8" s="111"/>
      <c r="AB8" s="72" t="s">
        <v>1809</v>
      </c>
      <c r="AC8" s="72" t="s">
        <v>1810</v>
      </c>
      <c r="AH8" t="s">
        <v>1811</v>
      </c>
      <c r="AI8" t="s">
        <v>1812</v>
      </c>
      <c r="AK8" t="s">
        <v>191</v>
      </c>
      <c r="AL8" t="s">
        <v>1813</v>
      </c>
    </row>
    <row r="9" spans="1:38" ht="30" customHeight="1" thickBot="1">
      <c r="A9" t="s">
        <v>276</v>
      </c>
      <c r="B9" t="s">
        <v>308</v>
      </c>
      <c r="F9" t="s">
        <v>1814</v>
      </c>
      <c r="G9" t="s">
        <v>1807</v>
      </c>
      <c r="I9" s="11" t="s">
        <v>1815</v>
      </c>
      <c r="J9" s="11" t="s">
        <v>1816</v>
      </c>
      <c r="K9" s="28"/>
      <c r="L9" s="11" t="s">
        <v>1817</v>
      </c>
      <c r="N9" t="s">
        <v>1768</v>
      </c>
      <c r="O9" s="11" t="s">
        <v>1818</v>
      </c>
      <c r="P9" s="11"/>
      <c r="Q9" s="28"/>
      <c r="R9" s="11" t="s">
        <v>1819</v>
      </c>
      <c r="T9" t="s">
        <v>1820</v>
      </c>
      <c r="U9" t="s">
        <v>1821</v>
      </c>
      <c r="V9" t="s">
        <v>1783</v>
      </c>
      <c r="X9" s="111" t="s">
        <v>1727</v>
      </c>
      <c r="Y9" s="72" t="s">
        <v>1822</v>
      </c>
      <c r="Z9" s="72"/>
      <c r="AB9" s="72" t="s">
        <v>1823</v>
      </c>
      <c r="AC9" s="72" t="s">
        <v>1824</v>
      </c>
      <c r="AK9" t="s">
        <v>1825</v>
      </c>
      <c r="AL9" t="s">
        <v>1826</v>
      </c>
    </row>
    <row r="10" spans="1:38" ht="30" customHeight="1" thickBot="1">
      <c r="A10" t="s">
        <v>35</v>
      </c>
      <c r="B10" t="s">
        <v>111</v>
      </c>
      <c r="F10" t="s">
        <v>1827</v>
      </c>
      <c r="G10" t="s">
        <v>1828</v>
      </c>
      <c r="I10" s="11" t="s">
        <v>1829</v>
      </c>
      <c r="J10" s="11" t="s">
        <v>1830</v>
      </c>
      <c r="K10" s="28"/>
      <c r="L10" s="11" t="s">
        <v>1831</v>
      </c>
      <c r="N10" s="39" t="s">
        <v>1785</v>
      </c>
      <c r="O10" s="11" t="s">
        <v>1832</v>
      </c>
      <c r="P10" s="11"/>
      <c r="Q10" s="28"/>
      <c r="R10" s="11" t="s">
        <v>1819</v>
      </c>
      <c r="T10" t="s">
        <v>1833</v>
      </c>
      <c r="U10" t="s">
        <v>1833</v>
      </c>
      <c r="V10" t="s">
        <v>1734</v>
      </c>
      <c r="X10" s="111" t="s">
        <v>1727</v>
      </c>
      <c r="Y10" s="72" t="s">
        <v>1834</v>
      </c>
      <c r="Z10" s="72"/>
      <c r="AB10" s="72" t="s">
        <v>1835</v>
      </c>
      <c r="AC10" s="29" t="s">
        <v>1836</v>
      </c>
      <c r="AK10" t="s">
        <v>1837</v>
      </c>
      <c r="AL10" t="s">
        <v>1838</v>
      </c>
    </row>
    <row r="11" spans="1:38" ht="30" customHeight="1" thickBot="1">
      <c r="A11" t="s">
        <v>1839</v>
      </c>
      <c r="B11" t="s">
        <v>310</v>
      </c>
      <c r="F11" t="s">
        <v>1840</v>
      </c>
      <c r="G11" t="s">
        <v>1841</v>
      </c>
      <c r="I11" s="11" t="s">
        <v>1842</v>
      </c>
      <c r="J11" s="11" t="s">
        <v>373</v>
      </c>
      <c r="K11" s="28"/>
      <c r="L11" s="11" t="s">
        <v>1843</v>
      </c>
      <c r="N11" t="s">
        <v>1749</v>
      </c>
      <c r="O11" s="11" t="s">
        <v>1844</v>
      </c>
      <c r="P11" s="11" t="s">
        <v>1845</v>
      </c>
      <c r="Q11" s="28"/>
      <c r="R11" s="11"/>
      <c r="T11" t="s">
        <v>1846</v>
      </c>
      <c r="U11" t="s">
        <v>1847</v>
      </c>
      <c r="V11" t="s">
        <v>1807</v>
      </c>
      <c r="X11" s="111" t="s">
        <v>1727</v>
      </c>
      <c r="Y11" s="72" t="s">
        <v>1848</v>
      </c>
      <c r="Z11" s="72"/>
      <c r="AB11" s="72" t="s">
        <v>1849</v>
      </c>
      <c r="AC11" s="29" t="s">
        <v>1850</v>
      </c>
    </row>
    <row r="12" spans="1:38" ht="30" customHeight="1" thickBot="1">
      <c r="A12" t="s">
        <v>277</v>
      </c>
      <c r="B12" t="s">
        <v>277</v>
      </c>
      <c r="F12" t="s">
        <v>1851</v>
      </c>
      <c r="G12" t="s">
        <v>1852</v>
      </c>
      <c r="I12" s="11" t="s">
        <v>1853</v>
      </c>
      <c r="J12" s="11" t="s">
        <v>1854</v>
      </c>
      <c r="K12" s="28"/>
      <c r="L12" s="11" t="s">
        <v>1855</v>
      </c>
      <c r="N12" s="39" t="s">
        <v>1749</v>
      </c>
      <c r="O12" s="11" t="s">
        <v>1856</v>
      </c>
      <c r="P12" s="11" t="s">
        <v>1857</v>
      </c>
      <c r="Q12" s="28"/>
      <c r="R12" s="11"/>
      <c r="T12" t="s">
        <v>1858</v>
      </c>
      <c r="U12" t="s">
        <v>1859</v>
      </c>
      <c r="V12" t="s">
        <v>1734</v>
      </c>
      <c r="X12" s="111" t="s">
        <v>1727</v>
      </c>
      <c r="Y12" s="72" t="s">
        <v>1860</v>
      </c>
      <c r="Z12" s="72"/>
      <c r="AB12" s="73" t="s">
        <v>1861</v>
      </c>
      <c r="AC12" s="73" t="s">
        <v>1862</v>
      </c>
    </row>
    <row r="13" spans="1:38" ht="30" customHeight="1" thickBot="1">
      <c r="A13" t="s">
        <v>292</v>
      </c>
      <c r="B13" t="s">
        <v>292</v>
      </c>
      <c r="I13" s="11" t="s">
        <v>1863</v>
      </c>
      <c r="J13" s="11" t="s">
        <v>1803</v>
      </c>
      <c r="K13" s="28"/>
      <c r="L13" s="11" t="s">
        <v>1864</v>
      </c>
      <c r="N13" s="11" t="s">
        <v>1749</v>
      </c>
      <c r="O13" s="11" t="s">
        <v>1865</v>
      </c>
      <c r="P13" s="11" t="s">
        <v>1866</v>
      </c>
      <c r="Q13" s="28"/>
      <c r="R13" s="11"/>
      <c r="T13" t="s">
        <v>1867</v>
      </c>
      <c r="U13" t="s">
        <v>1868</v>
      </c>
      <c r="V13" t="s">
        <v>1807</v>
      </c>
      <c r="X13" s="111" t="s">
        <v>1727</v>
      </c>
      <c r="Y13" s="72" t="s">
        <v>1869</v>
      </c>
      <c r="Z13" s="72"/>
      <c r="AB13" s="72" t="s">
        <v>1870</v>
      </c>
      <c r="AC13" s="72" t="s">
        <v>1870</v>
      </c>
    </row>
    <row r="14" spans="1:38" ht="30" customHeight="1" thickBot="1">
      <c r="A14" t="s">
        <v>118</v>
      </c>
      <c r="B14" t="s">
        <v>118</v>
      </c>
      <c r="I14" s="11" t="s">
        <v>1871</v>
      </c>
      <c r="J14" s="11" t="s">
        <v>1872</v>
      </c>
      <c r="K14" s="28"/>
      <c r="L14" s="11" t="s">
        <v>1873</v>
      </c>
      <c r="N14" s="40"/>
      <c r="O14" s="11"/>
      <c r="P14" s="11"/>
      <c r="Q14" s="28"/>
      <c r="R14" s="11"/>
      <c r="T14" t="s">
        <v>1874</v>
      </c>
      <c r="U14" t="s">
        <v>1875</v>
      </c>
      <c r="V14" t="s">
        <v>1807</v>
      </c>
      <c r="X14" s="111" t="s">
        <v>1727</v>
      </c>
      <c r="Y14" s="72" t="s">
        <v>1876</v>
      </c>
      <c r="Z14" s="72"/>
      <c r="AB14" s="72" t="s">
        <v>1877</v>
      </c>
      <c r="AC14" s="72" t="s">
        <v>1878</v>
      </c>
    </row>
    <row r="15" spans="1:38" ht="30" customHeight="1" thickBot="1">
      <c r="A15" t="s">
        <v>293</v>
      </c>
      <c r="B15" t="s">
        <v>293</v>
      </c>
      <c r="T15" t="s">
        <v>1879</v>
      </c>
      <c r="U15" t="s">
        <v>1880</v>
      </c>
      <c r="V15" t="s">
        <v>1734</v>
      </c>
      <c r="X15" s="111" t="s">
        <v>1727</v>
      </c>
      <c r="Y15" s="72" t="s">
        <v>1881</v>
      </c>
      <c r="Z15" s="72"/>
      <c r="AB15" s="29"/>
      <c r="AC15" s="29"/>
    </row>
    <row r="16" spans="1:38" ht="30" customHeight="1" thickBot="1">
      <c r="A16" t="s">
        <v>46</v>
      </c>
      <c r="B16" t="s">
        <v>46</v>
      </c>
      <c r="T16" t="s">
        <v>1882</v>
      </c>
      <c r="U16" t="s">
        <v>1883</v>
      </c>
      <c r="V16" t="s">
        <v>1783</v>
      </c>
      <c r="X16" s="111" t="s">
        <v>1727</v>
      </c>
      <c r="Y16" s="72" t="s">
        <v>1884</v>
      </c>
      <c r="Z16" s="72"/>
      <c r="AB16"/>
      <c r="AC16"/>
    </row>
    <row r="17" spans="1:29" ht="30" customHeight="1" thickBot="1">
      <c r="A17" t="s">
        <v>294</v>
      </c>
      <c r="B17" t="s">
        <v>294</v>
      </c>
      <c r="T17" t="s">
        <v>1885</v>
      </c>
      <c r="U17" t="s">
        <v>1886</v>
      </c>
      <c r="V17" t="s">
        <v>1734</v>
      </c>
      <c r="X17" s="111" t="s">
        <v>1727</v>
      </c>
      <c r="Y17" s="72" t="s">
        <v>1887</v>
      </c>
      <c r="Z17" s="72"/>
      <c r="AB17"/>
      <c r="AC17"/>
    </row>
    <row r="18" spans="1:29" ht="30" customHeight="1" thickBot="1">
      <c r="A18" t="s">
        <v>1888</v>
      </c>
      <c r="B18" t="s">
        <v>1889</v>
      </c>
      <c r="T18" t="s">
        <v>1890</v>
      </c>
      <c r="U18" t="s">
        <v>1890</v>
      </c>
      <c r="V18" t="s">
        <v>1783</v>
      </c>
      <c r="X18" s="111" t="s">
        <v>1727</v>
      </c>
      <c r="Y18" s="72" t="s">
        <v>376</v>
      </c>
      <c r="Z18" s="72"/>
      <c r="AB18"/>
      <c r="AC18"/>
    </row>
    <row r="19" spans="1:29" ht="30" customHeight="1" thickBot="1">
      <c r="A19" t="s">
        <v>1891</v>
      </c>
      <c r="B19" t="s">
        <v>316</v>
      </c>
      <c r="T19" t="s">
        <v>1892</v>
      </c>
      <c r="U19" t="s">
        <v>1893</v>
      </c>
      <c r="V19" t="s">
        <v>1807</v>
      </c>
      <c r="X19" s="111" t="s">
        <v>1749</v>
      </c>
      <c r="Y19" s="111" t="s">
        <v>1894</v>
      </c>
      <c r="Z19" s="111"/>
      <c r="AB19"/>
      <c r="AC19"/>
    </row>
    <row r="20" spans="1:29" ht="30" customHeight="1" thickBot="1">
      <c r="A20" t="s">
        <v>68</v>
      </c>
      <c r="B20" t="s">
        <v>140</v>
      </c>
      <c r="T20" t="s">
        <v>1895</v>
      </c>
      <c r="U20" t="s">
        <v>1895</v>
      </c>
      <c r="V20" t="s">
        <v>1734</v>
      </c>
      <c r="X20" s="111" t="s">
        <v>1749</v>
      </c>
      <c r="Y20" s="111" t="s">
        <v>1896</v>
      </c>
      <c r="Z20" s="111"/>
      <c r="AB20"/>
      <c r="AC20"/>
    </row>
    <row r="21" spans="1:29" ht="30" customHeight="1" thickBot="1">
      <c r="A21" t="s">
        <v>286</v>
      </c>
      <c r="B21" t="s">
        <v>142</v>
      </c>
      <c r="T21" t="s">
        <v>1897</v>
      </c>
      <c r="U21" t="s">
        <v>1898</v>
      </c>
      <c r="V21" t="s">
        <v>1807</v>
      </c>
      <c r="X21" s="111" t="s">
        <v>1749</v>
      </c>
      <c r="Y21" s="111" t="s">
        <v>1899</v>
      </c>
      <c r="Z21" s="111"/>
      <c r="AB21"/>
      <c r="AC21"/>
    </row>
    <row r="22" spans="1:29" ht="30" customHeight="1" thickBot="1">
      <c r="A22" t="s">
        <v>287</v>
      </c>
      <c r="B22" t="s">
        <v>144</v>
      </c>
      <c r="T22" t="s">
        <v>1900</v>
      </c>
      <c r="U22" t="s">
        <v>1901</v>
      </c>
      <c r="V22" t="s">
        <v>1807</v>
      </c>
      <c r="X22" s="111" t="s">
        <v>1749</v>
      </c>
      <c r="Y22" s="111" t="s">
        <v>1902</v>
      </c>
      <c r="Z22" s="111"/>
      <c r="AB22"/>
      <c r="AC22"/>
    </row>
    <row r="23" spans="1:29" ht="30" customHeight="1" thickBot="1">
      <c r="A23" t="s">
        <v>74</v>
      </c>
      <c r="B23" t="s">
        <v>322</v>
      </c>
      <c r="T23" t="s">
        <v>1903</v>
      </c>
      <c r="U23" t="s">
        <v>1904</v>
      </c>
      <c r="V23" t="s">
        <v>1734</v>
      </c>
      <c r="X23" s="111" t="s">
        <v>1749</v>
      </c>
      <c r="Y23" s="111" t="s">
        <v>1905</v>
      </c>
      <c r="Z23" s="111"/>
      <c r="AB23"/>
      <c r="AC23"/>
    </row>
    <row r="24" spans="1:29" ht="30" customHeight="1" thickBot="1">
      <c r="T24" t="s">
        <v>1906</v>
      </c>
      <c r="U24" t="s">
        <v>1907</v>
      </c>
      <c r="V24" t="s">
        <v>1807</v>
      </c>
      <c r="X24" s="111" t="s">
        <v>1749</v>
      </c>
      <c r="Y24" s="112" t="s">
        <v>1908</v>
      </c>
      <c r="Z24" s="111"/>
      <c r="AB24"/>
      <c r="AC24"/>
    </row>
    <row r="25" spans="1:29" ht="30" customHeight="1" thickBot="1">
      <c r="T25" t="s">
        <v>1909</v>
      </c>
      <c r="U25" t="s">
        <v>1910</v>
      </c>
      <c r="V25" t="s">
        <v>1734</v>
      </c>
      <c r="X25" s="111" t="s">
        <v>1749</v>
      </c>
      <c r="Y25" s="111" t="s">
        <v>1911</v>
      </c>
      <c r="Z25" s="111"/>
      <c r="AB25"/>
      <c r="AC25"/>
    </row>
    <row r="26" spans="1:29" ht="30" customHeight="1" thickBot="1">
      <c r="T26" t="s">
        <v>1912</v>
      </c>
      <c r="U26" t="s">
        <v>1913</v>
      </c>
      <c r="V26" t="s">
        <v>1734</v>
      </c>
      <c r="X26" s="111" t="s">
        <v>1749</v>
      </c>
      <c r="Y26" s="72" t="s">
        <v>1822</v>
      </c>
      <c r="Z26" s="72"/>
      <c r="AB26"/>
      <c r="AC26"/>
    </row>
    <row r="27" spans="1:29" ht="30" customHeight="1" thickBot="1">
      <c r="T27" t="s">
        <v>1914</v>
      </c>
      <c r="U27" t="s">
        <v>1915</v>
      </c>
      <c r="V27" t="s">
        <v>1807</v>
      </c>
      <c r="X27" s="111" t="s">
        <v>1749</v>
      </c>
      <c r="Y27" s="72" t="s">
        <v>1834</v>
      </c>
      <c r="Z27" s="72"/>
      <c r="AB27"/>
      <c r="AC27"/>
    </row>
    <row r="28" spans="1:29" ht="30" customHeight="1" thickBot="1">
      <c r="T28" t="s">
        <v>1916</v>
      </c>
      <c r="U28" t="s">
        <v>1917</v>
      </c>
      <c r="V28" t="s">
        <v>1734</v>
      </c>
      <c r="X28" s="111" t="s">
        <v>1749</v>
      </c>
      <c r="Y28" s="72" t="s">
        <v>1848</v>
      </c>
      <c r="Z28" s="72"/>
      <c r="AB28"/>
      <c r="AC28"/>
    </row>
    <row r="29" spans="1:29" ht="30" customHeight="1" thickBot="1">
      <c r="T29" t="s">
        <v>1918</v>
      </c>
      <c r="U29" t="s">
        <v>1918</v>
      </c>
      <c r="V29" t="s">
        <v>1807</v>
      </c>
      <c r="X29" s="111" t="s">
        <v>1749</v>
      </c>
      <c r="Y29" s="72" t="s">
        <v>1860</v>
      </c>
      <c r="Z29" s="72"/>
      <c r="AB29"/>
      <c r="AC29"/>
    </row>
    <row r="30" spans="1:29" ht="30" customHeight="1" thickBot="1">
      <c r="T30" t="s">
        <v>1919</v>
      </c>
      <c r="U30" t="s">
        <v>1919</v>
      </c>
      <c r="V30" t="s">
        <v>1807</v>
      </c>
      <c r="X30" s="111" t="s">
        <v>1749</v>
      </c>
      <c r="Y30" s="72" t="s">
        <v>1869</v>
      </c>
      <c r="Z30" s="72"/>
      <c r="AB30"/>
      <c r="AC30"/>
    </row>
    <row r="31" spans="1:29" ht="30" customHeight="1" thickBot="1">
      <c r="T31" t="s">
        <v>1920</v>
      </c>
      <c r="U31" t="s">
        <v>1920</v>
      </c>
      <c r="V31" t="s">
        <v>1807</v>
      </c>
      <c r="X31" s="111" t="s">
        <v>1749</v>
      </c>
      <c r="Y31" s="72" t="s">
        <v>1876</v>
      </c>
      <c r="Z31" s="72"/>
      <c r="AB31"/>
      <c r="AC31"/>
    </row>
    <row r="32" spans="1:29" ht="30" customHeight="1" thickBot="1">
      <c r="T32" t="s">
        <v>1921</v>
      </c>
      <c r="U32" t="s">
        <v>1922</v>
      </c>
      <c r="V32" t="s">
        <v>1783</v>
      </c>
      <c r="X32" s="111" t="s">
        <v>1749</v>
      </c>
      <c r="Y32" s="72" t="s">
        <v>1881</v>
      </c>
      <c r="Z32" s="72"/>
      <c r="AB32"/>
      <c r="AC32"/>
    </row>
    <row r="33" spans="20:29" ht="30" customHeight="1" thickBot="1">
      <c r="T33" t="s">
        <v>1923</v>
      </c>
      <c r="U33" t="s">
        <v>1924</v>
      </c>
      <c r="V33" t="s">
        <v>1734</v>
      </c>
      <c r="X33" s="111" t="s">
        <v>1749</v>
      </c>
      <c r="Y33" s="72" t="s">
        <v>1884</v>
      </c>
      <c r="Z33" s="72"/>
      <c r="AB33"/>
      <c r="AC33"/>
    </row>
    <row r="34" spans="20:29" ht="30" customHeight="1" thickBot="1">
      <c r="T34" t="s">
        <v>1925</v>
      </c>
      <c r="U34" t="s">
        <v>1925</v>
      </c>
      <c r="V34" t="s">
        <v>1807</v>
      </c>
      <c r="X34" s="111" t="s">
        <v>1749</v>
      </c>
      <c r="Y34" s="72" t="s">
        <v>1887</v>
      </c>
      <c r="Z34" s="72"/>
      <c r="AB34"/>
      <c r="AC34"/>
    </row>
    <row r="35" spans="20:29" ht="30" customHeight="1" thickBot="1">
      <c r="T35" t="s">
        <v>1926</v>
      </c>
      <c r="U35" t="s">
        <v>1927</v>
      </c>
      <c r="V35" t="s">
        <v>1807</v>
      </c>
      <c r="X35" s="111" t="s">
        <v>1749</v>
      </c>
      <c r="Y35" s="72" t="s">
        <v>376</v>
      </c>
      <c r="Z35" s="72"/>
      <c r="AB35"/>
      <c r="AC35"/>
    </row>
    <row r="36" spans="20:29" ht="30" customHeight="1" thickBot="1">
      <c r="T36" t="s">
        <v>1928</v>
      </c>
      <c r="U36" t="s">
        <v>1928</v>
      </c>
      <c r="V36" t="s">
        <v>1734</v>
      </c>
      <c r="X36" s="111" t="s">
        <v>1768</v>
      </c>
      <c r="Y36" s="111" t="s">
        <v>1929</v>
      </c>
      <c r="Z36" s="111"/>
      <c r="AB36"/>
      <c r="AC36"/>
    </row>
    <row r="37" spans="20:29" ht="30" customHeight="1" thickBot="1">
      <c r="T37" t="s">
        <v>1930</v>
      </c>
      <c r="U37" t="s">
        <v>1930</v>
      </c>
      <c r="V37" t="s">
        <v>1807</v>
      </c>
      <c r="X37" s="111" t="s">
        <v>1768</v>
      </c>
      <c r="Y37" s="111" t="s">
        <v>1931</v>
      </c>
      <c r="Z37" s="111"/>
      <c r="AB37"/>
      <c r="AC37"/>
    </row>
    <row r="38" spans="20:29" ht="30" customHeight="1" thickBot="1">
      <c r="T38" t="s">
        <v>1932</v>
      </c>
      <c r="U38" t="s">
        <v>1933</v>
      </c>
      <c r="V38" t="s">
        <v>1734</v>
      </c>
      <c r="X38" s="111" t="s">
        <v>1768</v>
      </c>
      <c r="Y38" s="111" t="s">
        <v>1934</v>
      </c>
      <c r="Z38" s="111"/>
      <c r="AB38"/>
      <c r="AC38"/>
    </row>
    <row r="39" spans="20:29" ht="30" customHeight="1" thickBot="1">
      <c r="T39" t="s">
        <v>1935</v>
      </c>
      <c r="U39" t="s">
        <v>1935</v>
      </c>
      <c r="V39" t="s">
        <v>1734</v>
      </c>
      <c r="X39" s="111" t="s">
        <v>1768</v>
      </c>
      <c r="Y39" s="111" t="s">
        <v>1936</v>
      </c>
      <c r="Z39" s="111"/>
      <c r="AB39"/>
      <c r="AC39"/>
    </row>
    <row r="40" spans="20:29" ht="30" customHeight="1" thickBot="1">
      <c r="T40" t="s">
        <v>1937</v>
      </c>
      <c r="U40" t="s">
        <v>1937</v>
      </c>
      <c r="V40" t="s">
        <v>1828</v>
      </c>
      <c r="X40" s="111" t="s">
        <v>1768</v>
      </c>
      <c r="Y40" s="111" t="s">
        <v>1938</v>
      </c>
      <c r="Z40" s="111"/>
      <c r="AB40"/>
      <c r="AC40"/>
    </row>
    <row r="41" spans="20:29" ht="30" customHeight="1" thickBot="1">
      <c r="T41" t="s">
        <v>1939</v>
      </c>
      <c r="U41" t="s">
        <v>1940</v>
      </c>
      <c r="V41" t="s">
        <v>1828</v>
      </c>
      <c r="X41" s="111" t="s">
        <v>1768</v>
      </c>
      <c r="Y41" s="72" t="s">
        <v>1941</v>
      </c>
      <c r="Z41" s="72"/>
      <c r="AB41"/>
      <c r="AC41"/>
    </row>
    <row r="42" spans="20:29" ht="30" customHeight="1" thickBot="1">
      <c r="T42" t="s">
        <v>1942</v>
      </c>
      <c r="U42" t="s">
        <v>1942</v>
      </c>
      <c r="V42" t="s">
        <v>1734</v>
      </c>
      <c r="X42" s="111" t="s">
        <v>1768</v>
      </c>
      <c r="Y42" s="111" t="s">
        <v>1943</v>
      </c>
      <c r="Z42" s="111"/>
      <c r="AB42"/>
      <c r="AC42"/>
    </row>
    <row r="43" spans="20:29" ht="30" customHeight="1" thickBot="1">
      <c r="T43" t="s">
        <v>1944</v>
      </c>
      <c r="U43" t="s">
        <v>1945</v>
      </c>
      <c r="V43" t="s">
        <v>1734</v>
      </c>
      <c r="X43" s="111" t="s">
        <v>1768</v>
      </c>
      <c r="Y43" s="72" t="s">
        <v>1822</v>
      </c>
      <c r="Z43" s="72"/>
      <c r="AB43"/>
      <c r="AC43"/>
    </row>
    <row r="44" spans="20:29" ht="30" customHeight="1" thickBot="1">
      <c r="T44" t="s">
        <v>1946</v>
      </c>
      <c r="U44" t="s">
        <v>1946</v>
      </c>
      <c r="V44" t="s">
        <v>1734</v>
      </c>
      <c r="X44" s="111" t="s">
        <v>1768</v>
      </c>
      <c r="Y44" s="72" t="s">
        <v>1834</v>
      </c>
      <c r="Z44" s="72"/>
      <c r="AB44"/>
      <c r="AC44"/>
    </row>
    <row r="45" spans="20:29" ht="30" customHeight="1" thickBot="1">
      <c r="T45" t="s">
        <v>1947</v>
      </c>
      <c r="U45" t="s">
        <v>1947</v>
      </c>
      <c r="V45" t="s">
        <v>1734</v>
      </c>
      <c r="X45" s="111" t="s">
        <v>1768</v>
      </c>
      <c r="Y45" s="72" t="s">
        <v>1848</v>
      </c>
      <c r="Z45" s="72"/>
      <c r="AB45"/>
      <c r="AC45"/>
    </row>
    <row r="46" spans="20:29" ht="30" customHeight="1" thickBot="1">
      <c r="T46" t="s">
        <v>1948</v>
      </c>
      <c r="U46" t="s">
        <v>1948</v>
      </c>
      <c r="V46" t="s">
        <v>1734</v>
      </c>
      <c r="X46" s="111" t="s">
        <v>1768</v>
      </c>
      <c r="Y46" s="72" t="s">
        <v>1860</v>
      </c>
      <c r="Z46" s="72"/>
      <c r="AB46"/>
      <c r="AC46"/>
    </row>
    <row r="47" spans="20:29" ht="30" customHeight="1" thickBot="1">
      <c r="T47" t="s">
        <v>1949</v>
      </c>
      <c r="U47" t="s">
        <v>1949</v>
      </c>
      <c r="V47" t="s">
        <v>1807</v>
      </c>
      <c r="X47" s="111" t="s">
        <v>1768</v>
      </c>
      <c r="Y47" s="72" t="s">
        <v>1869</v>
      </c>
      <c r="Z47" s="72"/>
      <c r="AB47"/>
      <c r="AC47"/>
    </row>
    <row r="48" spans="20:29" ht="30" customHeight="1" thickBot="1">
      <c r="T48" t="s">
        <v>1950</v>
      </c>
      <c r="U48" t="s">
        <v>1951</v>
      </c>
      <c r="V48" t="s">
        <v>1807</v>
      </c>
      <c r="X48" s="111" t="s">
        <v>1768</v>
      </c>
      <c r="Y48" s="72" t="s">
        <v>1876</v>
      </c>
      <c r="Z48" s="72"/>
      <c r="AB48"/>
      <c r="AC48"/>
    </row>
    <row r="49" spans="20:29" ht="30" customHeight="1" thickBot="1">
      <c r="T49" t="s">
        <v>1952</v>
      </c>
      <c r="U49" t="s">
        <v>1953</v>
      </c>
      <c r="V49" t="s">
        <v>1807</v>
      </c>
      <c r="X49" s="111" t="s">
        <v>1768</v>
      </c>
      <c r="Y49" s="72" t="s">
        <v>1881</v>
      </c>
      <c r="Z49" s="72"/>
      <c r="AB49"/>
      <c r="AC49"/>
    </row>
    <row r="50" spans="20:29" ht="30" customHeight="1" thickBot="1">
      <c r="T50" t="s">
        <v>1954</v>
      </c>
      <c r="U50" t="s">
        <v>1955</v>
      </c>
      <c r="V50" t="s">
        <v>1807</v>
      </c>
      <c r="X50" s="111" t="s">
        <v>1768</v>
      </c>
      <c r="Y50" s="72" t="s">
        <v>1884</v>
      </c>
      <c r="Z50" s="72"/>
      <c r="AB50"/>
      <c r="AC50"/>
    </row>
    <row r="51" spans="20:29" ht="30" customHeight="1" thickBot="1">
      <c r="T51" t="s">
        <v>1956</v>
      </c>
      <c r="U51" t="s">
        <v>1956</v>
      </c>
      <c r="V51" t="s">
        <v>1807</v>
      </c>
      <c r="X51" s="111" t="s">
        <v>1768</v>
      </c>
      <c r="Y51" s="72" t="s">
        <v>1887</v>
      </c>
      <c r="Z51" s="72"/>
      <c r="AB51"/>
      <c r="AC51"/>
    </row>
    <row r="52" spans="20:29" ht="30" customHeight="1" thickBot="1">
      <c r="T52" t="s">
        <v>1957</v>
      </c>
      <c r="U52" t="s">
        <v>1957</v>
      </c>
      <c r="V52" t="s">
        <v>1807</v>
      </c>
      <c r="X52" s="111" t="s">
        <v>1768</v>
      </c>
      <c r="Y52" s="72" t="s">
        <v>376</v>
      </c>
      <c r="Z52" s="72"/>
      <c r="AB52"/>
      <c r="AC52"/>
    </row>
    <row r="53" spans="20:29" ht="30" customHeight="1" thickBot="1">
      <c r="T53" t="s">
        <v>1958</v>
      </c>
      <c r="U53" t="s">
        <v>1959</v>
      </c>
      <c r="V53" t="s">
        <v>1734</v>
      </c>
      <c r="X53" s="111" t="s">
        <v>1785</v>
      </c>
      <c r="Y53" s="111" t="s">
        <v>1960</v>
      </c>
      <c r="Z53" s="111"/>
      <c r="AB53"/>
      <c r="AC53"/>
    </row>
    <row r="54" spans="20:29" ht="30" customHeight="1" thickBot="1">
      <c r="T54" t="s">
        <v>1961</v>
      </c>
      <c r="U54" t="s">
        <v>1962</v>
      </c>
      <c r="V54" t="s">
        <v>1807</v>
      </c>
      <c r="X54" s="111" t="s">
        <v>1785</v>
      </c>
      <c r="Y54" s="111" t="s">
        <v>1963</v>
      </c>
      <c r="Z54" s="111"/>
      <c r="AB54"/>
      <c r="AC54"/>
    </row>
    <row r="55" spans="20:29" ht="30" customHeight="1" thickBot="1">
      <c r="T55" t="s">
        <v>1964</v>
      </c>
      <c r="U55" t="s">
        <v>1965</v>
      </c>
      <c r="V55" t="s">
        <v>1783</v>
      </c>
      <c r="X55" s="111" t="s">
        <v>1785</v>
      </c>
      <c r="Y55" s="111" t="s">
        <v>1966</v>
      </c>
      <c r="Z55" s="111"/>
      <c r="AB55"/>
      <c r="AC55"/>
    </row>
    <row r="56" spans="20:29" ht="30" customHeight="1" thickBot="1">
      <c r="T56" t="s">
        <v>1967</v>
      </c>
      <c r="U56" t="s">
        <v>1968</v>
      </c>
      <c r="V56" t="s">
        <v>1807</v>
      </c>
      <c r="X56" s="111" t="s">
        <v>1785</v>
      </c>
      <c r="Y56" s="111" t="s">
        <v>1969</v>
      </c>
      <c r="Z56" s="111"/>
      <c r="AB56"/>
      <c r="AC56"/>
    </row>
    <row r="57" spans="20:29" ht="30" customHeight="1" thickBot="1">
      <c r="T57" t="s">
        <v>1970</v>
      </c>
      <c r="U57" t="s">
        <v>1971</v>
      </c>
      <c r="V57" t="s">
        <v>1807</v>
      </c>
      <c r="X57" s="111" t="s">
        <v>1785</v>
      </c>
      <c r="Y57" s="111" t="s">
        <v>1972</v>
      </c>
      <c r="Z57" s="111"/>
      <c r="AB57"/>
      <c r="AC57"/>
    </row>
    <row r="58" spans="20:29" ht="30" customHeight="1" thickBot="1">
      <c r="T58" t="s">
        <v>1973</v>
      </c>
      <c r="U58" t="s">
        <v>1974</v>
      </c>
      <c r="V58" t="s">
        <v>1734</v>
      </c>
      <c r="X58" s="111" t="s">
        <v>1785</v>
      </c>
      <c r="Y58" s="111" t="s">
        <v>1975</v>
      </c>
      <c r="Z58" s="111"/>
      <c r="AB58"/>
      <c r="AC58"/>
    </row>
    <row r="59" spans="20:29" ht="30" customHeight="1" thickBot="1">
      <c r="T59" t="s">
        <v>1976</v>
      </c>
      <c r="U59" t="s">
        <v>1977</v>
      </c>
      <c r="X59" s="111" t="s">
        <v>1785</v>
      </c>
      <c r="Y59" s="72" t="s">
        <v>1822</v>
      </c>
      <c r="Z59" s="72"/>
      <c r="AB59"/>
      <c r="AC59"/>
    </row>
    <row r="60" spans="20:29" ht="30" customHeight="1" thickBot="1">
      <c r="T60" t="s">
        <v>1978</v>
      </c>
      <c r="U60" t="s">
        <v>1979</v>
      </c>
      <c r="V60" t="s">
        <v>1734</v>
      </c>
      <c r="X60" s="111" t="s">
        <v>1785</v>
      </c>
      <c r="Y60" s="72" t="s">
        <v>1834</v>
      </c>
      <c r="Z60" s="72"/>
      <c r="AB60"/>
      <c r="AC60"/>
    </row>
    <row r="61" spans="20:29" ht="30" customHeight="1" thickBot="1">
      <c r="T61" t="s">
        <v>1980</v>
      </c>
      <c r="U61" t="s">
        <v>1980</v>
      </c>
      <c r="V61" t="s">
        <v>1783</v>
      </c>
      <c r="X61" s="111" t="s">
        <v>1785</v>
      </c>
      <c r="Y61" s="72" t="s">
        <v>1848</v>
      </c>
      <c r="Z61" s="72"/>
      <c r="AB61"/>
      <c r="AC61"/>
    </row>
    <row r="62" spans="20:29" ht="30" customHeight="1" thickBot="1">
      <c r="T62" t="s">
        <v>1981</v>
      </c>
      <c r="U62" t="s">
        <v>1981</v>
      </c>
      <c r="V62" t="s">
        <v>1807</v>
      </c>
      <c r="X62" s="111" t="s">
        <v>1785</v>
      </c>
      <c r="Y62" s="72" t="s">
        <v>1860</v>
      </c>
      <c r="Z62" s="72"/>
      <c r="AB62"/>
      <c r="AC62"/>
    </row>
    <row r="63" spans="20:29" ht="30" customHeight="1" thickBot="1">
      <c r="T63" t="s">
        <v>1982</v>
      </c>
      <c r="U63" t="s">
        <v>1982</v>
      </c>
      <c r="V63" t="s">
        <v>1841</v>
      </c>
      <c r="X63" s="111" t="s">
        <v>1785</v>
      </c>
      <c r="Y63" s="72" t="s">
        <v>1869</v>
      </c>
      <c r="Z63" s="72"/>
      <c r="AB63"/>
      <c r="AC63"/>
    </row>
    <row r="64" spans="20:29" ht="30" customHeight="1" thickBot="1">
      <c r="T64" t="s">
        <v>1983</v>
      </c>
      <c r="U64" t="s">
        <v>1984</v>
      </c>
      <c r="V64" t="s">
        <v>1841</v>
      </c>
      <c r="X64" s="111" t="s">
        <v>1785</v>
      </c>
      <c r="Y64" s="72" t="s">
        <v>1876</v>
      </c>
      <c r="Z64" s="72"/>
      <c r="AB64"/>
      <c r="AC64"/>
    </row>
    <row r="65" spans="20:29" ht="30" customHeight="1" thickBot="1">
      <c r="T65" t="s">
        <v>1985</v>
      </c>
      <c r="U65" t="s">
        <v>1985</v>
      </c>
      <c r="V65" t="s">
        <v>1734</v>
      </c>
      <c r="X65" s="111" t="s">
        <v>1785</v>
      </c>
      <c r="Y65" s="72" t="s">
        <v>1881</v>
      </c>
      <c r="Z65" s="72"/>
      <c r="AB65"/>
      <c r="AC65"/>
    </row>
    <row r="66" spans="20:29" ht="30" customHeight="1" thickBot="1">
      <c r="T66" t="s">
        <v>1986</v>
      </c>
      <c r="U66" t="s">
        <v>1987</v>
      </c>
      <c r="V66" t="s">
        <v>1841</v>
      </c>
      <c r="X66" s="111" t="s">
        <v>1785</v>
      </c>
      <c r="Y66" s="72" t="s">
        <v>1884</v>
      </c>
      <c r="Z66" s="72"/>
      <c r="AB66"/>
      <c r="AC66"/>
    </row>
    <row r="67" spans="20:29" ht="30" customHeight="1" thickBot="1">
      <c r="T67" t="s">
        <v>1988</v>
      </c>
      <c r="U67" t="s">
        <v>1989</v>
      </c>
      <c r="V67" t="s">
        <v>1734</v>
      </c>
      <c r="X67" s="111" t="s">
        <v>1785</v>
      </c>
      <c r="Y67" s="72" t="s">
        <v>1887</v>
      </c>
      <c r="Z67" s="72"/>
      <c r="AB67"/>
      <c r="AC67"/>
    </row>
    <row r="68" spans="20:29" ht="30" customHeight="1" thickBot="1">
      <c r="T68" t="s">
        <v>1990</v>
      </c>
      <c r="U68" t="s">
        <v>1990</v>
      </c>
      <c r="V68" t="s">
        <v>1807</v>
      </c>
      <c r="X68" s="111" t="s">
        <v>1785</v>
      </c>
      <c r="Y68" s="72" t="s">
        <v>376</v>
      </c>
      <c r="Z68" s="72"/>
      <c r="AB68"/>
      <c r="AC68"/>
    </row>
    <row r="69" spans="20:29" ht="30" customHeight="1" thickBot="1">
      <c r="T69" t="s">
        <v>1991</v>
      </c>
      <c r="U69" t="s">
        <v>1991</v>
      </c>
      <c r="V69" t="s">
        <v>1807</v>
      </c>
      <c r="X69" s="111" t="s">
        <v>1801</v>
      </c>
      <c r="Y69" s="112" t="s">
        <v>1992</v>
      </c>
      <c r="Z69" s="112"/>
      <c r="AB69"/>
      <c r="AC69"/>
    </row>
    <row r="70" spans="20:29" ht="30" customHeight="1" thickBot="1">
      <c r="T70" t="s">
        <v>1993</v>
      </c>
      <c r="U70" t="s">
        <v>1993</v>
      </c>
      <c r="V70" t="s">
        <v>1734</v>
      </c>
      <c r="X70" s="111" t="s">
        <v>1801</v>
      </c>
      <c r="Y70" s="112" t="s">
        <v>1994</v>
      </c>
      <c r="Z70" s="112"/>
      <c r="AB70"/>
      <c r="AC70"/>
    </row>
    <row r="71" spans="20:29" ht="30" customHeight="1" thickBot="1">
      <c r="T71" t="s">
        <v>1995</v>
      </c>
      <c r="U71" t="s">
        <v>1995</v>
      </c>
      <c r="V71" t="s">
        <v>1783</v>
      </c>
      <c r="X71" s="111" t="s">
        <v>1801</v>
      </c>
      <c r="Y71" s="111" t="s">
        <v>1996</v>
      </c>
      <c r="Z71" s="111"/>
      <c r="AB71"/>
      <c r="AC71"/>
    </row>
    <row r="72" spans="20:29" ht="30" customHeight="1" thickBot="1">
      <c r="T72" t="s">
        <v>1997</v>
      </c>
      <c r="U72" t="s">
        <v>1997</v>
      </c>
      <c r="V72" t="s">
        <v>1807</v>
      </c>
      <c r="X72" s="111" t="s">
        <v>1801</v>
      </c>
      <c r="Y72" s="111" t="s">
        <v>1998</v>
      </c>
      <c r="Z72" s="111"/>
      <c r="AB72"/>
      <c r="AC72"/>
    </row>
    <row r="73" spans="20:29" ht="30" customHeight="1" thickBot="1">
      <c r="T73" t="s">
        <v>1999</v>
      </c>
      <c r="U73" t="s">
        <v>2000</v>
      </c>
      <c r="V73" t="s">
        <v>1807</v>
      </c>
      <c r="X73" s="111" t="s">
        <v>1801</v>
      </c>
      <c r="Y73" s="112" t="s">
        <v>2001</v>
      </c>
      <c r="Z73" s="112"/>
      <c r="AB73"/>
      <c r="AC73"/>
    </row>
    <row r="74" spans="20:29" ht="30" customHeight="1" thickBot="1">
      <c r="T74" t="s">
        <v>174</v>
      </c>
      <c r="U74" t="s">
        <v>174</v>
      </c>
      <c r="V74" t="s">
        <v>1841</v>
      </c>
      <c r="X74" s="111" t="s">
        <v>1801</v>
      </c>
      <c r="Y74" s="72" t="s">
        <v>1822</v>
      </c>
      <c r="Z74" s="72"/>
      <c r="AB74"/>
      <c r="AC74"/>
    </row>
    <row r="75" spans="20:29" ht="30" customHeight="1" thickBot="1">
      <c r="T75" t="s">
        <v>2002</v>
      </c>
      <c r="U75" t="s">
        <v>2002</v>
      </c>
      <c r="V75" t="s">
        <v>1841</v>
      </c>
      <c r="X75" s="111" t="s">
        <v>1801</v>
      </c>
      <c r="Y75" s="72" t="s">
        <v>1834</v>
      </c>
      <c r="Z75" s="72"/>
      <c r="AB75"/>
      <c r="AC75"/>
    </row>
    <row r="76" spans="20:29" ht="30" customHeight="1" thickBot="1">
      <c r="T76" t="s">
        <v>2003</v>
      </c>
      <c r="U76" t="s">
        <v>2004</v>
      </c>
      <c r="V76" t="s">
        <v>1734</v>
      </c>
      <c r="X76" s="111" t="s">
        <v>1801</v>
      </c>
      <c r="Y76" s="72" t="s">
        <v>1848</v>
      </c>
      <c r="Z76" s="72"/>
      <c r="AB76"/>
      <c r="AC76"/>
    </row>
    <row r="77" spans="20:29" ht="30" customHeight="1" thickBot="1">
      <c r="T77" t="s">
        <v>2005</v>
      </c>
      <c r="U77" t="s">
        <v>2006</v>
      </c>
      <c r="V77" t="s">
        <v>1734</v>
      </c>
      <c r="X77" s="111" t="s">
        <v>1801</v>
      </c>
      <c r="Y77" s="72" t="s">
        <v>1860</v>
      </c>
      <c r="Z77" s="72"/>
      <c r="AB77"/>
      <c r="AC77"/>
    </row>
    <row r="78" spans="20:29" ht="30" customHeight="1" thickBot="1">
      <c r="T78" t="s">
        <v>2007</v>
      </c>
      <c r="U78" t="s">
        <v>2008</v>
      </c>
      <c r="V78" t="s">
        <v>1734</v>
      </c>
      <c r="X78" s="111" t="s">
        <v>1801</v>
      </c>
      <c r="Y78" s="72" t="s">
        <v>1869</v>
      </c>
      <c r="Z78" s="72"/>
      <c r="AB78"/>
      <c r="AC78"/>
    </row>
    <row r="79" spans="20:29" ht="30" customHeight="1" thickBot="1">
      <c r="T79" t="s">
        <v>2009</v>
      </c>
      <c r="U79" t="s">
        <v>2010</v>
      </c>
      <c r="V79" t="s">
        <v>1766</v>
      </c>
      <c r="X79" s="111" t="s">
        <v>1801</v>
      </c>
      <c r="Y79" s="72" t="s">
        <v>1876</v>
      </c>
      <c r="Z79" s="72"/>
      <c r="AB79"/>
      <c r="AC79"/>
    </row>
    <row r="80" spans="20:29" ht="30" customHeight="1" thickBot="1">
      <c r="T80" t="s">
        <v>2011</v>
      </c>
      <c r="U80" t="s">
        <v>2012</v>
      </c>
      <c r="V80" t="s">
        <v>1766</v>
      </c>
      <c r="X80" s="111" t="s">
        <v>1801</v>
      </c>
      <c r="Y80" s="72" t="s">
        <v>1881</v>
      </c>
      <c r="Z80" s="72"/>
      <c r="AB80"/>
      <c r="AC80"/>
    </row>
    <row r="81" spans="20:29" ht="30" customHeight="1" thickBot="1">
      <c r="T81" t="s">
        <v>2013</v>
      </c>
      <c r="U81" t="s">
        <v>2014</v>
      </c>
      <c r="V81" t="s">
        <v>1734</v>
      </c>
      <c r="X81" s="111" t="s">
        <v>1801</v>
      </c>
      <c r="Y81" s="72" t="s">
        <v>1884</v>
      </c>
      <c r="Z81" s="72"/>
      <c r="AB81"/>
      <c r="AC81"/>
    </row>
    <row r="82" spans="20:29" ht="30" customHeight="1" thickBot="1">
      <c r="T82" t="s">
        <v>2015</v>
      </c>
      <c r="U82" t="s">
        <v>2016</v>
      </c>
      <c r="V82" t="s">
        <v>1828</v>
      </c>
      <c r="X82" s="111" t="s">
        <v>1801</v>
      </c>
      <c r="Y82" s="72" t="s">
        <v>1887</v>
      </c>
      <c r="Z82" s="72"/>
      <c r="AB82"/>
      <c r="AC82"/>
    </row>
    <row r="83" spans="20:29" ht="30" customHeight="1" thickBot="1">
      <c r="T83" t="s">
        <v>2017</v>
      </c>
      <c r="U83" t="s">
        <v>2018</v>
      </c>
      <c r="V83" t="s">
        <v>1783</v>
      </c>
      <c r="X83" s="111" t="s">
        <v>1801</v>
      </c>
      <c r="Y83" s="72" t="s">
        <v>376</v>
      </c>
      <c r="Z83" s="72"/>
      <c r="AB83"/>
      <c r="AC83"/>
    </row>
    <row r="84" spans="20:29" ht="30" customHeight="1" thickBot="1">
      <c r="T84" t="s">
        <v>2019</v>
      </c>
      <c r="U84" t="s">
        <v>2020</v>
      </c>
      <c r="V84" t="s">
        <v>1783</v>
      </c>
      <c r="X84" s="112" t="s">
        <v>1816</v>
      </c>
      <c r="Y84" s="112" t="s">
        <v>1822</v>
      </c>
      <c r="Z84" s="112"/>
      <c r="AB84"/>
      <c r="AC84"/>
    </row>
    <row r="85" spans="20:29" ht="30" customHeight="1" thickBot="1">
      <c r="T85" t="s">
        <v>2021</v>
      </c>
      <c r="U85" t="s">
        <v>2021</v>
      </c>
      <c r="V85" t="s">
        <v>1783</v>
      </c>
      <c r="X85" s="112" t="s">
        <v>1816</v>
      </c>
      <c r="Y85" s="72" t="s">
        <v>1834</v>
      </c>
      <c r="Z85" s="72"/>
      <c r="AB85"/>
      <c r="AC85"/>
    </row>
    <row r="86" spans="20:29" ht="30" customHeight="1" thickBot="1">
      <c r="T86" t="s">
        <v>2022</v>
      </c>
      <c r="U86" t="s">
        <v>2022</v>
      </c>
      <c r="V86" t="s">
        <v>1783</v>
      </c>
      <c r="X86" s="112" t="s">
        <v>1816</v>
      </c>
      <c r="Y86" s="72" t="s">
        <v>1848</v>
      </c>
      <c r="Z86" s="72"/>
      <c r="AB86"/>
      <c r="AC86"/>
    </row>
    <row r="87" spans="20:29" ht="30" customHeight="1" thickBot="1">
      <c r="T87" t="s">
        <v>2023</v>
      </c>
      <c r="U87" t="s">
        <v>2023</v>
      </c>
      <c r="V87" t="s">
        <v>1807</v>
      </c>
      <c r="X87" s="112" t="s">
        <v>1816</v>
      </c>
      <c r="Y87" s="72" t="s">
        <v>1860</v>
      </c>
      <c r="Z87" s="72"/>
      <c r="AB87"/>
      <c r="AC87"/>
    </row>
    <row r="88" spans="20:29" ht="30" customHeight="1" thickBot="1">
      <c r="T88" t="s">
        <v>2024</v>
      </c>
      <c r="U88" t="s">
        <v>2025</v>
      </c>
      <c r="V88" t="s">
        <v>1783</v>
      </c>
      <c r="X88" s="112" t="s">
        <v>1816</v>
      </c>
      <c r="Y88" s="72" t="s">
        <v>1869</v>
      </c>
      <c r="Z88" s="72"/>
      <c r="AB88"/>
      <c r="AC88"/>
    </row>
    <row r="89" spans="20:29" ht="30" customHeight="1" thickBot="1">
      <c r="T89" t="s">
        <v>2026</v>
      </c>
      <c r="U89" t="s">
        <v>2026</v>
      </c>
      <c r="V89" t="s">
        <v>1783</v>
      </c>
      <c r="X89" s="112" t="s">
        <v>1816</v>
      </c>
      <c r="Y89" s="72" t="s">
        <v>1876</v>
      </c>
      <c r="Z89" s="72"/>
      <c r="AB89"/>
      <c r="AC89"/>
    </row>
    <row r="90" spans="20:29" ht="30" customHeight="1" thickBot="1">
      <c r="T90" t="s">
        <v>2027</v>
      </c>
      <c r="U90" t="s">
        <v>248</v>
      </c>
      <c r="V90" t="s">
        <v>1783</v>
      </c>
      <c r="X90" s="112" t="s">
        <v>1816</v>
      </c>
      <c r="Y90" s="72" t="s">
        <v>1881</v>
      </c>
      <c r="Z90" s="72"/>
      <c r="AB90"/>
      <c r="AC90"/>
    </row>
    <row r="91" spans="20:29" ht="30" customHeight="1" thickBot="1">
      <c r="T91" t="s">
        <v>2028</v>
      </c>
      <c r="U91" t="s">
        <v>2028</v>
      </c>
      <c r="V91" t="s">
        <v>1783</v>
      </c>
      <c r="X91" s="112" t="s">
        <v>1816</v>
      </c>
      <c r="Y91" s="72" t="s">
        <v>1884</v>
      </c>
      <c r="Z91" s="72"/>
      <c r="AB91"/>
      <c r="AC91"/>
    </row>
    <row r="92" spans="20:29" ht="30" customHeight="1" thickBot="1">
      <c r="T92" t="s">
        <v>2029</v>
      </c>
      <c r="U92" t="s">
        <v>2029</v>
      </c>
      <c r="V92" t="s">
        <v>1783</v>
      </c>
      <c r="X92" s="112" t="s">
        <v>1816</v>
      </c>
      <c r="Y92" s="72" t="s">
        <v>1887</v>
      </c>
      <c r="Z92" s="72"/>
      <c r="AB92"/>
      <c r="AC92"/>
    </row>
    <row r="93" spans="20:29" ht="30" customHeight="1" thickBot="1">
      <c r="T93" t="s">
        <v>2030</v>
      </c>
      <c r="U93" t="s">
        <v>2030</v>
      </c>
      <c r="V93" t="s">
        <v>1783</v>
      </c>
      <c r="X93" s="112" t="s">
        <v>1816</v>
      </c>
      <c r="Y93" s="72" t="s">
        <v>376</v>
      </c>
      <c r="Z93" s="72"/>
      <c r="AB93"/>
      <c r="AC93"/>
    </row>
    <row r="94" spans="20:29" ht="30" customHeight="1" thickBot="1">
      <c r="T94" t="s">
        <v>2031</v>
      </c>
      <c r="U94" t="s">
        <v>2031</v>
      </c>
      <c r="V94" t="s">
        <v>1783</v>
      </c>
      <c r="X94" s="111" t="s">
        <v>1830</v>
      </c>
      <c r="Y94" s="111" t="s">
        <v>2032</v>
      </c>
      <c r="Z94" s="112"/>
      <c r="AB94"/>
      <c r="AC94"/>
    </row>
    <row r="95" spans="20:29" ht="30" customHeight="1" thickBot="1">
      <c r="T95" t="s">
        <v>2033</v>
      </c>
      <c r="U95" t="s">
        <v>2033</v>
      </c>
      <c r="V95" t="s">
        <v>1783</v>
      </c>
      <c r="X95" s="111" t="s">
        <v>1830</v>
      </c>
      <c r="Y95" s="112" t="s">
        <v>2034</v>
      </c>
      <c r="Z95" s="112"/>
      <c r="AB95"/>
      <c r="AC95"/>
    </row>
    <row r="96" spans="20:29" ht="30" customHeight="1" thickBot="1">
      <c r="T96" t="s">
        <v>2035</v>
      </c>
      <c r="U96" t="s">
        <v>2035</v>
      </c>
      <c r="V96" t="s">
        <v>1783</v>
      </c>
      <c r="X96" s="111" t="s">
        <v>1830</v>
      </c>
      <c r="Y96" s="111" t="s">
        <v>2036</v>
      </c>
      <c r="Z96" s="111"/>
      <c r="AB96"/>
      <c r="AC96"/>
    </row>
    <row r="97" spans="20:29" ht="30" customHeight="1" thickBot="1">
      <c r="T97" t="s">
        <v>2037</v>
      </c>
      <c r="U97" t="s">
        <v>2037</v>
      </c>
      <c r="V97" t="s">
        <v>1783</v>
      </c>
      <c r="X97" s="111" t="s">
        <v>1830</v>
      </c>
      <c r="Y97" s="111" t="s">
        <v>2038</v>
      </c>
      <c r="Z97" s="111"/>
      <c r="AB97"/>
      <c r="AC97"/>
    </row>
    <row r="98" spans="20:29" ht="30" customHeight="1" thickBot="1">
      <c r="T98" t="s">
        <v>2039</v>
      </c>
      <c r="U98" t="s">
        <v>2039</v>
      </c>
      <c r="V98" t="s">
        <v>1783</v>
      </c>
      <c r="X98" s="111" t="s">
        <v>1830</v>
      </c>
      <c r="Y98" s="111" t="s">
        <v>2040</v>
      </c>
      <c r="Z98" s="111"/>
      <c r="AB98"/>
      <c r="AC98"/>
    </row>
    <row r="99" spans="20:29" ht="30" customHeight="1" thickBot="1">
      <c r="T99" t="s">
        <v>2041</v>
      </c>
      <c r="U99" t="s">
        <v>2041</v>
      </c>
      <c r="V99" t="s">
        <v>1783</v>
      </c>
      <c r="X99" s="111" t="s">
        <v>1830</v>
      </c>
      <c r="Y99" s="111" t="s">
        <v>2042</v>
      </c>
      <c r="Z99" s="111"/>
      <c r="AB99"/>
      <c r="AC99"/>
    </row>
    <row r="100" spans="20:29" ht="30" customHeight="1" thickBot="1">
      <c r="T100" t="s">
        <v>2043</v>
      </c>
      <c r="U100" t="s">
        <v>2043</v>
      </c>
      <c r="V100" t="s">
        <v>1783</v>
      </c>
      <c r="X100" s="111" t="s">
        <v>1830</v>
      </c>
      <c r="Y100" s="112" t="s">
        <v>2044</v>
      </c>
      <c r="Z100" s="112"/>
      <c r="AB100"/>
      <c r="AC100"/>
    </row>
    <row r="101" spans="20:29" ht="30" customHeight="1" thickBot="1">
      <c r="T101" t="s">
        <v>2045</v>
      </c>
      <c r="U101" t="s">
        <v>2045</v>
      </c>
      <c r="V101" t="s">
        <v>1783</v>
      </c>
      <c r="X101" s="111" t="s">
        <v>1830</v>
      </c>
      <c r="Y101" s="111" t="s">
        <v>2046</v>
      </c>
      <c r="Z101" s="111"/>
      <c r="AB101"/>
      <c r="AC101"/>
    </row>
    <row r="102" spans="20:29" ht="30" customHeight="1" thickBot="1">
      <c r="T102" t="s">
        <v>2047</v>
      </c>
      <c r="U102" t="s">
        <v>2048</v>
      </c>
      <c r="V102" t="s">
        <v>1783</v>
      </c>
      <c r="X102" s="111" t="s">
        <v>1830</v>
      </c>
      <c r="Y102" s="112" t="s">
        <v>2049</v>
      </c>
      <c r="Z102" s="112"/>
      <c r="AB102"/>
      <c r="AC102"/>
    </row>
    <row r="103" spans="20:29" ht="30" customHeight="1" thickBot="1">
      <c r="T103" t="s">
        <v>2050</v>
      </c>
      <c r="U103" t="s">
        <v>2051</v>
      </c>
      <c r="V103" t="s">
        <v>1783</v>
      </c>
      <c r="X103" s="111" t="s">
        <v>1830</v>
      </c>
      <c r="Y103" s="72" t="s">
        <v>1822</v>
      </c>
      <c r="Z103" s="72"/>
      <c r="AB103"/>
      <c r="AC103"/>
    </row>
    <row r="104" spans="20:29" ht="30" customHeight="1" thickBot="1">
      <c r="T104" t="s">
        <v>2052</v>
      </c>
      <c r="U104" t="s">
        <v>2053</v>
      </c>
      <c r="V104" t="s">
        <v>1734</v>
      </c>
      <c r="X104" s="111" t="s">
        <v>1830</v>
      </c>
      <c r="Y104" s="72" t="s">
        <v>1834</v>
      </c>
      <c r="Z104" s="72"/>
      <c r="AB104"/>
      <c r="AC104"/>
    </row>
    <row r="105" spans="20:29" ht="30" customHeight="1" thickBot="1">
      <c r="T105" t="s">
        <v>2054</v>
      </c>
      <c r="U105" t="s">
        <v>2055</v>
      </c>
      <c r="V105" t="s">
        <v>1783</v>
      </c>
      <c r="X105" s="111" t="s">
        <v>1830</v>
      </c>
      <c r="Y105" s="72" t="s">
        <v>1848</v>
      </c>
      <c r="Z105" s="72"/>
      <c r="AB105"/>
      <c r="AC105"/>
    </row>
    <row r="106" spans="20:29" ht="30" customHeight="1" thickBot="1">
      <c r="T106" t="s">
        <v>2056</v>
      </c>
      <c r="U106" t="s">
        <v>2056</v>
      </c>
      <c r="V106" t="s">
        <v>1783</v>
      </c>
      <c r="X106" s="111" t="s">
        <v>1830</v>
      </c>
      <c r="Y106" s="72" t="s">
        <v>1860</v>
      </c>
      <c r="Z106" s="72"/>
      <c r="AB106"/>
      <c r="AC106"/>
    </row>
    <row r="107" spans="20:29" ht="30" customHeight="1" thickBot="1">
      <c r="T107" t="s">
        <v>2057</v>
      </c>
      <c r="U107" t="s">
        <v>2058</v>
      </c>
      <c r="V107" t="s">
        <v>1807</v>
      </c>
      <c r="X107" s="111" t="s">
        <v>1830</v>
      </c>
      <c r="Y107" s="72" t="s">
        <v>1869</v>
      </c>
      <c r="Z107" s="72"/>
      <c r="AB107"/>
      <c r="AC107"/>
    </row>
    <row r="108" spans="20:29" ht="30" customHeight="1" thickBot="1">
      <c r="T108" t="s">
        <v>2059</v>
      </c>
      <c r="U108" t="s">
        <v>2059</v>
      </c>
      <c r="V108" t="s">
        <v>1807</v>
      </c>
      <c r="X108" s="111" t="s">
        <v>1830</v>
      </c>
      <c r="Y108" s="72" t="s">
        <v>1876</v>
      </c>
      <c r="Z108" s="72"/>
      <c r="AB108"/>
      <c r="AC108"/>
    </row>
    <row r="109" spans="20:29" ht="30" customHeight="1" thickBot="1">
      <c r="T109" t="s">
        <v>2060</v>
      </c>
      <c r="U109" t="s">
        <v>2061</v>
      </c>
      <c r="V109" t="s">
        <v>1747</v>
      </c>
      <c r="X109" s="111" t="s">
        <v>1830</v>
      </c>
      <c r="Y109" s="72" t="s">
        <v>1881</v>
      </c>
      <c r="Z109" s="72"/>
      <c r="AB109"/>
      <c r="AC109"/>
    </row>
    <row r="110" spans="20:29" ht="30" customHeight="1" thickBot="1">
      <c r="T110" t="s">
        <v>2062</v>
      </c>
      <c r="U110" t="s">
        <v>2063</v>
      </c>
      <c r="V110" t="s">
        <v>1734</v>
      </c>
      <c r="X110" s="111" t="s">
        <v>1830</v>
      </c>
      <c r="Y110" s="72" t="s">
        <v>1884</v>
      </c>
      <c r="Z110" s="72"/>
      <c r="AB110"/>
      <c r="AC110"/>
    </row>
    <row r="111" spans="20:29" ht="30" customHeight="1" thickBot="1">
      <c r="T111" t="s">
        <v>2064</v>
      </c>
      <c r="U111" t="s">
        <v>2065</v>
      </c>
      <c r="V111" t="s">
        <v>1807</v>
      </c>
      <c r="X111" s="111" t="s">
        <v>1830</v>
      </c>
      <c r="Y111" s="72" t="s">
        <v>1887</v>
      </c>
      <c r="Z111" s="72"/>
      <c r="AB111"/>
      <c r="AC111"/>
    </row>
    <row r="112" spans="20:29" ht="30" customHeight="1" thickBot="1">
      <c r="T112" t="s">
        <v>2066</v>
      </c>
      <c r="U112" t="s">
        <v>2067</v>
      </c>
      <c r="V112" t="s">
        <v>1734</v>
      </c>
      <c r="X112" s="111" t="s">
        <v>1830</v>
      </c>
      <c r="Y112" s="72" t="s">
        <v>376</v>
      </c>
      <c r="Z112" s="72"/>
      <c r="AB112"/>
      <c r="AC112"/>
    </row>
    <row r="113" spans="20:29" ht="30" customHeight="1" thickBot="1">
      <c r="T113" t="s">
        <v>2068</v>
      </c>
      <c r="U113" t="s">
        <v>2069</v>
      </c>
      <c r="V113" t="s">
        <v>1734</v>
      </c>
      <c r="X113" s="111" t="s">
        <v>373</v>
      </c>
      <c r="Y113" s="111" t="s">
        <v>2070</v>
      </c>
      <c r="Z113" s="111"/>
      <c r="AB113"/>
      <c r="AC113"/>
    </row>
    <row r="114" spans="20:29" ht="30" customHeight="1" thickBot="1">
      <c r="T114" t="s">
        <v>2071</v>
      </c>
      <c r="U114" t="s">
        <v>2072</v>
      </c>
      <c r="V114" t="s">
        <v>1734</v>
      </c>
      <c r="X114" s="111" t="s">
        <v>373</v>
      </c>
      <c r="Y114" s="111" t="s">
        <v>2073</v>
      </c>
      <c r="Z114" s="111"/>
      <c r="AB114"/>
      <c r="AC114"/>
    </row>
    <row r="115" spans="20:29" ht="30" customHeight="1" thickBot="1">
      <c r="T115" t="s">
        <v>2074</v>
      </c>
      <c r="U115" t="s">
        <v>2075</v>
      </c>
      <c r="V115" t="s">
        <v>1783</v>
      </c>
      <c r="X115" s="111" t="s">
        <v>373</v>
      </c>
      <c r="Y115" s="111" t="s">
        <v>2076</v>
      </c>
      <c r="Z115" s="111"/>
      <c r="AB115"/>
      <c r="AC115"/>
    </row>
    <row r="116" spans="20:29" ht="30" customHeight="1" thickBot="1">
      <c r="T116" t="s">
        <v>2077</v>
      </c>
      <c r="U116" t="s">
        <v>2077</v>
      </c>
      <c r="V116" t="s">
        <v>1807</v>
      </c>
      <c r="X116" s="111" t="s">
        <v>373</v>
      </c>
      <c r="Y116" s="111" t="s">
        <v>2078</v>
      </c>
      <c r="Z116" s="111"/>
      <c r="AB116"/>
      <c r="AC116"/>
    </row>
    <row r="117" spans="20:29" ht="30" customHeight="1" thickBot="1">
      <c r="T117" t="s">
        <v>219</v>
      </c>
      <c r="U117" t="s">
        <v>219</v>
      </c>
      <c r="V117" t="s">
        <v>1807</v>
      </c>
      <c r="X117" s="111" t="s">
        <v>373</v>
      </c>
      <c r="Y117" s="111" t="s">
        <v>2079</v>
      </c>
      <c r="Z117" s="111"/>
      <c r="AB117"/>
      <c r="AC117"/>
    </row>
    <row r="118" spans="20:29" ht="30" customHeight="1" thickBot="1">
      <c r="T118" t="s">
        <v>2080</v>
      </c>
      <c r="U118" t="s">
        <v>2080</v>
      </c>
      <c r="V118" t="s">
        <v>1807</v>
      </c>
      <c r="X118" s="111" t="s">
        <v>373</v>
      </c>
      <c r="Y118" s="111" t="s">
        <v>2081</v>
      </c>
      <c r="Z118" s="111"/>
      <c r="AB118"/>
      <c r="AC118"/>
    </row>
    <row r="119" spans="20:29" ht="30" customHeight="1" thickBot="1">
      <c r="T119" t="s">
        <v>2082</v>
      </c>
      <c r="U119" t="s">
        <v>2082</v>
      </c>
      <c r="V119" t="s">
        <v>1807</v>
      </c>
      <c r="X119" s="111" t="s">
        <v>373</v>
      </c>
      <c r="Y119" s="111" t="s">
        <v>2083</v>
      </c>
      <c r="Z119" s="111"/>
      <c r="AB119"/>
      <c r="AC119"/>
    </row>
    <row r="120" spans="20:29" ht="30" customHeight="1" thickBot="1">
      <c r="T120" t="s">
        <v>2084</v>
      </c>
      <c r="U120" t="s">
        <v>2085</v>
      </c>
      <c r="V120" t="s">
        <v>1734</v>
      </c>
      <c r="X120" s="111" t="s">
        <v>373</v>
      </c>
      <c r="Y120" s="111" t="s">
        <v>2086</v>
      </c>
      <c r="Z120" s="111"/>
      <c r="AB120"/>
      <c r="AC120"/>
    </row>
    <row r="121" spans="20:29" ht="30" customHeight="1" thickBot="1">
      <c r="T121" t="s">
        <v>2087</v>
      </c>
      <c r="U121" t="s">
        <v>2087</v>
      </c>
      <c r="V121" t="s">
        <v>1734</v>
      </c>
      <c r="X121" s="111" t="s">
        <v>373</v>
      </c>
      <c r="Y121" s="111" t="s">
        <v>2088</v>
      </c>
      <c r="Z121" s="111"/>
      <c r="AB121"/>
      <c r="AC121"/>
    </row>
    <row r="122" spans="20:29" ht="30" customHeight="1" thickBot="1">
      <c r="T122" t="s">
        <v>2089</v>
      </c>
      <c r="U122" t="s">
        <v>2089</v>
      </c>
      <c r="V122" t="s">
        <v>1734</v>
      </c>
      <c r="X122" s="111" t="s">
        <v>373</v>
      </c>
      <c r="Y122" s="111" t="s">
        <v>2090</v>
      </c>
      <c r="Z122" s="111"/>
      <c r="AB122"/>
      <c r="AC122"/>
    </row>
    <row r="123" spans="20:29" ht="30" customHeight="1" thickBot="1">
      <c r="T123" t="s">
        <v>2091</v>
      </c>
      <c r="U123" t="s">
        <v>2091</v>
      </c>
      <c r="V123" t="s">
        <v>1734</v>
      </c>
      <c r="X123" s="111" t="s">
        <v>373</v>
      </c>
      <c r="Y123" s="111" t="s">
        <v>2092</v>
      </c>
      <c r="Z123" s="111"/>
      <c r="AB123"/>
      <c r="AC123"/>
    </row>
    <row r="124" spans="20:29" ht="30" customHeight="1" thickBot="1">
      <c r="T124" t="s">
        <v>2093</v>
      </c>
      <c r="U124" t="s">
        <v>2093</v>
      </c>
      <c r="V124" t="s">
        <v>1783</v>
      </c>
      <c r="X124" s="111" t="s">
        <v>373</v>
      </c>
      <c r="Y124" s="111" t="s">
        <v>2094</v>
      </c>
      <c r="Z124" s="111"/>
      <c r="AB124"/>
      <c r="AC124"/>
    </row>
    <row r="125" spans="20:29" ht="30" customHeight="1" thickBot="1">
      <c r="T125" t="s">
        <v>2095</v>
      </c>
      <c r="U125" t="s">
        <v>2095</v>
      </c>
      <c r="V125" t="s">
        <v>1783</v>
      </c>
      <c r="X125" s="111" t="s">
        <v>373</v>
      </c>
      <c r="Y125" s="111" t="s">
        <v>2096</v>
      </c>
      <c r="Z125" s="111"/>
      <c r="AB125"/>
      <c r="AC125"/>
    </row>
    <row r="126" spans="20:29" ht="30" customHeight="1" thickBot="1">
      <c r="T126" t="s">
        <v>2097</v>
      </c>
      <c r="U126" t="s">
        <v>2097</v>
      </c>
      <c r="V126" t="s">
        <v>1783</v>
      </c>
      <c r="X126" s="111" t="s">
        <v>373</v>
      </c>
      <c r="Y126" s="111" t="s">
        <v>2098</v>
      </c>
      <c r="Z126" s="111"/>
      <c r="AB126"/>
      <c r="AC126"/>
    </row>
    <row r="127" spans="20:29" ht="30" customHeight="1" thickBot="1">
      <c r="T127" t="s">
        <v>2099</v>
      </c>
      <c r="U127" t="s">
        <v>2099</v>
      </c>
      <c r="V127" t="s">
        <v>1766</v>
      </c>
      <c r="X127" s="111" t="s">
        <v>373</v>
      </c>
      <c r="Y127" s="111" t="s">
        <v>2100</v>
      </c>
      <c r="Z127" s="111"/>
      <c r="AB127"/>
      <c r="AC127"/>
    </row>
    <row r="128" spans="20:29" ht="30" customHeight="1" thickBot="1">
      <c r="T128" t="s">
        <v>2101</v>
      </c>
      <c r="U128" t="s">
        <v>2101</v>
      </c>
      <c r="V128" t="s">
        <v>1734</v>
      </c>
      <c r="X128" s="111" t="s">
        <v>373</v>
      </c>
      <c r="Y128" s="111" t="s">
        <v>2102</v>
      </c>
      <c r="Z128" s="111"/>
      <c r="AB128"/>
      <c r="AC128"/>
    </row>
    <row r="129" spans="20:29" ht="30" customHeight="1" thickBot="1">
      <c r="T129" t="s">
        <v>2103</v>
      </c>
      <c r="U129" t="s">
        <v>2103</v>
      </c>
      <c r="V129" t="s">
        <v>1807</v>
      </c>
      <c r="X129" s="111" t="s">
        <v>373</v>
      </c>
      <c r="Y129" s="111" t="s">
        <v>2104</v>
      </c>
      <c r="Z129" s="111"/>
      <c r="AB129"/>
      <c r="AC129"/>
    </row>
    <row r="130" spans="20:29" ht="30" customHeight="1" thickBot="1">
      <c r="T130" t="s">
        <v>2105</v>
      </c>
      <c r="U130" t="s">
        <v>221</v>
      </c>
      <c r="V130" t="s">
        <v>1734</v>
      </c>
      <c r="X130" s="111" t="s">
        <v>373</v>
      </c>
      <c r="Y130" s="111" t="s">
        <v>2106</v>
      </c>
      <c r="Z130" s="111"/>
      <c r="AB130"/>
      <c r="AC130"/>
    </row>
    <row r="131" spans="20:29" ht="30" customHeight="1" thickBot="1">
      <c r="T131" t="s">
        <v>2107</v>
      </c>
      <c r="U131" t="s">
        <v>2108</v>
      </c>
      <c r="V131" t="s">
        <v>1734</v>
      </c>
      <c r="X131" s="111" t="s">
        <v>373</v>
      </c>
      <c r="Y131" s="111" t="s">
        <v>2109</v>
      </c>
      <c r="Z131" s="111"/>
      <c r="AB131"/>
      <c r="AC131"/>
    </row>
    <row r="132" spans="20:29" ht="30" customHeight="1" thickBot="1">
      <c r="T132" t="s">
        <v>2110</v>
      </c>
      <c r="U132" t="s">
        <v>2110</v>
      </c>
      <c r="V132" t="s">
        <v>1734</v>
      </c>
      <c r="X132" s="111" t="s">
        <v>373</v>
      </c>
      <c r="Y132" s="111" t="s">
        <v>2111</v>
      </c>
      <c r="Z132" s="111"/>
      <c r="AB132"/>
      <c r="AC132"/>
    </row>
    <row r="133" spans="20:29" ht="30" customHeight="1" thickBot="1">
      <c r="T133" t="s">
        <v>2112</v>
      </c>
      <c r="U133" t="s">
        <v>2112</v>
      </c>
      <c r="V133" t="s">
        <v>1734</v>
      </c>
      <c r="X133" s="111" t="s">
        <v>373</v>
      </c>
      <c r="Y133" s="111" t="s">
        <v>2113</v>
      </c>
      <c r="Z133" s="111"/>
      <c r="AB133"/>
      <c r="AC133"/>
    </row>
    <row r="134" spans="20:29" ht="30" customHeight="1" thickBot="1">
      <c r="T134" t="s">
        <v>2114</v>
      </c>
      <c r="U134" t="s">
        <v>2114</v>
      </c>
      <c r="V134" t="s">
        <v>1734</v>
      </c>
      <c r="X134" s="111" t="s">
        <v>373</v>
      </c>
      <c r="Y134" s="72" t="s">
        <v>1822</v>
      </c>
      <c r="Z134" s="72"/>
      <c r="AB134"/>
      <c r="AC134"/>
    </row>
    <row r="135" spans="20:29" ht="30" customHeight="1" thickBot="1">
      <c r="T135" t="s">
        <v>2115</v>
      </c>
      <c r="U135" t="s">
        <v>239</v>
      </c>
      <c r="V135" t="s">
        <v>1734</v>
      </c>
      <c r="X135" s="111" t="s">
        <v>373</v>
      </c>
      <c r="Y135" s="72" t="s">
        <v>1834</v>
      </c>
      <c r="Z135" s="72"/>
      <c r="AB135"/>
      <c r="AC135"/>
    </row>
    <row r="136" spans="20:29" ht="30" customHeight="1" thickBot="1">
      <c r="T136" t="s">
        <v>2116</v>
      </c>
      <c r="U136" t="s">
        <v>2116</v>
      </c>
      <c r="V136" t="s">
        <v>1734</v>
      </c>
      <c r="X136" s="111" t="s">
        <v>373</v>
      </c>
      <c r="Y136" s="72" t="s">
        <v>1848</v>
      </c>
      <c r="Z136" s="72"/>
      <c r="AB136"/>
      <c r="AC136"/>
    </row>
    <row r="137" spans="20:29" ht="30" customHeight="1" thickBot="1">
      <c r="T137" t="s">
        <v>2117</v>
      </c>
      <c r="U137" t="s">
        <v>2117</v>
      </c>
      <c r="V137" t="s">
        <v>1734</v>
      </c>
      <c r="X137" s="111" t="s">
        <v>373</v>
      </c>
      <c r="Y137" s="72" t="s">
        <v>1860</v>
      </c>
      <c r="Z137" s="72"/>
      <c r="AB137"/>
      <c r="AC137"/>
    </row>
    <row r="138" spans="20:29" ht="30" customHeight="1" thickBot="1">
      <c r="T138" t="s">
        <v>2118</v>
      </c>
      <c r="U138" t="s">
        <v>2118</v>
      </c>
      <c r="V138" t="s">
        <v>1734</v>
      </c>
      <c r="X138" s="111" t="s">
        <v>373</v>
      </c>
      <c r="Y138" s="72" t="s">
        <v>1869</v>
      </c>
      <c r="Z138" s="72"/>
      <c r="AB138"/>
      <c r="AC138"/>
    </row>
    <row r="139" spans="20:29" ht="30" customHeight="1" thickBot="1">
      <c r="T139" t="s">
        <v>2119</v>
      </c>
      <c r="U139" t="s">
        <v>2119</v>
      </c>
      <c r="V139" t="s">
        <v>1807</v>
      </c>
      <c r="X139" s="111" t="s">
        <v>373</v>
      </c>
      <c r="Y139" s="72" t="s">
        <v>1876</v>
      </c>
      <c r="Z139" s="72"/>
      <c r="AB139"/>
      <c r="AC139"/>
    </row>
    <row r="140" spans="20:29" ht="30" customHeight="1" thickBot="1">
      <c r="T140" t="s">
        <v>2120</v>
      </c>
      <c r="U140" t="s">
        <v>2120</v>
      </c>
      <c r="V140" t="s">
        <v>1807</v>
      </c>
      <c r="X140" s="111" t="s">
        <v>373</v>
      </c>
      <c r="Y140" s="72" t="s">
        <v>1881</v>
      </c>
      <c r="Z140" s="72"/>
      <c r="AB140"/>
      <c r="AC140"/>
    </row>
    <row r="141" spans="20:29" ht="30" customHeight="1" thickBot="1">
      <c r="T141" t="s">
        <v>2121</v>
      </c>
      <c r="U141" t="s">
        <v>2121</v>
      </c>
      <c r="V141" t="s">
        <v>1734</v>
      </c>
      <c r="X141" s="111" t="s">
        <v>373</v>
      </c>
      <c r="Y141" s="72" t="s">
        <v>1884</v>
      </c>
      <c r="Z141" s="72"/>
      <c r="AB141"/>
      <c r="AC141"/>
    </row>
    <row r="142" spans="20:29" ht="30" customHeight="1" thickBot="1">
      <c r="T142" t="s">
        <v>2122</v>
      </c>
      <c r="U142" t="s">
        <v>2122</v>
      </c>
      <c r="V142" t="s">
        <v>1734</v>
      </c>
      <c r="X142" s="111" t="s">
        <v>373</v>
      </c>
      <c r="Y142" s="72" t="s">
        <v>1887</v>
      </c>
      <c r="Z142" s="72"/>
      <c r="AB142"/>
      <c r="AC142"/>
    </row>
    <row r="143" spans="20:29" ht="30" customHeight="1" thickBot="1">
      <c r="T143" t="s">
        <v>2123</v>
      </c>
      <c r="U143" t="s">
        <v>2124</v>
      </c>
      <c r="V143" t="s">
        <v>1734</v>
      </c>
      <c r="X143" s="111" t="s">
        <v>373</v>
      </c>
      <c r="Y143" s="72" t="s">
        <v>376</v>
      </c>
      <c r="Z143" s="72"/>
      <c r="AB143"/>
      <c r="AC143"/>
    </row>
    <row r="144" spans="20:29" ht="30" customHeight="1" thickBot="1">
      <c r="T144" t="s">
        <v>2125</v>
      </c>
      <c r="U144" t="s">
        <v>2126</v>
      </c>
      <c r="V144" t="s">
        <v>1766</v>
      </c>
      <c r="X144" s="111" t="s">
        <v>1854</v>
      </c>
      <c r="Y144" s="111" t="s">
        <v>2127</v>
      </c>
      <c r="Z144" s="111"/>
      <c r="AB144"/>
      <c r="AC144"/>
    </row>
    <row r="145" spans="20:29" ht="30" customHeight="1" thickBot="1">
      <c r="T145" t="s">
        <v>2128</v>
      </c>
      <c r="U145" t="s">
        <v>2129</v>
      </c>
      <c r="V145" t="s">
        <v>1766</v>
      </c>
      <c r="X145" s="111" t="s">
        <v>1854</v>
      </c>
      <c r="Y145" s="111" t="s">
        <v>2130</v>
      </c>
      <c r="Z145" s="111"/>
      <c r="AB145"/>
      <c r="AC145"/>
    </row>
    <row r="146" spans="20:29" ht="30" customHeight="1" thickBot="1">
      <c r="T146" t="s">
        <v>2131</v>
      </c>
      <c r="U146" t="s">
        <v>2131</v>
      </c>
      <c r="V146" t="s">
        <v>1734</v>
      </c>
      <c r="X146" s="111" t="s">
        <v>1854</v>
      </c>
      <c r="Y146" s="112" t="s">
        <v>2132</v>
      </c>
      <c r="Z146" s="112"/>
      <c r="AB146"/>
      <c r="AC146"/>
    </row>
    <row r="147" spans="20:29" ht="30" customHeight="1" thickBot="1">
      <c r="T147" t="s">
        <v>2133</v>
      </c>
      <c r="U147" t="s">
        <v>2133</v>
      </c>
      <c r="V147" t="s">
        <v>1852</v>
      </c>
      <c r="X147" s="111" t="s">
        <v>1854</v>
      </c>
      <c r="Y147" s="111" t="s">
        <v>2134</v>
      </c>
      <c r="Z147" s="111"/>
      <c r="AB147"/>
      <c r="AC147"/>
    </row>
    <row r="148" spans="20:29" ht="30" customHeight="1" thickBot="1">
      <c r="T148" t="s">
        <v>2135</v>
      </c>
      <c r="U148" t="s">
        <v>2136</v>
      </c>
      <c r="V148" t="s">
        <v>1783</v>
      </c>
      <c r="X148" s="111" t="s">
        <v>1854</v>
      </c>
      <c r="Y148" s="111" t="s">
        <v>2137</v>
      </c>
      <c r="Z148" s="111"/>
      <c r="AB148"/>
      <c r="AC148"/>
    </row>
    <row r="149" spans="20:29" ht="30" customHeight="1" thickBot="1">
      <c r="T149" t="s">
        <v>2138</v>
      </c>
      <c r="U149" t="s">
        <v>2139</v>
      </c>
      <c r="V149" t="s">
        <v>1734</v>
      </c>
      <c r="X149" s="111" t="s">
        <v>1854</v>
      </c>
      <c r="Y149" s="111" t="s">
        <v>2140</v>
      </c>
      <c r="Z149" s="111"/>
      <c r="AB149"/>
      <c r="AC149"/>
    </row>
    <row r="150" spans="20:29" ht="30" customHeight="1" thickBot="1">
      <c r="T150" t="s">
        <v>2141</v>
      </c>
      <c r="U150" t="s">
        <v>2141</v>
      </c>
      <c r="V150" t="s">
        <v>1783</v>
      </c>
      <c r="X150" s="111" t="s">
        <v>1854</v>
      </c>
      <c r="Y150" s="111" t="s">
        <v>2142</v>
      </c>
      <c r="Z150" s="111"/>
      <c r="AB150"/>
      <c r="AC150"/>
    </row>
    <row r="151" spans="20:29" ht="30" customHeight="1" thickBot="1">
      <c r="T151" t="s">
        <v>2143</v>
      </c>
      <c r="U151" t="s">
        <v>2143</v>
      </c>
      <c r="V151" t="s">
        <v>1783</v>
      </c>
      <c r="X151" s="111" t="s">
        <v>1854</v>
      </c>
      <c r="Y151" s="111" t="s">
        <v>2144</v>
      </c>
      <c r="Z151" s="111"/>
      <c r="AB151"/>
      <c r="AC151"/>
    </row>
    <row r="152" spans="20:29" ht="30" customHeight="1" thickBot="1">
      <c r="T152" t="s">
        <v>2145</v>
      </c>
      <c r="U152" t="s">
        <v>2145</v>
      </c>
      <c r="V152" t="s">
        <v>1783</v>
      </c>
      <c r="X152" s="111" t="s">
        <v>1854</v>
      </c>
      <c r="Y152" s="72" t="s">
        <v>1822</v>
      </c>
      <c r="Z152" s="72"/>
      <c r="AB152"/>
      <c r="AC152"/>
    </row>
    <row r="153" spans="20:29" ht="30" customHeight="1" thickBot="1">
      <c r="T153" t="s">
        <v>2146</v>
      </c>
      <c r="U153" t="s">
        <v>2147</v>
      </c>
      <c r="V153" t="s">
        <v>1783</v>
      </c>
      <c r="X153" s="111" t="s">
        <v>1854</v>
      </c>
      <c r="Y153" s="72" t="s">
        <v>1834</v>
      </c>
      <c r="Z153" s="72"/>
      <c r="AB153"/>
      <c r="AC153"/>
    </row>
    <row r="154" spans="20:29" ht="30" customHeight="1" thickBot="1">
      <c r="T154" t="s">
        <v>2148</v>
      </c>
      <c r="U154" t="s">
        <v>2149</v>
      </c>
      <c r="V154" t="s">
        <v>1783</v>
      </c>
      <c r="X154" s="111" t="s">
        <v>1854</v>
      </c>
      <c r="Y154" s="72" t="s">
        <v>1848</v>
      </c>
      <c r="Z154" s="72"/>
      <c r="AB154"/>
      <c r="AC154"/>
    </row>
    <row r="155" spans="20:29" ht="30" customHeight="1" thickBot="1">
      <c r="T155" t="s">
        <v>2150</v>
      </c>
      <c r="U155" t="s">
        <v>2150</v>
      </c>
      <c r="V155" t="s">
        <v>1734</v>
      </c>
      <c r="X155" s="111" t="s">
        <v>1854</v>
      </c>
      <c r="Y155" s="72" t="s">
        <v>1860</v>
      </c>
      <c r="Z155" s="72"/>
      <c r="AB155"/>
      <c r="AC155"/>
    </row>
    <row r="156" spans="20:29" ht="30" customHeight="1" thickBot="1">
      <c r="T156" t="s">
        <v>2151</v>
      </c>
      <c r="U156" t="s">
        <v>2152</v>
      </c>
      <c r="V156" t="s">
        <v>1747</v>
      </c>
      <c r="X156" s="111" t="s">
        <v>1854</v>
      </c>
      <c r="Y156" s="72" t="s">
        <v>1869</v>
      </c>
      <c r="Z156" s="72"/>
      <c r="AB156"/>
      <c r="AC156"/>
    </row>
    <row r="157" spans="20:29" ht="30" customHeight="1" thickBot="1">
      <c r="T157" t="s">
        <v>2153</v>
      </c>
      <c r="U157" t="s">
        <v>2153</v>
      </c>
      <c r="V157" t="s">
        <v>1734</v>
      </c>
      <c r="X157" s="111" t="s">
        <v>1854</v>
      </c>
      <c r="Y157" s="72" t="s">
        <v>1876</v>
      </c>
      <c r="Z157" s="72"/>
      <c r="AB157"/>
      <c r="AC157"/>
    </row>
    <row r="158" spans="20:29" ht="30" customHeight="1" thickBot="1">
      <c r="T158" t="s">
        <v>2154</v>
      </c>
      <c r="U158" t="s">
        <v>2155</v>
      </c>
      <c r="V158" t="s">
        <v>1852</v>
      </c>
      <c r="X158" s="111" t="s">
        <v>1854</v>
      </c>
      <c r="Y158" s="72" t="s">
        <v>1881</v>
      </c>
      <c r="Z158" s="72"/>
      <c r="AB158"/>
      <c r="AC158"/>
    </row>
    <row r="159" spans="20:29" ht="30" customHeight="1" thickBot="1">
      <c r="T159" t="s">
        <v>2156</v>
      </c>
      <c r="U159" t="s">
        <v>2157</v>
      </c>
      <c r="V159" t="s">
        <v>1734</v>
      </c>
      <c r="X159" s="111" t="s">
        <v>1854</v>
      </c>
      <c r="Y159" s="72" t="s">
        <v>1884</v>
      </c>
      <c r="Z159" s="72"/>
      <c r="AB159"/>
      <c r="AC159"/>
    </row>
    <row r="160" spans="20:29" ht="30" customHeight="1" thickBot="1">
      <c r="T160" t="s">
        <v>2158</v>
      </c>
      <c r="U160" t="s">
        <v>2158</v>
      </c>
      <c r="V160" t="s">
        <v>1734</v>
      </c>
      <c r="X160" s="111" t="s">
        <v>1854</v>
      </c>
      <c r="Y160" s="72" t="s">
        <v>1887</v>
      </c>
      <c r="Z160" s="72"/>
      <c r="AB160"/>
      <c r="AC160"/>
    </row>
    <row r="161" spans="20:29" ht="30" customHeight="1" thickBot="1">
      <c r="T161" t="s">
        <v>2159</v>
      </c>
      <c r="U161" t="s">
        <v>2159</v>
      </c>
      <c r="V161" t="s">
        <v>1807</v>
      </c>
      <c r="X161" s="111" t="s">
        <v>1854</v>
      </c>
      <c r="Y161" s="72" t="s">
        <v>376</v>
      </c>
      <c r="Z161" s="72"/>
      <c r="AB161"/>
      <c r="AC161"/>
    </row>
    <row r="162" spans="20:29" ht="30" customHeight="1" thickBot="1">
      <c r="T162" t="s">
        <v>2160</v>
      </c>
      <c r="U162" t="s">
        <v>2160</v>
      </c>
      <c r="V162" t="s">
        <v>1783</v>
      </c>
      <c r="X162" s="112" t="s">
        <v>1803</v>
      </c>
      <c r="Y162" s="112" t="s">
        <v>2161</v>
      </c>
      <c r="Z162" s="112"/>
      <c r="AB162"/>
      <c r="AC162"/>
    </row>
    <row r="163" spans="20:29" ht="30" customHeight="1" thickBot="1">
      <c r="T163" t="s">
        <v>2162</v>
      </c>
      <c r="U163" t="s">
        <v>2163</v>
      </c>
      <c r="V163" t="s">
        <v>1734</v>
      </c>
      <c r="X163" s="112" t="s">
        <v>1803</v>
      </c>
      <c r="Y163" s="112" t="s">
        <v>2164</v>
      </c>
      <c r="Z163" s="112"/>
      <c r="AB163"/>
      <c r="AC163"/>
    </row>
    <row r="164" spans="20:29" ht="30" customHeight="1" thickBot="1">
      <c r="T164" t="s">
        <v>2165</v>
      </c>
      <c r="U164" t="s">
        <v>2166</v>
      </c>
      <c r="V164" t="s">
        <v>1734</v>
      </c>
      <c r="X164" s="112" t="s">
        <v>1803</v>
      </c>
      <c r="Y164" s="72" t="s">
        <v>1822</v>
      </c>
      <c r="Z164" s="72"/>
      <c r="AB164"/>
      <c r="AC164"/>
    </row>
    <row r="165" spans="20:29" ht="30" customHeight="1" thickBot="1">
      <c r="T165" t="s">
        <v>2167</v>
      </c>
      <c r="U165" t="s">
        <v>2167</v>
      </c>
      <c r="V165" t="s">
        <v>1807</v>
      </c>
      <c r="X165" s="112" t="s">
        <v>1803</v>
      </c>
      <c r="Y165" s="72" t="s">
        <v>1834</v>
      </c>
      <c r="Z165" s="72"/>
      <c r="AB165"/>
      <c r="AC165"/>
    </row>
    <row r="166" spans="20:29" ht="30" customHeight="1" thickBot="1">
      <c r="T166" t="s">
        <v>2168</v>
      </c>
      <c r="U166" t="s">
        <v>2168</v>
      </c>
      <c r="V166" t="s">
        <v>1783</v>
      </c>
      <c r="X166" s="112" t="s">
        <v>1803</v>
      </c>
      <c r="Y166" s="72" t="s">
        <v>1848</v>
      </c>
      <c r="Z166" s="72"/>
      <c r="AB166"/>
      <c r="AC166"/>
    </row>
    <row r="167" spans="20:29" ht="30" customHeight="1" thickBot="1">
      <c r="T167" t="s">
        <v>2168</v>
      </c>
      <c r="U167" t="s">
        <v>2168</v>
      </c>
      <c r="V167" t="s">
        <v>1734</v>
      </c>
      <c r="X167" s="112" t="s">
        <v>1803</v>
      </c>
      <c r="Y167" s="72" t="s">
        <v>1860</v>
      </c>
      <c r="Z167" s="72"/>
      <c r="AB167"/>
      <c r="AC167"/>
    </row>
    <row r="168" spans="20:29" ht="30" customHeight="1" thickBot="1">
      <c r="T168" t="s">
        <v>2169</v>
      </c>
      <c r="U168" t="s">
        <v>2169</v>
      </c>
      <c r="V168" t="s">
        <v>1807</v>
      </c>
      <c r="X168" s="112" t="s">
        <v>1803</v>
      </c>
      <c r="Y168" s="72" t="s">
        <v>1869</v>
      </c>
      <c r="Z168" s="72"/>
      <c r="AB168"/>
      <c r="AC168"/>
    </row>
    <row r="169" spans="20:29" ht="30" customHeight="1" thickBot="1">
      <c r="T169" t="s">
        <v>2170</v>
      </c>
      <c r="U169" t="s">
        <v>2171</v>
      </c>
      <c r="V169" t="s">
        <v>1807</v>
      </c>
      <c r="X169" s="112" t="s">
        <v>1803</v>
      </c>
      <c r="Y169" s="72" t="s">
        <v>1876</v>
      </c>
      <c r="Z169" s="72"/>
      <c r="AB169"/>
      <c r="AC169"/>
    </row>
    <row r="170" spans="20:29" ht="30" customHeight="1" thickBot="1">
      <c r="T170" t="s">
        <v>2172</v>
      </c>
      <c r="U170" t="s">
        <v>2172</v>
      </c>
      <c r="V170" t="s">
        <v>1807</v>
      </c>
      <c r="X170" s="112" t="s">
        <v>1803</v>
      </c>
      <c r="Y170" s="72" t="s">
        <v>1881</v>
      </c>
      <c r="Z170" s="72"/>
      <c r="AB170"/>
      <c r="AC170"/>
    </row>
    <row r="171" spans="20:29" ht="30" customHeight="1" thickBot="1">
      <c r="T171" t="s">
        <v>2173</v>
      </c>
      <c r="U171" t="s">
        <v>2173</v>
      </c>
      <c r="V171" t="s">
        <v>1807</v>
      </c>
      <c r="X171" s="112" t="s">
        <v>1803</v>
      </c>
      <c r="Y171" s="72" t="s">
        <v>1884</v>
      </c>
      <c r="Z171" s="72"/>
      <c r="AB171"/>
      <c r="AC171"/>
    </row>
    <row r="172" spans="20:29" ht="30" customHeight="1" thickBot="1">
      <c r="T172" t="s">
        <v>2174</v>
      </c>
      <c r="U172" t="s">
        <v>2174</v>
      </c>
      <c r="V172" t="s">
        <v>1807</v>
      </c>
      <c r="X172" s="112" t="s">
        <v>1803</v>
      </c>
      <c r="Y172" s="72" t="s">
        <v>1887</v>
      </c>
      <c r="Z172" s="72"/>
      <c r="AB172"/>
      <c r="AC172"/>
    </row>
    <row r="173" spans="20:29" ht="30" customHeight="1" thickBot="1">
      <c r="T173" t="s">
        <v>2175</v>
      </c>
      <c r="U173" t="s">
        <v>2175</v>
      </c>
      <c r="V173" t="s">
        <v>1807</v>
      </c>
      <c r="X173" s="112" t="s">
        <v>1803</v>
      </c>
      <c r="Y173" s="72" t="s">
        <v>376</v>
      </c>
      <c r="Z173" s="72"/>
      <c r="AB173"/>
    </row>
    <row r="174" spans="20:29" ht="30" customHeight="1" thickBot="1">
      <c r="T174" t="s">
        <v>2176</v>
      </c>
      <c r="U174" t="s">
        <v>2176</v>
      </c>
      <c r="V174" t="s">
        <v>1807</v>
      </c>
      <c r="X174" s="112" t="s">
        <v>2177</v>
      </c>
      <c r="Y174" s="112" t="s">
        <v>1822</v>
      </c>
      <c r="Z174" s="112"/>
      <c r="AB174"/>
    </row>
    <row r="175" spans="20:29" ht="30" customHeight="1" thickBot="1">
      <c r="T175" t="s">
        <v>2178</v>
      </c>
      <c r="U175" t="s">
        <v>2178</v>
      </c>
      <c r="V175" t="s">
        <v>1807</v>
      </c>
      <c r="X175" s="112" t="s">
        <v>2177</v>
      </c>
      <c r="Y175" s="29" t="s">
        <v>1834</v>
      </c>
      <c r="Z175" s="29"/>
      <c r="AB175"/>
    </row>
    <row r="176" spans="20:29" ht="30" customHeight="1" thickBot="1">
      <c r="T176" t="s">
        <v>2179</v>
      </c>
      <c r="U176" t="s">
        <v>2180</v>
      </c>
      <c r="V176" t="s">
        <v>1734</v>
      </c>
      <c r="X176" s="112" t="s">
        <v>2177</v>
      </c>
      <c r="Y176" s="29" t="s">
        <v>1848</v>
      </c>
      <c r="Z176" s="29"/>
      <c r="AB176"/>
    </row>
    <row r="177" spans="20:28" ht="30" customHeight="1" thickBot="1">
      <c r="T177" t="s">
        <v>2181</v>
      </c>
      <c r="U177" t="s">
        <v>2181</v>
      </c>
      <c r="V177" t="s">
        <v>1747</v>
      </c>
      <c r="X177" s="112" t="s">
        <v>2177</v>
      </c>
      <c r="Y177" s="29" t="s">
        <v>1860</v>
      </c>
      <c r="Z177" s="29"/>
      <c r="AB177"/>
    </row>
    <row r="178" spans="20:28" ht="30" customHeight="1" thickBot="1">
      <c r="T178" t="s">
        <v>2182</v>
      </c>
      <c r="U178" t="s">
        <v>2183</v>
      </c>
      <c r="V178" t="s">
        <v>1734</v>
      </c>
      <c r="X178" s="112" t="s">
        <v>2177</v>
      </c>
      <c r="Y178" s="29" t="s">
        <v>1869</v>
      </c>
      <c r="Z178" s="29"/>
      <c r="AB178"/>
    </row>
    <row r="179" spans="20:28" ht="30" customHeight="1" thickBot="1">
      <c r="T179" t="s">
        <v>2184</v>
      </c>
      <c r="U179" t="s">
        <v>2185</v>
      </c>
      <c r="V179" t="s">
        <v>1734</v>
      </c>
      <c r="X179" s="112" t="s">
        <v>2177</v>
      </c>
      <c r="Y179" s="29" t="s">
        <v>1876</v>
      </c>
      <c r="Z179" s="29"/>
      <c r="AB179"/>
    </row>
    <row r="180" spans="20:28" ht="30" customHeight="1" thickBot="1">
      <c r="T180" t="s">
        <v>2186</v>
      </c>
      <c r="U180" t="s">
        <v>2187</v>
      </c>
      <c r="V180" t="s">
        <v>1734</v>
      </c>
      <c r="X180" s="112" t="s">
        <v>2177</v>
      </c>
      <c r="Y180" s="110" t="s">
        <v>1881</v>
      </c>
      <c r="Z180" s="29"/>
      <c r="AB180"/>
    </row>
    <row r="181" spans="20:28" ht="30" customHeight="1" thickBot="1">
      <c r="T181" t="s">
        <v>2188</v>
      </c>
      <c r="U181" t="s">
        <v>2188</v>
      </c>
      <c r="V181" t="s">
        <v>1807</v>
      </c>
      <c r="X181" s="112" t="s">
        <v>2177</v>
      </c>
      <c r="Y181" s="29" t="s">
        <v>1884</v>
      </c>
      <c r="Z181" s="29"/>
      <c r="AB181"/>
    </row>
    <row r="182" spans="20:28" ht="30" customHeight="1" thickBot="1">
      <c r="T182" t="s">
        <v>2189</v>
      </c>
      <c r="U182" t="s">
        <v>2189</v>
      </c>
      <c r="V182" t="s">
        <v>1734</v>
      </c>
      <c r="X182" s="112" t="s">
        <v>2177</v>
      </c>
      <c r="Y182" s="29" t="s">
        <v>1887</v>
      </c>
      <c r="Z182" s="29"/>
      <c r="AB182"/>
    </row>
    <row r="183" spans="20:28" ht="30" customHeight="1" thickBot="1">
      <c r="T183" t="s">
        <v>2190</v>
      </c>
      <c r="U183" t="s">
        <v>2190</v>
      </c>
      <c r="V183" t="s">
        <v>1807</v>
      </c>
      <c r="X183" s="112" t="s">
        <v>2177</v>
      </c>
      <c r="Y183" s="29" t="s">
        <v>376</v>
      </c>
      <c r="Z183" s="29"/>
      <c r="AB183"/>
    </row>
    <row r="184" spans="20:28" ht="30" customHeight="1" thickBot="1">
      <c r="T184" t="s">
        <v>2191</v>
      </c>
      <c r="U184" t="s">
        <v>2192</v>
      </c>
      <c r="V184" t="s">
        <v>1807</v>
      </c>
      <c r="X184" s="112"/>
      <c r="Y184" s="29"/>
      <c r="Z184" s="29"/>
      <c r="AB184"/>
    </row>
    <row r="185" spans="20:28" ht="30" customHeight="1" thickBot="1">
      <c r="T185" t="s">
        <v>2193</v>
      </c>
      <c r="U185" t="s">
        <v>2194</v>
      </c>
      <c r="V185" t="s">
        <v>1734</v>
      </c>
      <c r="X185" s="29"/>
      <c r="Y185" s="29"/>
      <c r="Z185" s="29"/>
      <c r="AB185"/>
    </row>
    <row r="186" spans="20:28" ht="30" customHeight="1">
      <c r="T186" t="s">
        <v>2195</v>
      </c>
      <c r="U186" t="s">
        <v>2196</v>
      </c>
      <c r="V186" t="s">
        <v>1734</v>
      </c>
      <c r="AB186"/>
    </row>
    <row r="187" spans="20:28" ht="30" customHeight="1">
      <c r="T187" t="s">
        <v>2197</v>
      </c>
      <c r="U187" t="s">
        <v>2198</v>
      </c>
      <c r="V187" t="s">
        <v>1734</v>
      </c>
      <c r="AB187"/>
    </row>
    <row r="188" spans="20:28" ht="30" customHeight="1">
      <c r="T188" t="s">
        <v>2199</v>
      </c>
      <c r="U188" t="s">
        <v>2200</v>
      </c>
      <c r="V188" t="s">
        <v>1734</v>
      </c>
      <c r="AB188"/>
    </row>
    <row r="189" spans="20:28" ht="30" customHeight="1">
      <c r="T189" t="s">
        <v>2201</v>
      </c>
      <c r="U189" t="s">
        <v>2201</v>
      </c>
      <c r="V189" t="s">
        <v>1734</v>
      </c>
      <c r="AB189"/>
    </row>
    <row r="190" spans="20:28" ht="30" customHeight="1">
      <c r="T190" t="s">
        <v>2202</v>
      </c>
      <c r="U190" t="s">
        <v>2202</v>
      </c>
      <c r="V190" t="s">
        <v>1734</v>
      </c>
      <c r="AB190"/>
    </row>
    <row r="191" spans="20:28" ht="30" customHeight="1">
      <c r="T191" t="s">
        <v>2203</v>
      </c>
      <c r="U191" t="s">
        <v>2204</v>
      </c>
      <c r="V191" t="s">
        <v>1734</v>
      </c>
      <c r="AB191"/>
    </row>
    <row r="192" spans="20:28" ht="30" customHeight="1">
      <c r="T192" t="s">
        <v>2205</v>
      </c>
      <c r="U192" t="s">
        <v>2206</v>
      </c>
      <c r="V192" t="s">
        <v>1734</v>
      </c>
      <c r="AB192"/>
    </row>
    <row r="193" spans="20:28" ht="30" customHeight="1">
      <c r="T193" t="s">
        <v>2207</v>
      </c>
      <c r="U193" t="s">
        <v>2207</v>
      </c>
      <c r="V193" t="s">
        <v>1807</v>
      </c>
      <c r="AB193"/>
    </row>
    <row r="194" spans="20:28" ht="30" customHeight="1">
      <c r="T194" t="s">
        <v>2208</v>
      </c>
      <c r="U194" t="s">
        <v>2208</v>
      </c>
      <c r="V194" t="s">
        <v>1783</v>
      </c>
      <c r="AB194"/>
    </row>
    <row r="195" spans="20:28" ht="30" customHeight="1">
      <c r="T195" t="s">
        <v>2209</v>
      </c>
      <c r="U195" t="s">
        <v>2209</v>
      </c>
      <c r="V195" t="s">
        <v>1783</v>
      </c>
      <c r="AB195"/>
    </row>
    <row r="196" spans="20:28" ht="30" customHeight="1">
      <c r="T196" t="s">
        <v>2210</v>
      </c>
      <c r="U196" t="s">
        <v>2211</v>
      </c>
      <c r="V196" t="s">
        <v>1783</v>
      </c>
      <c r="AB196"/>
    </row>
    <row r="197" spans="20:28" ht="30" customHeight="1">
      <c r="T197" t="s">
        <v>2212</v>
      </c>
      <c r="U197" t="s">
        <v>2212</v>
      </c>
      <c r="V197" t="s">
        <v>1734</v>
      </c>
      <c r="AB197"/>
    </row>
    <row r="198" spans="20:28" ht="30" customHeight="1">
      <c r="T198" t="s">
        <v>2213</v>
      </c>
      <c r="U198" t="s">
        <v>2213</v>
      </c>
      <c r="V198" t="s">
        <v>1852</v>
      </c>
      <c r="AB198"/>
    </row>
    <row r="199" spans="20:28" ht="30" customHeight="1">
      <c r="T199" t="s">
        <v>2214</v>
      </c>
      <c r="U199" t="s">
        <v>2214</v>
      </c>
      <c r="V199" t="s">
        <v>1734</v>
      </c>
      <c r="AB199"/>
    </row>
    <row r="200" spans="20:28" ht="30" customHeight="1">
      <c r="T200" t="s">
        <v>2215</v>
      </c>
      <c r="U200" t="s">
        <v>2216</v>
      </c>
      <c r="V200" t="s">
        <v>1734</v>
      </c>
      <c r="AB200"/>
    </row>
    <row r="201" spans="20:28" ht="30" customHeight="1">
      <c r="T201" t="s">
        <v>2217</v>
      </c>
      <c r="U201" t="s">
        <v>2217</v>
      </c>
      <c r="V201" t="s">
        <v>1783</v>
      </c>
      <c r="AB201"/>
    </row>
    <row r="202" spans="20:28" ht="30" customHeight="1">
      <c r="T202" t="s">
        <v>2218</v>
      </c>
      <c r="U202" t="s">
        <v>2219</v>
      </c>
      <c r="V202" t="s">
        <v>1734</v>
      </c>
      <c r="AB202"/>
    </row>
    <row r="203" spans="20:28" ht="30" customHeight="1">
      <c r="T203" t="s">
        <v>2220</v>
      </c>
      <c r="U203" t="s">
        <v>2220</v>
      </c>
      <c r="V203" t="s">
        <v>1783</v>
      </c>
      <c r="AB203"/>
    </row>
    <row r="204" spans="20:28" ht="30" customHeight="1">
      <c r="T204" t="s">
        <v>2221</v>
      </c>
      <c r="U204" t="s">
        <v>2221</v>
      </c>
      <c r="V204" t="s">
        <v>1783</v>
      </c>
      <c r="AB204"/>
    </row>
    <row r="205" spans="20:28" ht="30" customHeight="1">
      <c r="T205" t="s">
        <v>2222</v>
      </c>
      <c r="U205" t="s">
        <v>2222</v>
      </c>
      <c r="V205" t="s">
        <v>1807</v>
      </c>
      <c r="AB205"/>
    </row>
    <row r="206" spans="20:28" ht="30" customHeight="1">
      <c r="T206" t="s">
        <v>2223</v>
      </c>
      <c r="U206" t="s">
        <v>2223</v>
      </c>
      <c r="V206" t="s">
        <v>1734</v>
      </c>
      <c r="AB206"/>
    </row>
    <row r="207" spans="20:28" ht="30" customHeight="1">
      <c r="T207" t="s">
        <v>2224</v>
      </c>
      <c r="U207" t="s">
        <v>2224</v>
      </c>
      <c r="V207" t="s">
        <v>1783</v>
      </c>
      <c r="AB207"/>
    </row>
    <row r="208" spans="20:28" ht="30" customHeight="1">
      <c r="T208" t="s">
        <v>2225</v>
      </c>
      <c r="U208" t="s">
        <v>2226</v>
      </c>
      <c r="V208" t="s">
        <v>1734</v>
      </c>
      <c r="AB208"/>
    </row>
    <row r="209" spans="20:28" ht="30" customHeight="1">
      <c r="T209" t="s">
        <v>2227</v>
      </c>
      <c r="U209" t="s">
        <v>2227</v>
      </c>
      <c r="V209" t="s">
        <v>1807</v>
      </c>
      <c r="AB209"/>
    </row>
    <row r="210" spans="20:28" ht="30" customHeight="1">
      <c r="T210" t="s">
        <v>2228</v>
      </c>
      <c r="U210" t="s">
        <v>2229</v>
      </c>
      <c r="V210" t="s">
        <v>1734</v>
      </c>
      <c r="AB210"/>
    </row>
    <row r="211" spans="20:28" ht="30" customHeight="1">
      <c r="T211" t="s">
        <v>2230</v>
      </c>
      <c r="U211" t="s">
        <v>2230</v>
      </c>
      <c r="V211" t="s">
        <v>1783</v>
      </c>
      <c r="AB211"/>
    </row>
    <row r="212" spans="20:28" ht="30" customHeight="1">
      <c r="T212" t="s">
        <v>2231</v>
      </c>
      <c r="U212" t="s">
        <v>2232</v>
      </c>
      <c r="AB212"/>
    </row>
    <row r="213" spans="20:28" ht="30" customHeight="1">
      <c r="T213" t="s">
        <v>2233</v>
      </c>
      <c r="U213" t="s">
        <v>2233</v>
      </c>
      <c r="V213" t="s">
        <v>1734</v>
      </c>
      <c r="AB213"/>
    </row>
    <row r="214" spans="20:28" ht="30" customHeight="1">
      <c r="T214" t="s">
        <v>2234</v>
      </c>
      <c r="U214" t="s">
        <v>2235</v>
      </c>
      <c r="V214" t="s">
        <v>1734</v>
      </c>
      <c r="AB214"/>
    </row>
    <row r="215" spans="20:28" ht="30" customHeight="1">
      <c r="T215" t="s">
        <v>2236</v>
      </c>
      <c r="U215" t="s">
        <v>2236</v>
      </c>
      <c r="V215" t="s">
        <v>1734</v>
      </c>
      <c r="AB215"/>
    </row>
    <row r="216" spans="20:28" ht="30" customHeight="1">
      <c r="T216" t="s">
        <v>2237</v>
      </c>
      <c r="U216" t="s">
        <v>2238</v>
      </c>
      <c r="V216" t="s">
        <v>1734</v>
      </c>
      <c r="AB216"/>
    </row>
    <row r="217" spans="20:28" ht="30" customHeight="1">
      <c r="T217" t="s">
        <v>2239</v>
      </c>
      <c r="U217" t="s">
        <v>2240</v>
      </c>
      <c r="V217" t="s">
        <v>1734</v>
      </c>
      <c r="AB217"/>
    </row>
    <row r="218" spans="20:28" ht="30" customHeight="1">
      <c r="T218" t="s">
        <v>2241</v>
      </c>
      <c r="U218" t="s">
        <v>2242</v>
      </c>
      <c r="V218" t="s">
        <v>1807</v>
      </c>
      <c r="AB218"/>
    </row>
    <row r="219" spans="20:28" ht="30" customHeight="1">
      <c r="T219" t="s">
        <v>2243</v>
      </c>
      <c r="U219" t="s">
        <v>2243</v>
      </c>
      <c r="V219" t="s">
        <v>1734</v>
      </c>
      <c r="AB219"/>
    </row>
    <row r="220" spans="20:28" ht="30" customHeight="1">
      <c r="T220" t="s">
        <v>2244</v>
      </c>
      <c r="U220" t="s">
        <v>2244</v>
      </c>
      <c r="V220" t="s">
        <v>1766</v>
      </c>
      <c r="AB220"/>
    </row>
    <row r="221" spans="20:28" ht="30" customHeight="1">
      <c r="T221" t="s">
        <v>2245</v>
      </c>
      <c r="U221" t="s">
        <v>2245</v>
      </c>
      <c r="V221" t="s">
        <v>1783</v>
      </c>
      <c r="AB221"/>
    </row>
    <row r="222" spans="20:28" ht="30" customHeight="1">
      <c r="T222" t="s">
        <v>2246</v>
      </c>
      <c r="U222" t="s">
        <v>2246</v>
      </c>
      <c r="V222" t="s">
        <v>1734</v>
      </c>
      <c r="AB222"/>
    </row>
    <row r="223" spans="20:28" ht="30" customHeight="1">
      <c r="T223" t="s">
        <v>2247</v>
      </c>
      <c r="U223" t="s">
        <v>2248</v>
      </c>
      <c r="V223" t="s">
        <v>1734</v>
      </c>
      <c r="AB223"/>
    </row>
    <row r="224" spans="20:28" ht="30" customHeight="1">
      <c r="T224" t="s">
        <v>2249</v>
      </c>
      <c r="U224" t="s">
        <v>2249</v>
      </c>
      <c r="V224" t="s">
        <v>1734</v>
      </c>
      <c r="AB224"/>
    </row>
    <row r="225" spans="20:28" ht="30" customHeight="1">
      <c r="T225" t="s">
        <v>2250</v>
      </c>
      <c r="U225" t="s">
        <v>2251</v>
      </c>
      <c r="V225" t="s">
        <v>1734</v>
      </c>
      <c r="AB225"/>
    </row>
    <row r="226" spans="20:28" ht="30" customHeight="1">
      <c r="T226" t="s">
        <v>2252</v>
      </c>
      <c r="U226" t="s">
        <v>2252</v>
      </c>
      <c r="V226" t="s">
        <v>1807</v>
      </c>
      <c r="AB226"/>
    </row>
    <row r="227" spans="20:28" ht="30" customHeight="1">
      <c r="T227" t="s">
        <v>2253</v>
      </c>
      <c r="U227" t="s">
        <v>2253</v>
      </c>
      <c r="V227" t="s">
        <v>1807</v>
      </c>
      <c r="AB227"/>
    </row>
    <row r="228" spans="20:28" ht="30" customHeight="1">
      <c r="T228" t="s">
        <v>1942</v>
      </c>
      <c r="U228" t="s">
        <v>2254</v>
      </c>
      <c r="V228" t="s">
        <v>1734</v>
      </c>
      <c r="AB228"/>
    </row>
    <row r="229" spans="20:28" ht="30" customHeight="1">
      <c r="T229" t="s">
        <v>2255</v>
      </c>
      <c r="U229" t="s">
        <v>2255</v>
      </c>
      <c r="V229" t="s">
        <v>1766</v>
      </c>
      <c r="AB229"/>
    </row>
    <row r="230" spans="20:28" ht="30" customHeight="1">
      <c r="T230" t="s">
        <v>2256</v>
      </c>
      <c r="U230" t="s">
        <v>2256</v>
      </c>
      <c r="V230" t="s">
        <v>1807</v>
      </c>
      <c r="AB230"/>
    </row>
    <row r="231" spans="20:28" ht="30" customHeight="1">
      <c r="T231" t="s">
        <v>2257</v>
      </c>
      <c r="U231" t="s">
        <v>2257</v>
      </c>
      <c r="V231" t="s">
        <v>1734</v>
      </c>
      <c r="AB231"/>
    </row>
    <row r="232" spans="20:28" ht="30" customHeight="1">
      <c r="T232" t="s">
        <v>2258</v>
      </c>
      <c r="U232" t="s">
        <v>2258</v>
      </c>
      <c r="V232" t="s">
        <v>1783</v>
      </c>
      <c r="AB232"/>
    </row>
    <row r="233" spans="20:28" ht="30" customHeight="1">
      <c r="T233" t="s">
        <v>2259</v>
      </c>
      <c r="U233" t="s">
        <v>2259</v>
      </c>
      <c r="V233" t="s">
        <v>1783</v>
      </c>
      <c r="AB233"/>
    </row>
    <row r="234" spans="20:28" ht="30" customHeight="1">
      <c r="T234" t="s">
        <v>2260</v>
      </c>
      <c r="U234" t="s">
        <v>175</v>
      </c>
      <c r="V234" t="s">
        <v>1734</v>
      </c>
      <c r="AB234"/>
    </row>
    <row r="235" spans="20:28" ht="30" customHeight="1">
      <c r="T235" t="s">
        <v>2261</v>
      </c>
      <c r="U235" t="s">
        <v>2261</v>
      </c>
      <c r="AB235"/>
    </row>
    <row r="236" spans="20:28" ht="30" customHeight="1">
      <c r="T236" t="s">
        <v>2262</v>
      </c>
      <c r="U236" t="s">
        <v>2262</v>
      </c>
      <c r="V236" t="s">
        <v>1783</v>
      </c>
      <c r="AB236"/>
    </row>
    <row r="237" spans="20:28" ht="30" customHeight="1">
      <c r="T237" t="s">
        <v>2263</v>
      </c>
      <c r="U237" t="s">
        <v>2263</v>
      </c>
      <c r="V237" t="s">
        <v>1783</v>
      </c>
      <c r="AB237"/>
    </row>
    <row r="238" spans="20:28" ht="30" customHeight="1">
      <c r="T238" t="s">
        <v>2264</v>
      </c>
      <c r="U238" t="s">
        <v>2264</v>
      </c>
      <c r="V238" t="s">
        <v>1783</v>
      </c>
      <c r="AB238"/>
    </row>
    <row r="239" spans="20:28" ht="30" customHeight="1">
      <c r="T239" t="s">
        <v>2265</v>
      </c>
      <c r="U239" t="s">
        <v>2265</v>
      </c>
      <c r="V239" t="s">
        <v>1783</v>
      </c>
      <c r="AB239"/>
    </row>
    <row r="240" spans="20:28" ht="30" customHeight="1">
      <c r="T240" t="s">
        <v>2266</v>
      </c>
      <c r="U240" t="s">
        <v>2266</v>
      </c>
      <c r="V240" t="s">
        <v>1783</v>
      </c>
      <c r="AB240"/>
    </row>
    <row r="241" spans="20:28" ht="30" customHeight="1">
      <c r="T241" t="s">
        <v>2267</v>
      </c>
      <c r="U241" t="s">
        <v>2267</v>
      </c>
      <c r="V241" t="s">
        <v>1783</v>
      </c>
      <c r="AB241"/>
    </row>
    <row r="242" spans="20:28" ht="30" customHeight="1">
      <c r="T242" t="s">
        <v>2268</v>
      </c>
      <c r="U242" t="s">
        <v>2268</v>
      </c>
      <c r="V242" t="s">
        <v>1783</v>
      </c>
      <c r="AB242"/>
    </row>
    <row r="243" spans="20:28" ht="30" customHeight="1">
      <c r="T243" t="s">
        <v>2269</v>
      </c>
      <c r="U243" t="s">
        <v>2269</v>
      </c>
      <c r="V243" t="s">
        <v>1783</v>
      </c>
      <c r="AB243"/>
    </row>
    <row r="244" spans="20:28" ht="30" customHeight="1">
      <c r="T244" t="s">
        <v>2270</v>
      </c>
      <c r="U244" t="s">
        <v>2270</v>
      </c>
      <c r="V244" t="s">
        <v>1783</v>
      </c>
      <c r="AB244"/>
    </row>
    <row r="245" spans="20:28" ht="30" customHeight="1">
      <c r="T245" t="s">
        <v>2271</v>
      </c>
      <c r="U245" t="s">
        <v>2271</v>
      </c>
      <c r="V245" t="s">
        <v>1783</v>
      </c>
      <c r="AB245"/>
    </row>
    <row r="246" spans="20:28" ht="30" customHeight="1">
      <c r="T246" t="s">
        <v>2272</v>
      </c>
      <c r="U246" t="s">
        <v>2272</v>
      </c>
      <c r="V246" t="s">
        <v>1783</v>
      </c>
      <c r="AB246"/>
    </row>
    <row r="247" spans="20:28" ht="30" customHeight="1">
      <c r="T247" t="s">
        <v>2273</v>
      </c>
      <c r="U247" t="s">
        <v>2273</v>
      </c>
      <c r="V247" t="s">
        <v>1783</v>
      </c>
      <c r="AB247"/>
    </row>
    <row r="248" spans="20:28" ht="30" customHeight="1">
      <c r="T248" t="s">
        <v>2274</v>
      </c>
      <c r="U248" t="s">
        <v>2273</v>
      </c>
      <c r="V248" t="s">
        <v>1783</v>
      </c>
      <c r="AB248"/>
    </row>
    <row r="249" spans="20:28" ht="30" customHeight="1">
      <c r="T249" t="s">
        <v>2275</v>
      </c>
      <c r="U249" t="s">
        <v>2275</v>
      </c>
      <c r="V249" t="s">
        <v>1807</v>
      </c>
      <c r="AB249"/>
    </row>
    <row r="250" spans="20:28" ht="30" customHeight="1">
      <c r="T250" t="s">
        <v>2276</v>
      </c>
      <c r="U250" t="s">
        <v>2276</v>
      </c>
      <c r="V250" t="s">
        <v>1734</v>
      </c>
      <c r="AB250"/>
    </row>
    <row r="251" spans="20:28" ht="30" customHeight="1">
      <c r="T251" t="s">
        <v>2277</v>
      </c>
      <c r="U251" t="s">
        <v>2277</v>
      </c>
      <c r="V251" t="s">
        <v>1734</v>
      </c>
      <c r="AB251"/>
    </row>
    <row r="252" spans="20:28" ht="30" customHeight="1">
      <c r="T252" t="s">
        <v>2278</v>
      </c>
      <c r="U252" t="s">
        <v>2278</v>
      </c>
      <c r="V252" t="s">
        <v>1734</v>
      </c>
      <c r="AB252"/>
    </row>
    <row r="253" spans="20:28" ht="30" customHeight="1">
      <c r="T253" t="s">
        <v>2279</v>
      </c>
      <c r="U253" t="s">
        <v>2279</v>
      </c>
      <c r="V253" t="s">
        <v>1807</v>
      </c>
      <c r="AB253"/>
    </row>
    <row r="254" spans="20:28" ht="30" customHeight="1">
      <c r="T254" t="s">
        <v>2280</v>
      </c>
      <c r="U254" t="s">
        <v>2280</v>
      </c>
      <c r="V254" t="s">
        <v>1734</v>
      </c>
      <c r="AB254"/>
    </row>
    <row r="255" spans="20:28" ht="30" customHeight="1">
      <c r="T255" t="s">
        <v>2281</v>
      </c>
      <c r="U255" t="s">
        <v>2281</v>
      </c>
      <c r="V255" t="s">
        <v>1734</v>
      </c>
      <c r="AB255"/>
    </row>
    <row r="256" spans="20:28" ht="30" customHeight="1">
      <c r="T256" t="s">
        <v>2282</v>
      </c>
      <c r="U256" t="s">
        <v>2283</v>
      </c>
      <c r="V256" t="s">
        <v>1734</v>
      </c>
      <c r="AB256"/>
    </row>
    <row r="257" spans="19:28" ht="30" customHeight="1">
      <c r="T257" t="s">
        <v>2284</v>
      </c>
      <c r="U257" t="s">
        <v>2284</v>
      </c>
      <c r="V257" t="s">
        <v>1734</v>
      </c>
      <c r="AB257"/>
    </row>
    <row r="258" spans="19:28" ht="30" customHeight="1">
      <c r="T258" t="s">
        <v>2285</v>
      </c>
      <c r="U258" t="s">
        <v>2285</v>
      </c>
      <c r="V258" t="s">
        <v>1734</v>
      </c>
      <c r="AB258"/>
    </row>
    <row r="259" spans="19:28" ht="30" customHeight="1">
      <c r="T259" t="s">
        <v>2286</v>
      </c>
      <c r="U259" t="s">
        <v>2286</v>
      </c>
      <c r="V259" t="s">
        <v>1807</v>
      </c>
      <c r="AB259"/>
    </row>
    <row r="260" spans="19:28" ht="30" customHeight="1">
      <c r="T260" t="s">
        <v>2287</v>
      </c>
      <c r="U260" t="s">
        <v>2287</v>
      </c>
      <c r="V260" t="s">
        <v>1807</v>
      </c>
      <c r="AB260"/>
    </row>
    <row r="261" spans="19:28" ht="30" customHeight="1">
      <c r="T261" t="s">
        <v>2288</v>
      </c>
      <c r="U261" t="s">
        <v>2289</v>
      </c>
      <c r="V261" t="s">
        <v>1734</v>
      </c>
      <c r="AB261"/>
    </row>
    <row r="262" spans="19:28" ht="30" customHeight="1">
      <c r="T262" t="s">
        <v>2290</v>
      </c>
      <c r="U262" t="s">
        <v>2290</v>
      </c>
      <c r="V262" t="s">
        <v>1734</v>
      </c>
      <c r="AB262"/>
    </row>
    <row r="263" spans="19:28" ht="30" customHeight="1">
      <c r="T263" t="s">
        <v>2291</v>
      </c>
      <c r="U263" t="s">
        <v>2291</v>
      </c>
      <c r="V263" t="s">
        <v>1734</v>
      </c>
      <c r="AB263"/>
    </row>
    <row r="264" spans="19:28" ht="30" customHeight="1">
      <c r="T264" t="s">
        <v>2292</v>
      </c>
      <c r="U264" t="s">
        <v>2293</v>
      </c>
      <c r="V264" t="s">
        <v>1734</v>
      </c>
      <c r="AB264"/>
    </row>
    <row r="265" spans="19:28" ht="30" customHeight="1">
      <c r="T265" t="s">
        <v>2294</v>
      </c>
      <c r="U265" t="s">
        <v>2294</v>
      </c>
      <c r="V265" t="s">
        <v>1734</v>
      </c>
      <c r="AB265"/>
    </row>
    <row r="266" spans="19:28" ht="30" customHeight="1">
      <c r="T266" t="s">
        <v>2295</v>
      </c>
      <c r="U266" t="s">
        <v>2296</v>
      </c>
      <c r="V266" t="s">
        <v>1734</v>
      </c>
      <c r="AB266"/>
    </row>
    <row r="267" spans="19:28" ht="30" customHeight="1">
      <c r="S267" s="41" t="s">
        <v>2297</v>
      </c>
      <c r="T267" t="s">
        <v>2298</v>
      </c>
      <c r="U267" t="s">
        <v>2299</v>
      </c>
      <c r="V267" t="s">
        <v>1734</v>
      </c>
      <c r="AB267"/>
    </row>
    <row r="268" spans="19:28" ht="30" customHeight="1">
      <c r="T268" t="s">
        <v>2300</v>
      </c>
      <c r="U268" t="s">
        <v>2301</v>
      </c>
      <c r="V268" t="s">
        <v>1747</v>
      </c>
    </row>
    <row r="269" spans="19:28" ht="30" customHeight="1">
      <c r="T269" t="s">
        <v>2302</v>
      </c>
      <c r="U269" t="s">
        <v>2303</v>
      </c>
      <c r="V269" t="s">
        <v>1747</v>
      </c>
    </row>
    <row r="270" spans="19:28" ht="30" customHeight="1">
      <c r="T270" t="s">
        <v>2304</v>
      </c>
      <c r="U270" t="s">
        <v>2305</v>
      </c>
      <c r="V270" t="s">
        <v>1747</v>
      </c>
    </row>
    <row r="271" spans="19:28" ht="30" customHeight="1">
      <c r="T271" t="s">
        <v>2306</v>
      </c>
      <c r="U271" t="s">
        <v>247</v>
      </c>
      <c r="V271" t="s">
        <v>1747</v>
      </c>
    </row>
    <row r="272" spans="19:28" ht="30" customHeight="1">
      <c r="T272" t="s">
        <v>2307</v>
      </c>
      <c r="U272" t="s">
        <v>2308</v>
      </c>
      <c r="V272" t="s">
        <v>1747</v>
      </c>
    </row>
    <row r="273" spans="20:22" ht="30" customHeight="1">
      <c r="T273" t="s">
        <v>2309</v>
      </c>
      <c r="U273" t="s">
        <v>2310</v>
      </c>
      <c r="V273" t="s">
        <v>1747</v>
      </c>
    </row>
    <row r="274" spans="20:22" ht="30" customHeight="1">
      <c r="T274" t="s">
        <v>2311</v>
      </c>
      <c r="U274" t="s">
        <v>2312</v>
      </c>
      <c r="V274" t="s">
        <v>1747</v>
      </c>
    </row>
    <row r="275" spans="20:22" ht="30" customHeight="1">
      <c r="T275" t="s">
        <v>2313</v>
      </c>
      <c r="U275" t="s">
        <v>2313</v>
      </c>
      <c r="V275" t="s">
        <v>1734</v>
      </c>
    </row>
    <row r="276" spans="20:22" ht="30" customHeight="1">
      <c r="T276" t="s">
        <v>2314</v>
      </c>
      <c r="U276" t="s">
        <v>2315</v>
      </c>
      <c r="V276" t="s">
        <v>1783</v>
      </c>
    </row>
    <row r="277" spans="20:22" ht="30" customHeight="1">
      <c r="T277" t="s">
        <v>2316</v>
      </c>
      <c r="U277" t="s">
        <v>2316</v>
      </c>
      <c r="V277" t="s">
        <v>1734</v>
      </c>
    </row>
    <row r="278" spans="20:22" ht="30" customHeight="1">
      <c r="T278" t="s">
        <v>2317</v>
      </c>
      <c r="U278" t="s">
        <v>2317</v>
      </c>
      <c r="V278" t="s">
        <v>1807</v>
      </c>
    </row>
    <row r="279" spans="20:22" ht="30" customHeight="1">
      <c r="T279" t="s">
        <v>2318</v>
      </c>
      <c r="U279" t="s">
        <v>2318</v>
      </c>
      <c r="V279" t="s">
        <v>1734</v>
      </c>
    </row>
    <row r="280" spans="20:22" ht="30" customHeight="1">
      <c r="T280" t="s">
        <v>2319</v>
      </c>
      <c r="U280" t="s">
        <v>2319</v>
      </c>
      <c r="V280" t="s">
        <v>1734</v>
      </c>
    </row>
    <row r="281" spans="20:22" ht="30" customHeight="1">
      <c r="T281" t="s">
        <v>2320</v>
      </c>
      <c r="U281" t="s">
        <v>2320</v>
      </c>
      <c r="V281" t="s">
        <v>1734</v>
      </c>
    </row>
    <row r="282" spans="20:22" ht="30" customHeight="1">
      <c r="T282" t="s">
        <v>2321</v>
      </c>
      <c r="U282" t="s">
        <v>2321</v>
      </c>
      <c r="V282" t="s">
        <v>1734</v>
      </c>
    </row>
    <row r="283" spans="20:22" ht="30" customHeight="1">
      <c r="T283" t="s">
        <v>2322</v>
      </c>
      <c r="U283" t="s">
        <v>2322</v>
      </c>
      <c r="V283" t="s">
        <v>1734</v>
      </c>
    </row>
    <row r="284" spans="20:22" ht="30" customHeight="1">
      <c r="T284" t="s">
        <v>2323</v>
      </c>
      <c r="U284" t="s">
        <v>2323</v>
      </c>
      <c r="V284" t="s">
        <v>1734</v>
      </c>
    </row>
    <row r="285" spans="20:22" ht="30" customHeight="1">
      <c r="T285" t="s">
        <v>2324</v>
      </c>
      <c r="U285" t="s">
        <v>2325</v>
      </c>
      <c r="V285" t="s">
        <v>1807</v>
      </c>
    </row>
    <row r="286" spans="20:22" ht="30" customHeight="1">
      <c r="T286" t="s">
        <v>2326</v>
      </c>
      <c r="U286" t="s">
        <v>2327</v>
      </c>
      <c r="V286" t="s">
        <v>1734</v>
      </c>
    </row>
    <row r="287" spans="20:22" ht="30" customHeight="1">
      <c r="T287" t="s">
        <v>2328</v>
      </c>
      <c r="U287" t="s">
        <v>2329</v>
      </c>
      <c r="V287" t="s">
        <v>1747</v>
      </c>
    </row>
    <row r="288" spans="20:22" ht="30" customHeight="1">
      <c r="T288" t="s">
        <v>2330</v>
      </c>
      <c r="U288" t="s">
        <v>2330</v>
      </c>
      <c r="V288" t="s">
        <v>1734</v>
      </c>
    </row>
    <row r="289" spans="20:22" ht="30" customHeight="1">
      <c r="T289" t="s">
        <v>2331</v>
      </c>
      <c r="U289" t="s">
        <v>164</v>
      </c>
      <c r="V289" t="s">
        <v>1747</v>
      </c>
    </row>
    <row r="290" spans="20:22" ht="30" customHeight="1">
      <c r="T290" t="s">
        <v>2332</v>
      </c>
      <c r="U290" t="s">
        <v>2332</v>
      </c>
      <c r="V290" t="s">
        <v>1734</v>
      </c>
    </row>
    <row r="291" spans="20:22" ht="30" customHeight="1">
      <c r="T291" t="s">
        <v>2333</v>
      </c>
      <c r="U291" t="s">
        <v>2333</v>
      </c>
      <c r="V291" t="s">
        <v>1734</v>
      </c>
    </row>
    <row r="292" spans="20:22" ht="30" customHeight="1">
      <c r="T292" t="s">
        <v>2334</v>
      </c>
      <c r="U292" t="s">
        <v>2334</v>
      </c>
      <c r="V292" t="s">
        <v>1734</v>
      </c>
    </row>
    <row r="293" spans="20:22" ht="30" customHeight="1">
      <c r="T293" t="s">
        <v>2335</v>
      </c>
      <c r="U293" t="s">
        <v>2336</v>
      </c>
      <c r="V293" t="s">
        <v>1734</v>
      </c>
    </row>
    <row r="294" spans="20:22" ht="30" customHeight="1">
      <c r="T294" t="s">
        <v>2337</v>
      </c>
      <c r="U294" t="s">
        <v>2338</v>
      </c>
      <c r="V294" t="s">
        <v>1807</v>
      </c>
    </row>
    <row r="295" spans="20:22" ht="30" customHeight="1">
      <c r="T295" t="s">
        <v>1877</v>
      </c>
    </row>
    <row r="296" spans="20:22" ht="30" customHeight="1"/>
    <row r="297" spans="20:22" ht="30" customHeight="1"/>
    <row r="298" spans="20:22" ht="30" customHeight="1"/>
    <row r="299" spans="20:22" ht="30" customHeight="1"/>
    <row r="300" spans="20:22" ht="30" customHeight="1"/>
    <row r="301" spans="20:22" ht="30" customHeight="1"/>
    <row r="302" spans="20:22" ht="30" customHeight="1"/>
    <row r="303" spans="20:22" ht="30" customHeight="1"/>
    <row r="304" spans="20:22" ht="30" customHeight="1"/>
  </sheetData>
  <sheetProtection algorithmName="SHA-512" hashValue="FTi8rqsC1T2RjCzDj/MzJYmutH4R5Bpa9GZYPN8w4MDwLiHnGcOYrTOktSiG1o1cjiESWuhDGizPhvnhrbp50Q==" saltValue="i703OSmlAJTb7tH9lHaViQ==" spinCount="100000" sheet="1" objects="1" scenarios="1"/>
  <dataValidations count="2">
    <dataValidation type="list" allowBlank="1" showInputMessage="1" showErrorMessage="1" sqref="V4:V300" xr:uid="{00000000-0002-0000-0600-000000000000}">
      <formula1>LST_OrgType</formula1>
    </dataValidation>
    <dataValidation type="list" allowBlank="1" showInputMessage="1" showErrorMessage="1" errorTitle="Not in the list" error="If the organization is not in the dropdown list, please select &quot;Other&quot;. Then fill up the next column. Thanks." sqref="T293:U293" xr:uid="{00000000-0002-0000-0600-000001000000}">
      <formula1>LST_Organizations</formula1>
    </dataValidation>
  </dataValidations>
  <pageMargins left="0.7" right="0.7" top="0.75" bottom="0.75" header="0.3" footer="0.3"/>
  <pageSetup orientation="portrait"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O869"/>
  <sheetViews>
    <sheetView zoomScale="80" zoomScaleNormal="80" workbookViewId="0">
      <selection activeCell="E7" sqref="E7"/>
    </sheetView>
  </sheetViews>
  <sheetFormatPr defaultColWidth="8.85546875" defaultRowHeight="14.45"/>
  <cols>
    <col min="1" max="1" width="47.5703125" bestFit="1" customWidth="1"/>
    <col min="2" max="2" width="46" bestFit="1" customWidth="1"/>
    <col min="3" max="3" width="33.5703125" customWidth="1"/>
    <col min="4" max="4" width="45.5703125" customWidth="1"/>
    <col min="5" max="5" width="35.5703125" customWidth="1"/>
    <col min="6" max="6" width="46" bestFit="1" customWidth="1"/>
    <col min="7" max="7" width="25.5703125" customWidth="1"/>
    <col min="8" max="13" width="23.42578125" customWidth="1"/>
  </cols>
  <sheetData>
    <row r="3" spans="1:7">
      <c r="A3" s="30" t="s">
        <v>332</v>
      </c>
      <c r="B3" t="s">
        <v>2339</v>
      </c>
    </row>
    <row r="4" spans="1:7">
      <c r="A4" s="30" t="s">
        <v>144</v>
      </c>
      <c r="B4" t="s">
        <v>2339</v>
      </c>
    </row>
    <row r="5" spans="1:7">
      <c r="A5" s="30" t="s">
        <v>322</v>
      </c>
      <c r="B5" t="s">
        <v>2339</v>
      </c>
    </row>
    <row r="7" spans="1:7" ht="47.1" customHeight="1">
      <c r="A7" s="30" t="s">
        <v>2340</v>
      </c>
      <c r="B7" s="30" t="s">
        <v>2341</v>
      </c>
    </row>
    <row r="8" spans="1:7">
      <c r="A8" s="30" t="s">
        <v>2342</v>
      </c>
      <c r="B8" t="s">
        <v>2343</v>
      </c>
      <c r="C8" t="s">
        <v>1727</v>
      </c>
      <c r="D8" t="s">
        <v>1749</v>
      </c>
      <c r="E8" t="s">
        <v>373</v>
      </c>
      <c r="F8" t="s">
        <v>1785</v>
      </c>
      <c r="G8" t="s">
        <v>2344</v>
      </c>
    </row>
    <row r="9" spans="1:7">
      <c r="A9" s="87" t="s">
        <v>2343</v>
      </c>
      <c r="C9">
        <v>1</v>
      </c>
      <c r="D9">
        <v>1</v>
      </c>
      <c r="G9">
        <v>2</v>
      </c>
    </row>
    <row r="10" spans="1:7">
      <c r="A10" s="87" t="s">
        <v>2344</v>
      </c>
      <c r="C10">
        <v>1</v>
      </c>
      <c r="D10">
        <v>1</v>
      </c>
      <c r="G10">
        <v>2</v>
      </c>
    </row>
    <row r="23" spans="11:12" ht="29.1" customHeight="1"/>
    <row r="24" spans="11:12">
      <c r="K24" s="109"/>
      <c r="L24" s="109"/>
    </row>
    <row r="25" spans="11:12">
      <c r="K25" s="109"/>
      <c r="L25" s="109"/>
    </row>
    <row r="26" spans="11:12">
      <c r="K26" s="109"/>
      <c r="L26" s="109"/>
    </row>
    <row r="27" spans="11:12">
      <c r="K27" s="109"/>
      <c r="L27" s="109"/>
    </row>
    <row r="28" spans="11:12">
      <c r="K28" s="109"/>
      <c r="L28" s="109"/>
    </row>
    <row r="29" spans="11:12">
      <c r="K29" s="109"/>
      <c r="L29" s="109"/>
    </row>
    <row r="30" spans="11:12">
      <c r="K30" s="109"/>
      <c r="L30" s="109"/>
    </row>
    <row r="31" spans="11:12">
      <c r="K31" s="109"/>
      <c r="L31" s="109"/>
    </row>
    <row r="32" spans="11:12">
      <c r="K32" s="109"/>
      <c r="L32" s="109"/>
    </row>
    <row r="33" spans="1:15">
      <c r="K33" s="109"/>
      <c r="L33" s="109"/>
    </row>
    <row r="34" spans="1:15">
      <c r="K34" s="109"/>
      <c r="L34" s="109"/>
    </row>
    <row r="35" spans="1:15">
      <c r="K35" s="109"/>
      <c r="L35" s="109"/>
    </row>
    <row r="36" spans="1:15">
      <c r="K36" s="109"/>
      <c r="L36" s="109"/>
    </row>
    <row r="37" spans="1:15" ht="20.100000000000001">
      <c r="A37" s="101" t="s">
        <v>2345</v>
      </c>
      <c r="E37" s="101" t="s">
        <v>2346</v>
      </c>
    </row>
    <row r="38" spans="1:15" ht="20.100000000000001">
      <c r="A38" s="101"/>
      <c r="E38" s="101"/>
    </row>
    <row r="39" spans="1:15">
      <c r="A39" s="30" t="s">
        <v>332</v>
      </c>
      <c r="B39" t="s" vm="5">
        <v>2347</v>
      </c>
      <c r="E39" s="30" t="s">
        <v>332</v>
      </c>
      <c r="F39" t="s" vm="5">
        <v>2347</v>
      </c>
    </row>
    <row r="40" spans="1:15">
      <c r="A40" s="30" t="s">
        <v>345</v>
      </c>
      <c r="B40" t="s" vm="4">
        <v>2347</v>
      </c>
      <c r="E40" s="30" t="s">
        <v>345</v>
      </c>
      <c r="F40" t="s" vm="4">
        <v>2347</v>
      </c>
    </row>
    <row r="41" spans="1:15">
      <c r="A41" s="30" t="s">
        <v>359</v>
      </c>
      <c r="B41" t="s" vm="2">
        <v>2347</v>
      </c>
      <c r="E41" s="30" t="s">
        <v>359</v>
      </c>
      <c r="F41" t="s" vm="2">
        <v>2347</v>
      </c>
    </row>
    <row r="42" spans="1:15">
      <c r="A42" s="30" t="s">
        <v>361</v>
      </c>
      <c r="B42" t="s" vm="1">
        <v>2347</v>
      </c>
      <c r="E42" s="30" t="s">
        <v>361</v>
      </c>
      <c r="F42" t="s" vm="1">
        <v>2347</v>
      </c>
    </row>
    <row r="43" spans="1:15">
      <c r="A43" s="30" t="s">
        <v>358</v>
      </c>
      <c r="B43" t="s" vm="3">
        <v>2347</v>
      </c>
      <c r="E43" s="30" t="s">
        <v>358</v>
      </c>
      <c r="F43" t="s" vm="3">
        <v>2347</v>
      </c>
    </row>
    <row r="45" spans="1:15">
      <c r="A45" s="30" t="s">
        <v>2342</v>
      </c>
      <c r="B45" t="s">
        <v>2348</v>
      </c>
      <c r="E45" s="30" t="s">
        <v>2342</v>
      </c>
      <c r="F45" t="s">
        <v>2348</v>
      </c>
      <c r="H45" s="30"/>
      <c r="I45" s="30"/>
      <c r="J45" s="30"/>
      <c r="K45" s="30"/>
      <c r="L45" s="30"/>
      <c r="M45" s="30"/>
      <c r="N45" s="30"/>
      <c r="O45" s="30"/>
    </row>
    <row r="46" spans="1:15">
      <c r="A46" s="87" t="s">
        <v>2343</v>
      </c>
      <c r="B46">
        <v>1</v>
      </c>
      <c r="E46" s="87" t="s">
        <v>2343</v>
      </c>
      <c r="F46">
        <v>1</v>
      </c>
      <c r="I46" s="30"/>
      <c r="J46" s="30"/>
      <c r="K46" s="30"/>
      <c r="L46" s="30"/>
      <c r="M46" s="30"/>
      <c r="N46" s="30"/>
      <c r="O46" s="30"/>
    </row>
    <row r="47" spans="1:15">
      <c r="A47" s="87" t="s">
        <v>2344</v>
      </c>
      <c r="B47">
        <v>1</v>
      </c>
      <c r="E47" s="87" t="s">
        <v>2344</v>
      </c>
      <c r="F47">
        <v>1</v>
      </c>
      <c r="H47" s="30"/>
      <c r="I47" s="30"/>
      <c r="J47" s="30"/>
      <c r="K47" s="30"/>
      <c r="L47" s="30"/>
      <c r="M47" s="30"/>
      <c r="N47" s="30"/>
      <c r="O47" s="30"/>
    </row>
    <row r="136" spans="3:3">
      <c r="C136" s="108"/>
    </row>
    <row r="137" spans="3:3">
      <c r="C137" s="108"/>
    </row>
    <row r="138" spans="3:3">
      <c r="C138" s="108"/>
    </row>
    <row r="139" spans="3:3">
      <c r="C139" s="108"/>
    </row>
    <row r="140" spans="3:3">
      <c r="C140" s="108"/>
    </row>
    <row r="141" spans="3:3">
      <c r="C141" s="108"/>
    </row>
    <row r="142" spans="3:3">
      <c r="C142" s="108"/>
    </row>
    <row r="143" spans="3:3">
      <c r="C143" s="108"/>
    </row>
    <row r="144" spans="3:3">
      <c r="C144" s="108"/>
    </row>
    <row r="145" spans="3:3">
      <c r="C145" s="108"/>
    </row>
    <row r="146" spans="3:3">
      <c r="C146" s="108"/>
    </row>
    <row r="147" spans="3:3">
      <c r="C147" s="108"/>
    </row>
    <row r="148" spans="3:3">
      <c r="C148" s="108"/>
    </row>
    <row r="149" spans="3:3">
      <c r="C149" s="108"/>
    </row>
    <row r="150" spans="3:3">
      <c r="C150" s="108"/>
    </row>
    <row r="151" spans="3:3">
      <c r="C151" s="108"/>
    </row>
    <row r="152" spans="3:3">
      <c r="C152" s="108"/>
    </row>
    <row r="153" spans="3:3">
      <c r="C153" s="108"/>
    </row>
    <row r="154" spans="3:3">
      <c r="C154" s="108"/>
    </row>
    <row r="155" spans="3:3">
      <c r="C155" s="108"/>
    </row>
    <row r="156" spans="3:3">
      <c r="C156" s="108"/>
    </row>
    <row r="157" spans="3:3">
      <c r="C157" s="108"/>
    </row>
    <row r="158" spans="3:3">
      <c r="C158" s="108"/>
    </row>
    <row r="159" spans="3:3">
      <c r="C159" s="108"/>
    </row>
    <row r="160" spans="3:3">
      <c r="C160" s="108"/>
    </row>
    <row r="161" spans="1:6">
      <c r="C161" s="108"/>
    </row>
    <row r="164" spans="1:6">
      <c r="A164" s="30" t="s">
        <v>332</v>
      </c>
      <c r="B164" t="s" vm="5">
        <v>2347</v>
      </c>
    </row>
    <row r="165" spans="1:6">
      <c r="A165" s="30" t="s">
        <v>345</v>
      </c>
      <c r="B165" t="s" vm="4">
        <v>2347</v>
      </c>
    </row>
    <row r="166" spans="1:6">
      <c r="A166" s="30" t="s">
        <v>359</v>
      </c>
      <c r="B166" t="s" vm="2">
        <v>2347</v>
      </c>
    </row>
    <row r="167" spans="1:6">
      <c r="A167" s="30" t="s">
        <v>361</v>
      </c>
      <c r="B167" t="s" vm="1">
        <v>2347</v>
      </c>
      <c r="E167" s="107"/>
      <c r="F167" s="108"/>
    </row>
    <row r="168" spans="1:6">
      <c r="A168" s="30" t="s">
        <v>358</v>
      </c>
      <c r="B168" t="s" vm="3">
        <v>2347</v>
      </c>
    </row>
    <row r="170" spans="1:6">
      <c r="A170" s="30" t="s">
        <v>2349</v>
      </c>
      <c r="B170" s="30" t="s">
        <v>2345</v>
      </c>
      <c r="C170" s="30" t="s">
        <v>2346</v>
      </c>
      <c r="D170" t="s">
        <v>2350</v>
      </c>
    </row>
    <row r="171" spans="1:6">
      <c r="A171" s="87" t="s">
        <v>2343</v>
      </c>
    </row>
    <row r="172" spans="1:6">
      <c r="A172" s="88" t="s">
        <v>2343</v>
      </c>
      <c r="B172" s="87"/>
      <c r="C172" s="87"/>
      <c r="D172">
        <v>1</v>
      </c>
    </row>
    <row r="173" spans="1:6">
      <c r="A173" s="88" t="s">
        <v>1727</v>
      </c>
      <c r="B173" s="87"/>
      <c r="C173" s="87"/>
      <c r="D173">
        <v>1</v>
      </c>
    </row>
    <row r="174" spans="1:6">
      <c r="A174" s="88" t="s">
        <v>1749</v>
      </c>
      <c r="B174" s="87"/>
      <c r="C174" s="87"/>
      <c r="D174">
        <v>1</v>
      </c>
    </row>
    <row r="175" spans="1:6">
      <c r="A175" s="88" t="s">
        <v>1785</v>
      </c>
      <c r="B175" s="87"/>
      <c r="C175" s="87"/>
      <c r="D175">
        <v>1</v>
      </c>
    </row>
    <row r="176" spans="1:6">
      <c r="A176" s="88" t="s">
        <v>373</v>
      </c>
      <c r="B176" s="87"/>
      <c r="C176" s="87"/>
      <c r="D176">
        <v>1</v>
      </c>
    </row>
    <row r="177" spans="1:4">
      <c r="A177" s="87" t="s">
        <v>2344</v>
      </c>
      <c r="D177">
        <v>1</v>
      </c>
    </row>
    <row r="204" spans="8:8" ht="20.100000000000001">
      <c r="H204" s="101"/>
    </row>
    <row r="322" ht="24" customHeight="1"/>
    <row r="351" spans="7:7">
      <c r="G351" s="30"/>
    </row>
    <row r="369" spans="11:15">
      <c r="K369" s="30"/>
      <c r="L369" s="30"/>
      <c r="M369" s="30"/>
      <c r="N369" s="30"/>
      <c r="O369" s="30"/>
    </row>
    <row r="370" spans="11:15">
      <c r="K370" s="30"/>
      <c r="L370" s="30"/>
      <c r="M370" s="30"/>
      <c r="N370" s="30"/>
      <c r="O370" s="30"/>
    </row>
    <row r="842" spans="1:15">
      <c r="A842" s="30" t="s">
        <v>277</v>
      </c>
      <c r="B842" t="s">
        <v>2339</v>
      </c>
    </row>
    <row r="843" spans="1:15">
      <c r="A843" s="30" t="s">
        <v>339</v>
      </c>
      <c r="B843" t="s">
        <v>2339</v>
      </c>
    </row>
    <row r="844" spans="1:15">
      <c r="A844" s="30" t="s">
        <v>340</v>
      </c>
      <c r="B844" t="s">
        <v>2339</v>
      </c>
    </row>
    <row r="846" spans="1:15">
      <c r="A846" s="30" t="s">
        <v>151</v>
      </c>
      <c r="B846" s="30" t="s">
        <v>152</v>
      </c>
      <c r="C846" s="30" t="s">
        <v>153</v>
      </c>
      <c r="D846" s="30" t="s">
        <v>154</v>
      </c>
      <c r="E846" s="30" t="s">
        <v>155</v>
      </c>
      <c r="F846" s="30" t="s">
        <v>156</v>
      </c>
      <c r="G846" s="30" t="s">
        <v>157</v>
      </c>
      <c r="H846" s="89" t="s">
        <v>158</v>
      </c>
      <c r="I846" s="30" t="s">
        <v>159</v>
      </c>
      <c r="J846" s="30" t="s">
        <v>160</v>
      </c>
      <c r="K846" s="30" t="s">
        <v>161</v>
      </c>
      <c r="L846" s="30" t="s">
        <v>144</v>
      </c>
      <c r="M846" s="30" t="s">
        <v>322</v>
      </c>
      <c r="N846" t="s">
        <v>162</v>
      </c>
      <c r="O846" t="s">
        <v>163</v>
      </c>
    </row>
    <row r="847" spans="1:15">
      <c r="C847" t="s">
        <v>2343</v>
      </c>
      <c r="D847" t="s">
        <v>178</v>
      </c>
      <c r="E847" t="s">
        <v>178</v>
      </c>
      <c r="F847" t="s">
        <v>178</v>
      </c>
      <c r="G847" t="s">
        <v>2343</v>
      </c>
      <c r="H847" t="s">
        <v>2343</v>
      </c>
      <c r="I847" t="s">
        <v>178</v>
      </c>
      <c r="J847" t="s">
        <v>178</v>
      </c>
      <c r="K847" t="s">
        <v>178</v>
      </c>
      <c r="L847" t="s">
        <v>178</v>
      </c>
      <c r="M847" t="s">
        <v>2343</v>
      </c>
    </row>
    <row r="848" spans="1:15">
      <c r="C848" t="s">
        <v>2343</v>
      </c>
      <c r="D848" t="s">
        <v>178</v>
      </c>
      <c r="E848" t="s">
        <v>178</v>
      </c>
      <c r="F848" t="s">
        <v>178</v>
      </c>
      <c r="G848" t="s">
        <v>375</v>
      </c>
      <c r="H848" t="s">
        <v>2343</v>
      </c>
      <c r="I848" t="s">
        <v>178</v>
      </c>
      <c r="J848" t="s">
        <v>178</v>
      </c>
      <c r="K848" t="s">
        <v>178</v>
      </c>
      <c r="L848" t="s">
        <v>178</v>
      </c>
      <c r="M848" t="s">
        <v>2343</v>
      </c>
    </row>
    <row r="849" spans="3:13">
      <c r="C849" t="s">
        <v>2343</v>
      </c>
      <c r="D849" t="s">
        <v>178</v>
      </c>
      <c r="E849" t="s">
        <v>178</v>
      </c>
      <c r="F849" t="s">
        <v>178</v>
      </c>
      <c r="G849" t="s">
        <v>376</v>
      </c>
      <c r="H849" t="s">
        <v>2343</v>
      </c>
      <c r="I849" t="s">
        <v>178</v>
      </c>
      <c r="J849" t="s">
        <v>178</v>
      </c>
      <c r="K849" t="s">
        <v>178</v>
      </c>
      <c r="L849" t="s">
        <v>178</v>
      </c>
      <c r="M849" t="s">
        <v>2343</v>
      </c>
    </row>
    <row r="866" ht="26.45" customHeight="1"/>
    <row r="869" ht="23.1" customHeight="1"/>
  </sheetData>
  <sheetProtection algorithmName="SHA-512" hashValue="tFzswJVZqVKhHliLd1YYjuwgsXTYxUkNxSwtuZpKIEiiWNSh7L5pSboEucdoHS1HeisiF0ijhgoFm60Eg6hGbQ==" saltValue="vuAh9t9/3ktiFmkT65TBEA==" spinCount="100000" sheet="1" objects="1" scenarios="1"/>
  <pageMargins left="0.7" right="0.7" top="0.75" bottom="0.75" header="0.3" footer="0.3"/>
  <pageSetup orientation="portrait" horizontalDpi="300" verticalDpi="300"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B050D803BE034CBEAE477B239A7EDF" ma:contentTypeVersion="16" ma:contentTypeDescription="Create a new document." ma:contentTypeScope="" ma:versionID="9d6d4b1bf0ddf4b4b598901eb5172bb6">
  <xsd:schema xmlns:xsd="http://www.w3.org/2001/XMLSchema" xmlns:xs="http://www.w3.org/2001/XMLSchema" xmlns:p="http://schemas.microsoft.com/office/2006/metadata/properties" xmlns:ns2="f9c27809-4287-4089-b372-ed66d4ae5532" xmlns:ns3="a7a6521e-3bb8-4ccc-a7e1-cb34b7e3d81d" targetNamespace="http://schemas.microsoft.com/office/2006/metadata/properties" ma:root="true" ma:fieldsID="d75914c7c1b02793fc54b38af3bcc159" ns2:_="" ns3:_="">
    <xsd:import namespace="f9c27809-4287-4089-b372-ed66d4ae5532"/>
    <xsd:import namespace="a7a6521e-3bb8-4ccc-a7e1-cb34b7e3d8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27809-4287-4089-b372-ed66d4ae55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7a6521e-3bb8-4ccc-a7e1-cb34b7e3d81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0a163c4-7aef-45cf-802c-7e9ce6ac4ea5}" ma:internalName="TaxCatchAll" ma:showField="CatchAllData" ma:web="a7a6521e-3bb8-4ccc-a7e1-cb34b7e3d8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c D A A B Q S w M E F A A C A A g A W m q u U O 2 v j T W n A A A A + A A A A B I A H A B D b 2 5 m a W c v U G F j a 2 F n Z S 5 4 b W w g o h g A K K A U A A A A A A A A A A A A A A A A A A A A A A A A A A A A h Y 8 x D o I w G E a v Q r r T l g p q y E 8 Z X B w k I T E x r q R U a I R i a L H c z c E j e Q V J F H V z / F 7 e 8 L 7 H 7 Q 7 p 2 D b e V f Z G d T p B A a b I k 1 p 0 p d J V g g Z 7 8 t c o 5 Z A X 4 l x U 0 p t k b e L R l A m q r b 3 E h D j n s F v g r q 8 I o z Q g x 2 y 3 F 7 V s C / S R 1 X / Z V 9 r Y Q g u J O B x e M Z z h F c N R F C 1 x G A Z A Z g y Z 0 l + F T c W Y A v m B s B k a O / S S S + 3 n W y D z B P J + w Z 9 Q S w M E F A A C A A g A W m q u 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p q r l A o i k e 4 D g A A A B E A A A A T A B w A R m 9 y b X V s Y X M v U 2 V j d G l v b j E u b S C i G A A o o B Q A A A A A A A A A A A A A A A A A A A A A A A A A A A A r T k 0 u y c z P U w i G 0 I b W A F B L A Q I t A B Q A A g A I A F p q r l D t r 4 0 1 p w A A A P g A A A A S A A A A A A A A A A A A A A A A A A A A A A B D b 2 5 m a W c v U G F j a 2 F n Z S 5 4 b W x Q S w E C L Q A U A A I A C A B a a q 5 Q D 8 r p q 6 Q A A A D p A A A A E w A A A A A A A A A A A A A A A A D z A A A A W 0 N v b n R l b n R f V H l w Z X N d L n h t b F B L A Q I t A B Q A A g A I A F p q r l A 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q h 9 d Z A R P q T K c Q F D t 3 Q 1 w D A A A A A A I A A A A A A B B m A A A A A Q A A I A A A A G + 5 8 n m 5 W s g s H 8 8 S Z U c / g d C o S J K 2 + L 1 z w n r 7 A R 8 h 2 g o a A A A A A A 6 A A A A A A g A A I A A A A O b 3 g F T 1 P P 9 S w O / D c 1 t t T k j y t l O R S 8 j 6 c k C T v F H r O i l D U A A A A K m L K A L Q k R C T I e k Z b y o o Z P s u q h 9 q 0 f z p A 4 e O q d l 8 R g R J z F O Q d R C 9 y 2 t n 5 6 Z V c E j B v T / P o V Y B C i O B R o 1 1 x V 6 S J L F F r B Y M + j z v G o Y 0 7 3 b 5 p y j l Q A A A A P K Y y a m g T o P d H u 6 4 u N W M F A 3 v Y Y k t M + 5 3 S q g I a p k b R P V D q c G R e M b V o v 6 H 2 q N G H e s w T u O w o / o C / r s 5 R z m S 4 5 z g a 3 s = < / 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9c27809-4287-4089-b372-ed66d4ae5532">
      <Terms xmlns="http://schemas.microsoft.com/office/infopath/2007/PartnerControls"/>
    </lcf76f155ced4ddcb4097134ff3c332f>
    <TaxCatchAll xmlns="a7a6521e-3bb8-4ccc-a7e1-cb34b7e3d81d" xsi:nil="true"/>
  </documentManagement>
</p:properties>
</file>

<file path=customXml/itemProps1.xml><?xml version="1.0" encoding="utf-8"?>
<ds:datastoreItem xmlns:ds="http://schemas.openxmlformats.org/officeDocument/2006/customXml" ds:itemID="{F2280564-A150-410C-8627-2A047EEF1EC1}"/>
</file>

<file path=customXml/itemProps2.xml><?xml version="1.0" encoding="utf-8"?>
<ds:datastoreItem xmlns:ds="http://schemas.openxmlformats.org/officeDocument/2006/customXml" ds:itemID="{794F8AE3-0C49-4BA9-8321-17FBFC7C57AD}"/>
</file>

<file path=customXml/itemProps3.xml><?xml version="1.0" encoding="utf-8"?>
<ds:datastoreItem xmlns:ds="http://schemas.openxmlformats.org/officeDocument/2006/customXml" ds:itemID="{3F46F7F4-2DAB-47F0-92A7-888D02116767}"/>
</file>

<file path=customXml/itemProps4.xml><?xml version="1.0" encoding="utf-8"?>
<ds:datastoreItem xmlns:ds="http://schemas.openxmlformats.org/officeDocument/2006/customXml" ds:itemID="{6DA90CA0-3314-46B2-BA81-AC474CAE1DA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Ayub Gitonga</dc:creator>
  <cp:keywords/>
  <dc:description/>
  <cp:lastModifiedBy>Natascia Zullino</cp:lastModifiedBy>
  <cp:revision/>
  <dcterms:created xsi:type="dcterms:W3CDTF">2019-03-13T13:23:01Z</dcterms:created>
  <dcterms:modified xsi:type="dcterms:W3CDTF">2023-02-05T23:00:33Z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0x0101008BB050D803BE034CBEAE477B239A7EDF</vt:lpwstr>
  </property>
  <property fmtid="{D5CDD505-2E9C-101B-9397-08002B2CF9AE}" pid="3" name="MediaServiceImageTags">
    <vt:lpwstr/>
  </property>
</Properties>
</file>