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nitednations-my.sharepoint.com/personal/daniela_ciulei_un_org/Documents/UNMAS_telecommuting period/MA AoR/Restore GPC web page/"/>
    </mc:Choice>
  </mc:AlternateContent>
  <xr:revisionPtr revIDLastSave="0" documentId="8_{4EC1F710-9765-463A-8B0B-B5B5C306B61D}" xr6:coauthVersionLast="47" xr6:coauthVersionMax="47" xr10:uidLastSave="{00000000-0000-0000-0000-000000000000}"/>
  <bookViews>
    <workbookView xWindow="2150" yWindow="190" windowWidth="11300" windowHeight="10130" firstSheet="5" activeTab="5" xr2:uid="{1D8E18B1-98DD-439D-AE80-1903C071E541}"/>
  </bookViews>
  <sheets>
    <sheet name="PiN Example Sheet" sheetId="7" r:id="rId1"/>
    <sheet name="STEP 1_Indicators and Threshold" sheetId="1" r:id="rId2"/>
    <sheet name="STEP 1.1_Indicator 1 Casualitie" sheetId="2" r:id="rId3"/>
    <sheet name="STEP 1.2_Indicator 2 Availabili" sheetId="3" r:id="rId4"/>
    <sheet name="STEP 1.3_Final Severity" sheetId="5" r:id="rId5"/>
    <sheet name="STEP 2_Determine PiN %" sheetId="8" r:id="rId6"/>
    <sheet name="STEP 3_Determine PiN"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10" l="1"/>
  <c r="J339" i="10" s="1"/>
  <c r="L339" i="10" s="1"/>
  <c r="J21" i="10"/>
  <c r="K37" i="10"/>
  <c r="K53" i="10"/>
  <c r="J69" i="10"/>
  <c r="K85" i="10"/>
  <c r="J101" i="10"/>
  <c r="J117" i="10"/>
  <c r="J133" i="10"/>
  <c r="K149" i="10"/>
  <c r="J165" i="10"/>
  <c r="J181" i="10"/>
  <c r="K197" i="10"/>
  <c r="J213" i="10"/>
  <c r="J229" i="10"/>
  <c r="J245" i="10"/>
  <c r="J261" i="10"/>
  <c r="K277" i="10"/>
  <c r="J293" i="10"/>
  <c r="J309" i="10"/>
  <c r="K318" i="10"/>
  <c r="J325" i="10"/>
  <c r="K330" i="10"/>
  <c r="J334" i="10"/>
  <c r="K6" i="10"/>
  <c r="K7" i="10"/>
  <c r="K8" i="10"/>
  <c r="K9" i="10"/>
  <c r="K10" i="10"/>
  <c r="K11" i="10"/>
  <c r="K12" i="10"/>
  <c r="K13" i="10"/>
  <c r="K14" i="10"/>
  <c r="K15" i="10"/>
  <c r="K16" i="10"/>
  <c r="K17" i="10"/>
  <c r="K18" i="10"/>
  <c r="K19" i="10"/>
  <c r="K20" i="10"/>
  <c r="K22" i="10"/>
  <c r="K23" i="10"/>
  <c r="K24" i="10"/>
  <c r="K25" i="10"/>
  <c r="K26" i="10"/>
  <c r="K27" i="10"/>
  <c r="K28" i="10"/>
  <c r="K29" i="10"/>
  <c r="K30" i="10"/>
  <c r="K31" i="10"/>
  <c r="K32" i="10"/>
  <c r="K33" i="10"/>
  <c r="K34" i="10"/>
  <c r="K35" i="10"/>
  <c r="K36" i="10"/>
  <c r="K38" i="10"/>
  <c r="K39" i="10"/>
  <c r="K40" i="10"/>
  <c r="K41" i="10"/>
  <c r="K42" i="10"/>
  <c r="K43" i="10"/>
  <c r="K44" i="10"/>
  <c r="K45" i="10"/>
  <c r="K46" i="10"/>
  <c r="K47" i="10"/>
  <c r="K48" i="10"/>
  <c r="K49" i="10"/>
  <c r="K50" i="10"/>
  <c r="K51" i="10"/>
  <c r="K52" i="10"/>
  <c r="K54" i="10"/>
  <c r="K55" i="10"/>
  <c r="K56" i="10"/>
  <c r="K57" i="10"/>
  <c r="K58" i="10"/>
  <c r="K59" i="10"/>
  <c r="K60" i="10"/>
  <c r="K61" i="10"/>
  <c r="K62" i="10"/>
  <c r="K63" i="10"/>
  <c r="K64" i="10"/>
  <c r="K65" i="10"/>
  <c r="K66" i="10"/>
  <c r="K67" i="10"/>
  <c r="K68" i="10"/>
  <c r="K70" i="10"/>
  <c r="K71" i="10"/>
  <c r="K72" i="10"/>
  <c r="K73" i="10"/>
  <c r="K74" i="10"/>
  <c r="K75" i="10"/>
  <c r="K76" i="10"/>
  <c r="K77" i="10"/>
  <c r="K78" i="10"/>
  <c r="K79" i="10"/>
  <c r="K80" i="10"/>
  <c r="K81" i="10"/>
  <c r="K82" i="10"/>
  <c r="K83" i="10"/>
  <c r="K84" i="10"/>
  <c r="K86" i="10"/>
  <c r="K87" i="10"/>
  <c r="K88" i="10"/>
  <c r="K89" i="10"/>
  <c r="K90" i="10"/>
  <c r="K91" i="10"/>
  <c r="K92" i="10"/>
  <c r="K93" i="10"/>
  <c r="K94" i="10"/>
  <c r="K95" i="10"/>
  <c r="K96" i="10"/>
  <c r="K97" i="10"/>
  <c r="K98" i="10"/>
  <c r="K99" i="10"/>
  <c r="K100" i="10"/>
  <c r="K102" i="10"/>
  <c r="K103" i="10"/>
  <c r="K104" i="10"/>
  <c r="K105" i="10"/>
  <c r="K106" i="10"/>
  <c r="K107" i="10"/>
  <c r="K108" i="10"/>
  <c r="K109" i="10"/>
  <c r="K110" i="10"/>
  <c r="K111" i="10"/>
  <c r="K112" i="10"/>
  <c r="K113" i="10"/>
  <c r="K114" i="10"/>
  <c r="K115" i="10"/>
  <c r="K116" i="10"/>
  <c r="K118" i="10"/>
  <c r="K119" i="10"/>
  <c r="K120" i="10"/>
  <c r="K121" i="10"/>
  <c r="K122" i="10"/>
  <c r="K123" i="10"/>
  <c r="K124" i="10"/>
  <c r="K125" i="10"/>
  <c r="K126" i="10"/>
  <c r="K127" i="10"/>
  <c r="K128" i="10"/>
  <c r="K129" i="10"/>
  <c r="K130" i="10"/>
  <c r="K131" i="10"/>
  <c r="K132" i="10"/>
  <c r="K134" i="10"/>
  <c r="K135" i="10"/>
  <c r="K136" i="10"/>
  <c r="K137" i="10"/>
  <c r="K138" i="10"/>
  <c r="K139" i="10"/>
  <c r="K140" i="10"/>
  <c r="K141" i="10"/>
  <c r="K142" i="10"/>
  <c r="K143" i="10"/>
  <c r="K144" i="10"/>
  <c r="K145" i="10"/>
  <c r="K146" i="10"/>
  <c r="K147" i="10"/>
  <c r="K148" i="10"/>
  <c r="K150" i="10"/>
  <c r="K151" i="10"/>
  <c r="K152" i="10"/>
  <c r="K153" i="10"/>
  <c r="K154" i="10"/>
  <c r="K155" i="10"/>
  <c r="K156" i="10"/>
  <c r="K157" i="10"/>
  <c r="K158" i="10"/>
  <c r="K159" i="10"/>
  <c r="K160" i="10"/>
  <c r="K161" i="10"/>
  <c r="K162" i="10"/>
  <c r="K163" i="10"/>
  <c r="K164" i="10"/>
  <c r="K166" i="10"/>
  <c r="K167" i="10"/>
  <c r="K168" i="10"/>
  <c r="K169" i="10"/>
  <c r="K170" i="10"/>
  <c r="K171" i="10"/>
  <c r="K172" i="10"/>
  <c r="K173" i="10"/>
  <c r="K174" i="10"/>
  <c r="K175" i="10"/>
  <c r="K176" i="10"/>
  <c r="K177" i="10"/>
  <c r="K178" i="10"/>
  <c r="K179" i="10"/>
  <c r="K180" i="10"/>
  <c r="K182" i="10"/>
  <c r="K183" i="10"/>
  <c r="K184" i="10"/>
  <c r="K185" i="10"/>
  <c r="K186" i="10"/>
  <c r="K187" i="10"/>
  <c r="K188" i="10"/>
  <c r="K189" i="10"/>
  <c r="K190" i="10"/>
  <c r="K191" i="10"/>
  <c r="K192" i="10"/>
  <c r="K193" i="10"/>
  <c r="K194" i="10"/>
  <c r="K195" i="10"/>
  <c r="K196" i="10"/>
  <c r="K198" i="10"/>
  <c r="K199" i="10"/>
  <c r="K200" i="10"/>
  <c r="K201" i="10"/>
  <c r="K202" i="10"/>
  <c r="K203" i="10"/>
  <c r="K204" i="10"/>
  <c r="K205" i="10"/>
  <c r="K206" i="10"/>
  <c r="K207" i="10"/>
  <c r="K208" i="10"/>
  <c r="K209" i="10"/>
  <c r="K210" i="10"/>
  <c r="K211" i="10"/>
  <c r="K212" i="10"/>
  <c r="K214" i="10"/>
  <c r="K215" i="10"/>
  <c r="K216" i="10"/>
  <c r="K217" i="10"/>
  <c r="K218" i="10"/>
  <c r="K219" i="10"/>
  <c r="K220" i="10"/>
  <c r="K221" i="10"/>
  <c r="K222" i="10"/>
  <c r="K223" i="10"/>
  <c r="K224" i="10"/>
  <c r="K225" i="10"/>
  <c r="K226" i="10"/>
  <c r="K227" i="10"/>
  <c r="K228" i="10"/>
  <c r="K230" i="10"/>
  <c r="K231" i="10"/>
  <c r="K232" i="10"/>
  <c r="K233" i="10"/>
  <c r="K234" i="10"/>
  <c r="K235" i="10"/>
  <c r="K236" i="10"/>
  <c r="K237" i="10"/>
  <c r="K238" i="10"/>
  <c r="K239" i="10"/>
  <c r="K240" i="10"/>
  <c r="K241" i="10"/>
  <c r="K242" i="10"/>
  <c r="K243" i="10"/>
  <c r="K244" i="10"/>
  <c r="K246" i="10"/>
  <c r="K247" i="10"/>
  <c r="K248" i="10"/>
  <c r="K249" i="10"/>
  <c r="K250" i="10"/>
  <c r="K251" i="10"/>
  <c r="K252" i="10"/>
  <c r="K253" i="10"/>
  <c r="K254" i="10"/>
  <c r="K255" i="10"/>
  <c r="K256" i="10"/>
  <c r="K257" i="10"/>
  <c r="K258" i="10"/>
  <c r="K259" i="10"/>
  <c r="K260" i="10"/>
  <c r="K262" i="10"/>
  <c r="K263" i="10"/>
  <c r="K264" i="10"/>
  <c r="K265" i="10"/>
  <c r="K266" i="10"/>
  <c r="K267" i="10"/>
  <c r="K268" i="10"/>
  <c r="K269" i="10"/>
  <c r="K270" i="10"/>
  <c r="K271" i="10"/>
  <c r="K272" i="10"/>
  <c r="K273" i="10"/>
  <c r="K274" i="10"/>
  <c r="K275" i="10"/>
  <c r="K276" i="10"/>
  <c r="K278" i="10"/>
  <c r="K279" i="10"/>
  <c r="K280" i="10"/>
  <c r="K281" i="10"/>
  <c r="K282" i="10"/>
  <c r="K283" i="10"/>
  <c r="K284" i="10"/>
  <c r="K285" i="10"/>
  <c r="K286" i="10"/>
  <c r="K287" i="10"/>
  <c r="K288" i="10"/>
  <c r="K289" i="10"/>
  <c r="K290" i="10"/>
  <c r="K291" i="10"/>
  <c r="K292" i="10"/>
  <c r="K294" i="10"/>
  <c r="K295" i="10"/>
  <c r="K296" i="10"/>
  <c r="K297" i="10"/>
  <c r="K298" i="10"/>
  <c r="K299" i="10"/>
  <c r="K300" i="10"/>
  <c r="K301" i="10"/>
  <c r="K302" i="10"/>
  <c r="K303" i="10"/>
  <c r="K304" i="10"/>
  <c r="K305" i="10"/>
  <c r="K306" i="10"/>
  <c r="K307" i="10"/>
  <c r="K308" i="10"/>
  <c r="K310" i="10"/>
  <c r="K311" i="10"/>
  <c r="K312" i="10"/>
  <c r="K313" i="10"/>
  <c r="K314" i="10"/>
  <c r="K315" i="10"/>
  <c r="K316" i="10"/>
  <c r="K317" i="10"/>
  <c r="K319" i="10"/>
  <c r="K320" i="10"/>
  <c r="K321" i="10"/>
  <c r="K322" i="10"/>
  <c r="K323" i="10"/>
  <c r="K324" i="10"/>
  <c r="K326" i="10"/>
  <c r="K327" i="10"/>
  <c r="K328" i="10"/>
  <c r="K329" i="10"/>
  <c r="K331" i="10"/>
  <c r="K332" i="10"/>
  <c r="K333" i="10"/>
  <c r="K335" i="10"/>
  <c r="K336" i="10"/>
  <c r="K337" i="10"/>
  <c r="K338" i="10"/>
  <c r="L272" i="10"/>
  <c r="M272" i="10" s="1"/>
  <c r="J8" i="10"/>
  <c r="J24" i="10"/>
  <c r="J40" i="10"/>
  <c r="L40" i="10" s="1"/>
  <c r="M40" i="10" s="1"/>
  <c r="J56" i="10"/>
  <c r="J72" i="10"/>
  <c r="J88" i="10"/>
  <c r="J104" i="10"/>
  <c r="J120" i="10"/>
  <c r="J136" i="10"/>
  <c r="J152" i="10"/>
  <c r="J168" i="10"/>
  <c r="J184" i="10"/>
  <c r="J200" i="10"/>
  <c r="J216" i="10"/>
  <c r="L216" i="10" s="1"/>
  <c r="M216" i="10" s="1"/>
  <c r="J232" i="10"/>
  <c r="J248" i="10"/>
  <c r="J264" i="10"/>
  <c r="J280" i="10"/>
  <c r="L280" i="10" s="1"/>
  <c r="M280" i="10" s="1"/>
  <c r="J296" i="10"/>
  <c r="J312" i="10"/>
  <c r="J328" i="10"/>
  <c r="H339" i="10"/>
  <c r="J338" i="10"/>
  <c r="J337" i="10"/>
  <c r="J336" i="10"/>
  <c r="J335" i="10"/>
  <c r="J333" i="10"/>
  <c r="J332" i="10"/>
  <c r="L332" i="10" s="1"/>
  <c r="M332" i="10" s="1"/>
  <c r="J331" i="10"/>
  <c r="L331" i="10" s="1"/>
  <c r="M331" i="10" s="1"/>
  <c r="J329" i="10"/>
  <c r="J324" i="10"/>
  <c r="L324" i="10" s="1"/>
  <c r="M324" i="10" s="1"/>
  <c r="J323" i="10"/>
  <c r="J322" i="10"/>
  <c r="J321" i="10"/>
  <c r="J320" i="10"/>
  <c r="J319" i="10"/>
  <c r="J318" i="10"/>
  <c r="J317" i="10"/>
  <c r="J316" i="10"/>
  <c r="L316" i="10" s="1"/>
  <c r="M316" i="10" s="1"/>
  <c r="J315" i="10"/>
  <c r="L315" i="10" s="1"/>
  <c r="M315" i="10" s="1"/>
  <c r="J314" i="10"/>
  <c r="L314" i="10" s="1"/>
  <c r="M314" i="10" s="1"/>
  <c r="J313" i="10"/>
  <c r="L313" i="10" s="1"/>
  <c r="M313" i="10" s="1"/>
  <c r="J308" i="10"/>
  <c r="J307" i="10"/>
  <c r="J306" i="10"/>
  <c r="J305" i="10"/>
  <c r="J304" i="10"/>
  <c r="J303" i="10"/>
  <c r="L303" i="10" s="1"/>
  <c r="M303" i="10" s="1"/>
  <c r="J302" i="10"/>
  <c r="J301" i="10"/>
  <c r="L301" i="10" s="1"/>
  <c r="M301" i="10" s="1"/>
  <c r="J300" i="10"/>
  <c r="J299" i="10"/>
  <c r="J298" i="10"/>
  <c r="J297" i="10"/>
  <c r="J292" i="10"/>
  <c r="L292" i="10" s="1"/>
  <c r="M292" i="10" s="1"/>
  <c r="J291" i="10"/>
  <c r="J290" i="10"/>
  <c r="J289" i="10"/>
  <c r="J288" i="10"/>
  <c r="J287" i="10"/>
  <c r="J286" i="10"/>
  <c r="J285" i="10"/>
  <c r="J284" i="10"/>
  <c r="L284" i="10" s="1"/>
  <c r="M284" i="10" s="1"/>
  <c r="J283" i="10"/>
  <c r="L283" i="10" s="1"/>
  <c r="M283" i="10" s="1"/>
  <c r="J282" i="10"/>
  <c r="L282" i="10" s="1"/>
  <c r="M282" i="10" s="1"/>
  <c r="J281" i="10"/>
  <c r="L281" i="10" s="1"/>
  <c r="M281" i="10" s="1"/>
  <c r="J276" i="10"/>
  <c r="J275" i="10"/>
  <c r="J273" i="10"/>
  <c r="J272" i="10"/>
  <c r="J271" i="10"/>
  <c r="J270" i="10"/>
  <c r="J269" i="10"/>
  <c r="J268" i="10"/>
  <c r="J267" i="10"/>
  <c r="L267" i="10" s="1"/>
  <c r="M267" i="10" s="1"/>
  <c r="J266" i="10"/>
  <c r="L266" i="10" s="1"/>
  <c r="M266" i="10" s="1"/>
  <c r="J265" i="10"/>
  <c r="L265" i="10" s="1"/>
  <c r="M265" i="10" s="1"/>
  <c r="J260" i="10"/>
  <c r="L260" i="10" s="1"/>
  <c r="M260" i="10" s="1"/>
  <c r="J259" i="10"/>
  <c r="J256" i="10"/>
  <c r="J255" i="10"/>
  <c r="J254" i="10"/>
  <c r="L254" i="10" s="1"/>
  <c r="M254" i="10" s="1"/>
  <c r="J253" i="10"/>
  <c r="J252" i="10"/>
  <c r="J251" i="10"/>
  <c r="J250" i="10"/>
  <c r="L250" i="10" s="1"/>
  <c r="M250" i="10" s="1"/>
  <c r="J249" i="10"/>
  <c r="L249" i="10" s="1"/>
  <c r="M249" i="10" s="1"/>
  <c r="J246" i="10"/>
  <c r="L246" i="10" s="1"/>
  <c r="M246" i="10" s="1"/>
  <c r="J244" i="10"/>
  <c r="L244" i="10" s="1"/>
  <c r="M244" i="10" s="1"/>
  <c r="J243" i="10"/>
  <c r="J241" i="10"/>
  <c r="J240" i="10"/>
  <c r="L240" i="10" s="1"/>
  <c r="M240" i="10" s="1"/>
  <c r="J239" i="10"/>
  <c r="J238" i="10"/>
  <c r="J237" i="10"/>
  <c r="J236" i="10"/>
  <c r="L236" i="10" s="1"/>
  <c r="M236" i="10" s="1"/>
  <c r="J235" i="10"/>
  <c r="J234" i="10"/>
  <c r="J233" i="10"/>
  <c r="L233" i="10" s="1"/>
  <c r="M233" i="10" s="1"/>
  <c r="J230" i="10"/>
  <c r="J228" i="10"/>
  <c r="J227" i="10"/>
  <c r="J226" i="10"/>
  <c r="L226" i="10" s="1"/>
  <c r="M226" i="10" s="1"/>
  <c r="J225" i="10"/>
  <c r="J224" i="10"/>
  <c r="L224" i="10" s="1"/>
  <c r="M224" i="10" s="1"/>
  <c r="J223" i="10"/>
  <c r="J222" i="10"/>
  <c r="J221" i="10"/>
  <c r="J220" i="10"/>
  <c r="L220" i="10" s="1"/>
  <c r="M220" i="10" s="1"/>
  <c r="J219" i="10"/>
  <c r="J218" i="10"/>
  <c r="J217" i="10"/>
  <c r="J214" i="10"/>
  <c r="L214" i="10" s="1"/>
  <c r="M214" i="10" s="1"/>
  <c r="J212" i="10"/>
  <c r="L212" i="10" s="1"/>
  <c r="M212" i="10" s="1"/>
  <c r="J211" i="10"/>
  <c r="J209" i="10"/>
  <c r="L209" i="10" s="1"/>
  <c r="M209" i="10" s="1"/>
  <c r="J208" i="10"/>
  <c r="L208" i="10" s="1"/>
  <c r="M208" i="10" s="1"/>
  <c r="J207" i="10"/>
  <c r="L207" i="10" s="1"/>
  <c r="M207" i="10" s="1"/>
  <c r="J206" i="10"/>
  <c r="J205" i="10"/>
  <c r="J204" i="10"/>
  <c r="J203" i="10"/>
  <c r="L203" i="10" s="1"/>
  <c r="M203" i="10" s="1"/>
  <c r="J202" i="10"/>
  <c r="J201" i="10"/>
  <c r="J196" i="10"/>
  <c r="L196" i="10" s="1"/>
  <c r="M196" i="10" s="1"/>
  <c r="J195" i="10"/>
  <c r="J193" i="10"/>
  <c r="J192" i="10"/>
  <c r="L192" i="10" s="1"/>
  <c r="M192" i="10" s="1"/>
  <c r="J191" i="10"/>
  <c r="L191" i="10" s="1"/>
  <c r="M191" i="10" s="1"/>
  <c r="J190" i="10"/>
  <c r="J189" i="10"/>
  <c r="L189" i="10" s="1"/>
  <c r="M189" i="10" s="1"/>
  <c r="J188" i="10"/>
  <c r="L188" i="10" s="1"/>
  <c r="M188" i="10" s="1"/>
  <c r="J187" i="10"/>
  <c r="L187" i="10" s="1"/>
  <c r="M187" i="10" s="1"/>
  <c r="J186" i="10"/>
  <c r="L186" i="10" s="1"/>
  <c r="M186" i="10" s="1"/>
  <c r="J185" i="10"/>
  <c r="J180" i="10"/>
  <c r="L180" i="10" s="1"/>
  <c r="M180" i="10" s="1"/>
  <c r="J179" i="10"/>
  <c r="J178" i="10"/>
  <c r="L178" i="10" s="1"/>
  <c r="M178" i="10" s="1"/>
  <c r="J177" i="10"/>
  <c r="J176" i="10"/>
  <c r="L176" i="10" s="1"/>
  <c r="M176" i="10" s="1"/>
  <c r="J175" i="10"/>
  <c r="L175" i="10" s="1"/>
  <c r="M175" i="10" s="1"/>
  <c r="J174" i="10"/>
  <c r="L174" i="10" s="1"/>
  <c r="M174" i="10" s="1"/>
  <c r="J173" i="10"/>
  <c r="J172" i="10"/>
  <c r="L172" i="10" s="1"/>
  <c r="M172" i="10" s="1"/>
  <c r="J171" i="10"/>
  <c r="J166" i="10"/>
  <c r="J164" i="10"/>
  <c r="L164" i="10" s="1"/>
  <c r="M164" i="10" s="1"/>
  <c r="J162" i="10"/>
  <c r="J160" i="10"/>
  <c r="L160" i="10" s="1"/>
  <c r="M160" i="10" s="1"/>
  <c r="J159" i="10"/>
  <c r="L159" i="10" s="1"/>
  <c r="M159" i="10" s="1"/>
  <c r="J158" i="10"/>
  <c r="L158" i="10" s="1"/>
  <c r="M158" i="10" s="1"/>
  <c r="J157" i="10"/>
  <c r="L157" i="10" s="1"/>
  <c r="M157" i="10" s="1"/>
  <c r="J156" i="10"/>
  <c r="L156" i="10" s="1"/>
  <c r="M156" i="10" s="1"/>
  <c r="J154" i="10"/>
  <c r="J151" i="10"/>
  <c r="J149" i="10"/>
  <c r="J148" i="10"/>
  <c r="J146" i="10"/>
  <c r="L146" i="10" s="1"/>
  <c r="M146" i="10" s="1"/>
  <c r="J145" i="10"/>
  <c r="J144" i="10"/>
  <c r="L144" i="10" s="1"/>
  <c r="M144" i="10" s="1"/>
  <c r="J143" i="10"/>
  <c r="L143" i="10" s="1"/>
  <c r="M143" i="10" s="1"/>
  <c r="J142" i="10"/>
  <c r="L142" i="10" s="1"/>
  <c r="M142" i="10" s="1"/>
  <c r="J141" i="10"/>
  <c r="J140" i="10"/>
  <c r="L140" i="10" s="1"/>
  <c r="M140" i="10" s="1"/>
  <c r="J139" i="10"/>
  <c r="L139" i="10" s="1"/>
  <c r="M139" i="10" s="1"/>
  <c r="J138" i="10"/>
  <c r="L138" i="10" s="1"/>
  <c r="M138" i="10" s="1"/>
  <c r="J135" i="10"/>
  <c r="L135" i="10" s="1"/>
  <c r="M135" i="10" s="1"/>
  <c r="J132" i="10"/>
  <c r="J131" i="10"/>
  <c r="J130" i="10"/>
  <c r="L130" i="10" s="1"/>
  <c r="M130" i="10" s="1"/>
  <c r="J128" i="10"/>
  <c r="L128" i="10" s="1"/>
  <c r="M128" i="10" s="1"/>
  <c r="J127" i="10"/>
  <c r="L127" i="10" s="1"/>
  <c r="M127" i="10" s="1"/>
  <c r="J126" i="10"/>
  <c r="L126" i="10" s="1"/>
  <c r="M126" i="10" s="1"/>
  <c r="J125" i="10"/>
  <c r="L125" i="10" s="1"/>
  <c r="M125" i="10" s="1"/>
  <c r="J124" i="10"/>
  <c r="L124" i="10" s="1"/>
  <c r="M124" i="10" s="1"/>
  <c r="J123" i="10"/>
  <c r="L123" i="10" s="1"/>
  <c r="M123" i="10" s="1"/>
  <c r="J122" i="10"/>
  <c r="L122" i="10" s="1"/>
  <c r="M122" i="10" s="1"/>
  <c r="J121" i="10"/>
  <c r="L121" i="10" s="1"/>
  <c r="M121" i="10" s="1"/>
  <c r="J116" i="10"/>
  <c r="J115" i="10"/>
  <c r="J114" i="10"/>
  <c r="J113" i="10"/>
  <c r="J112" i="10"/>
  <c r="L112" i="10" s="1"/>
  <c r="M112" i="10" s="1"/>
  <c r="J111" i="10"/>
  <c r="L111" i="10" s="1"/>
  <c r="M111" i="10" s="1"/>
  <c r="J110" i="10"/>
  <c r="L110" i="10" s="1"/>
  <c r="M110" i="10" s="1"/>
  <c r="J109" i="10"/>
  <c r="L109" i="10" s="1"/>
  <c r="M109" i="10" s="1"/>
  <c r="J108" i="10"/>
  <c r="L108" i="10" s="1"/>
  <c r="M108" i="10" s="1"/>
  <c r="J107" i="10"/>
  <c r="L107" i="10" s="1"/>
  <c r="M107" i="10" s="1"/>
  <c r="J106" i="10"/>
  <c r="L106" i="10" s="1"/>
  <c r="M106" i="10" s="1"/>
  <c r="J105" i="10"/>
  <c r="L105" i="10" s="1"/>
  <c r="M105" i="10" s="1"/>
  <c r="J100" i="10"/>
  <c r="L100" i="10" s="1"/>
  <c r="M100" i="10" s="1"/>
  <c r="J99" i="10"/>
  <c r="J98" i="10"/>
  <c r="J97" i="10"/>
  <c r="J96" i="10"/>
  <c r="L96" i="10" s="1"/>
  <c r="M96" i="10" s="1"/>
  <c r="J95" i="10"/>
  <c r="L95" i="10" s="1"/>
  <c r="M95" i="10" s="1"/>
  <c r="J94" i="10"/>
  <c r="L94" i="10" s="1"/>
  <c r="M94" i="10" s="1"/>
  <c r="J93" i="10"/>
  <c r="L93" i="10" s="1"/>
  <c r="M93" i="10" s="1"/>
  <c r="J92" i="10"/>
  <c r="L92" i="10" s="1"/>
  <c r="M92" i="10" s="1"/>
  <c r="J90" i="10"/>
  <c r="L90" i="10" s="1"/>
  <c r="M90" i="10" s="1"/>
  <c r="J85" i="10"/>
  <c r="J84" i="10"/>
  <c r="L84" i="10" s="1"/>
  <c r="M84" i="10" s="1"/>
  <c r="J83" i="10"/>
  <c r="J82" i="10"/>
  <c r="J81" i="10"/>
  <c r="J80" i="10"/>
  <c r="J79" i="10"/>
  <c r="L79" i="10" s="1"/>
  <c r="M79" i="10" s="1"/>
  <c r="J78" i="10"/>
  <c r="L78" i="10" s="1"/>
  <c r="M78" i="10" s="1"/>
  <c r="J77" i="10"/>
  <c r="J74" i="10"/>
  <c r="L74" i="10" s="1"/>
  <c r="M74" i="10" s="1"/>
  <c r="J71" i="10"/>
  <c r="L71" i="10" s="1"/>
  <c r="M71" i="10" s="1"/>
  <c r="J68" i="10"/>
  <c r="L68" i="10" s="1"/>
  <c r="M68" i="10" s="1"/>
  <c r="J66" i="10"/>
  <c r="L66" i="10" s="1"/>
  <c r="M66" i="10" s="1"/>
  <c r="J64" i="10"/>
  <c r="J63" i="10"/>
  <c r="J62" i="10"/>
  <c r="J61" i="10"/>
  <c r="L61" i="10" s="1"/>
  <c r="M61" i="10" s="1"/>
  <c r="J60" i="10"/>
  <c r="L60" i="10" s="1"/>
  <c r="M60" i="10" s="1"/>
  <c r="J58" i="10"/>
  <c r="L58" i="10" s="1"/>
  <c r="M58" i="10" s="1"/>
  <c r="J55" i="10"/>
  <c r="L55" i="10" s="1"/>
  <c r="M55" i="10" s="1"/>
  <c r="J54" i="10"/>
  <c r="L54" i="10" s="1"/>
  <c r="M54" i="10" s="1"/>
  <c r="J52" i="10"/>
  <c r="L52" i="10" s="1"/>
  <c r="M52" i="10" s="1"/>
  <c r="J50" i="10"/>
  <c r="L50" i="10" s="1"/>
  <c r="M50" i="10" s="1"/>
  <c r="J49" i="10"/>
  <c r="J48" i="10"/>
  <c r="J47" i="10"/>
  <c r="J46" i="10"/>
  <c r="J42" i="10"/>
  <c r="L42" i="10" s="1"/>
  <c r="M42" i="10" s="1"/>
  <c r="J39" i="10"/>
  <c r="L39" i="10" s="1"/>
  <c r="M39" i="10" s="1"/>
  <c r="J36" i="10"/>
  <c r="L36" i="10" s="1"/>
  <c r="M36" i="10" s="1"/>
  <c r="J35" i="10"/>
  <c r="J34" i="10"/>
  <c r="J33" i="10"/>
  <c r="L33" i="10" s="1"/>
  <c r="M33" i="10" s="1"/>
  <c r="J32" i="10"/>
  <c r="L32" i="10" s="1"/>
  <c r="M32" i="10" s="1"/>
  <c r="J31" i="10"/>
  <c r="J30" i="10"/>
  <c r="J28" i="10"/>
  <c r="L28" i="10" s="1"/>
  <c r="M28" i="10" s="1"/>
  <c r="J26" i="10"/>
  <c r="L26" i="10" s="1"/>
  <c r="M26" i="10" s="1"/>
  <c r="J23" i="10"/>
  <c r="L23" i="10" s="1"/>
  <c r="M23" i="10" s="1"/>
  <c r="J20" i="10"/>
  <c r="L20" i="10" s="1"/>
  <c r="M20" i="10" s="1"/>
  <c r="J19" i="10"/>
  <c r="J18" i="10"/>
  <c r="L18" i="10" s="1"/>
  <c r="M18" i="10" s="1"/>
  <c r="J17" i="10"/>
  <c r="L17" i="10" s="1"/>
  <c r="M17" i="10" s="1"/>
  <c r="J16" i="10"/>
  <c r="L16" i="10" s="1"/>
  <c r="M16" i="10" s="1"/>
  <c r="J15" i="10"/>
  <c r="L15" i="10" s="1"/>
  <c r="M15" i="10" s="1"/>
  <c r="J14" i="10"/>
  <c r="J12" i="10"/>
  <c r="J10" i="10"/>
  <c r="L10" i="10" s="1"/>
  <c r="M10" i="10" s="1"/>
  <c r="J7" i="10"/>
  <c r="L7" i="10" s="1"/>
  <c r="M7" i="10" s="1"/>
  <c r="L238" i="10" l="1"/>
  <c r="M238" i="10" s="1"/>
  <c r="L305" i="10"/>
  <c r="M305" i="10" s="1"/>
  <c r="L239" i="10"/>
  <c r="M239" i="10" s="1"/>
  <c r="L306" i="10"/>
  <c r="M306" i="10" s="1"/>
  <c r="L222" i="10"/>
  <c r="M222" i="10" s="1"/>
  <c r="L288" i="10"/>
  <c r="M288" i="10" s="1"/>
  <c r="L154" i="10"/>
  <c r="M154" i="10" s="1"/>
  <c r="L335" i="10"/>
  <c r="M335" i="10" s="1"/>
  <c r="L204" i="10"/>
  <c r="M204" i="10" s="1"/>
  <c r="L290" i="10"/>
  <c r="M290" i="10" s="1"/>
  <c r="L336" i="10"/>
  <c r="M336" i="10" s="1"/>
  <c r="L136" i="10"/>
  <c r="M136" i="10" s="1"/>
  <c r="L34" i="10"/>
  <c r="M34" i="10" s="1"/>
  <c r="L205" i="10"/>
  <c r="M205" i="10" s="1"/>
  <c r="L271" i="10"/>
  <c r="M271" i="10" s="1"/>
  <c r="L338" i="10"/>
  <c r="M338" i="10" s="1"/>
  <c r="L273" i="10"/>
  <c r="M273" i="10" s="1"/>
  <c r="L171" i="10"/>
  <c r="M171" i="10" s="1"/>
  <c r="L255" i="10"/>
  <c r="M255" i="10" s="1"/>
  <c r="P331" i="10"/>
  <c r="L217" i="10"/>
  <c r="M217" i="10" s="1"/>
  <c r="L256" i="10"/>
  <c r="M256" i="10" s="1"/>
  <c r="L184" i="10"/>
  <c r="M184" i="10" s="1"/>
  <c r="P316" i="10"/>
  <c r="L97" i="10"/>
  <c r="M97" i="10" s="1"/>
  <c r="L166" i="10"/>
  <c r="M166" i="10" s="1"/>
  <c r="L234" i="10"/>
  <c r="M234" i="10" s="1"/>
  <c r="L168" i="10"/>
  <c r="P332" i="10"/>
  <c r="L80" i="10"/>
  <c r="M80" i="10" s="1"/>
  <c r="L329" i="10"/>
  <c r="M329" i="10" s="1"/>
  <c r="P315" i="10"/>
  <c r="L148" i="10"/>
  <c r="M148" i="10" s="1"/>
  <c r="P284" i="10"/>
  <c r="L218" i="10"/>
  <c r="M218" i="10" s="1"/>
  <c r="L268" i="10"/>
  <c r="M268" i="10" s="1"/>
  <c r="P283" i="10"/>
  <c r="P280" i="10"/>
  <c r="P236" i="10"/>
  <c r="L297" i="10"/>
  <c r="M297" i="10" s="1"/>
  <c r="P216" i="10"/>
  <c r="L63" i="10"/>
  <c r="M63" i="10" s="1"/>
  <c r="L114" i="10"/>
  <c r="M114" i="10" s="1"/>
  <c r="L228" i="10"/>
  <c r="M228" i="10" s="1"/>
  <c r="L251" i="10"/>
  <c r="L298" i="10"/>
  <c r="M298" i="10" s="1"/>
  <c r="P204" i="10"/>
  <c r="L12" i="10"/>
  <c r="M12" i="10" s="1"/>
  <c r="L162" i="10"/>
  <c r="M162" i="10" s="1"/>
  <c r="L230" i="10"/>
  <c r="M230" i="10" s="1"/>
  <c r="L319" i="10"/>
  <c r="M319" i="10" s="1"/>
  <c r="L46" i="10"/>
  <c r="M46" i="10" s="1"/>
  <c r="L276" i="10"/>
  <c r="M276" i="10" s="1"/>
  <c r="L300" i="10"/>
  <c r="L296" i="10"/>
  <c r="P324" i="10"/>
  <c r="P292" i="10"/>
  <c r="P260" i="10"/>
  <c r="P244" i="10"/>
  <c r="P228" i="10"/>
  <c r="P212" i="10"/>
  <c r="P196" i="10"/>
  <c r="P180" i="10"/>
  <c r="P164" i="10"/>
  <c r="P148" i="10"/>
  <c r="P100" i="10"/>
  <c r="P84" i="10"/>
  <c r="P68" i="10"/>
  <c r="P52" i="10"/>
  <c r="P36" i="10"/>
  <c r="P20" i="10"/>
  <c r="P306" i="10"/>
  <c r="P290" i="10"/>
  <c r="P226" i="10"/>
  <c r="P178" i="10"/>
  <c r="P146" i="10"/>
  <c r="P130" i="10"/>
  <c r="P114" i="10"/>
  <c r="P66" i="10"/>
  <c r="P50" i="10"/>
  <c r="P18" i="10"/>
  <c r="P305" i="10"/>
  <c r="P273" i="10"/>
  <c r="P209" i="10"/>
  <c r="P97" i="10"/>
  <c r="P33" i="10"/>
  <c r="P17" i="10"/>
  <c r="P336" i="10"/>
  <c r="P288" i="10"/>
  <c r="P272" i="10"/>
  <c r="P256" i="10"/>
  <c r="P240" i="10"/>
  <c r="P224" i="10"/>
  <c r="P208" i="10"/>
  <c r="P192" i="10"/>
  <c r="P176" i="10"/>
  <c r="P160" i="10"/>
  <c r="P144" i="10"/>
  <c r="P128" i="10"/>
  <c r="P112" i="10"/>
  <c r="P96" i="10"/>
  <c r="P32" i="10"/>
  <c r="P16" i="10"/>
  <c r="P335" i="10"/>
  <c r="P319" i="10"/>
  <c r="P303" i="10"/>
  <c r="P271" i="10"/>
  <c r="P255" i="10"/>
  <c r="P239" i="10"/>
  <c r="P207" i="10"/>
  <c r="P191" i="10"/>
  <c r="P175" i="10"/>
  <c r="P159" i="10"/>
  <c r="P143" i="10"/>
  <c r="P127" i="10"/>
  <c r="P111" i="10"/>
  <c r="P95" i="10"/>
  <c r="P79" i="10"/>
  <c r="P63" i="10"/>
  <c r="P15" i="10"/>
  <c r="P254" i="10"/>
  <c r="P238" i="10"/>
  <c r="P222" i="10"/>
  <c r="P174" i="10"/>
  <c r="P158" i="10"/>
  <c r="P142" i="10"/>
  <c r="P126" i="10"/>
  <c r="P110" i="10"/>
  <c r="P94" i="10"/>
  <c r="P78" i="10"/>
  <c r="P301" i="10"/>
  <c r="P189" i="10"/>
  <c r="P157" i="10"/>
  <c r="P125" i="10"/>
  <c r="P109" i="10"/>
  <c r="P93" i="10"/>
  <c r="P61" i="10"/>
  <c r="P268" i="10"/>
  <c r="P220" i="10"/>
  <c r="P188" i="10"/>
  <c r="P172" i="10"/>
  <c r="P156" i="10"/>
  <c r="P140" i="10"/>
  <c r="P124" i="10"/>
  <c r="P108" i="10"/>
  <c r="P92" i="10"/>
  <c r="P60" i="10"/>
  <c r="P28" i="10"/>
  <c r="P267" i="10"/>
  <c r="P203" i="10"/>
  <c r="P187" i="10"/>
  <c r="P171" i="10"/>
  <c r="P139" i="10"/>
  <c r="P123" i="10"/>
  <c r="P107" i="10"/>
  <c r="P314" i="10"/>
  <c r="P282" i="10"/>
  <c r="P266" i="10"/>
  <c r="P250" i="10"/>
  <c r="P234" i="10"/>
  <c r="P218" i="10"/>
  <c r="P186" i="10"/>
  <c r="P154" i="10"/>
  <c r="P138" i="10"/>
  <c r="P122" i="10"/>
  <c r="P106" i="10"/>
  <c r="P90" i="10"/>
  <c r="P74" i="10"/>
  <c r="P58" i="10"/>
  <c r="P42" i="10"/>
  <c r="P26" i="10"/>
  <c r="P10" i="10"/>
  <c r="P329" i="10"/>
  <c r="P313" i="10"/>
  <c r="P281" i="10"/>
  <c r="P265" i="10"/>
  <c r="P249" i="10"/>
  <c r="P233" i="10"/>
  <c r="P217" i="10"/>
  <c r="P121" i="10"/>
  <c r="P105" i="10"/>
  <c r="P136" i="10"/>
  <c r="P40" i="10"/>
  <c r="P135" i="10"/>
  <c r="P71" i="10"/>
  <c r="P55" i="10"/>
  <c r="P39" i="10"/>
  <c r="P23" i="10"/>
  <c r="P7" i="10"/>
  <c r="P246" i="10"/>
  <c r="P230" i="10"/>
  <c r="P214" i="10"/>
  <c r="P166" i="10"/>
  <c r="P54" i="10"/>
  <c r="O324" i="10"/>
  <c r="O292" i="10"/>
  <c r="O260" i="10"/>
  <c r="O244" i="10"/>
  <c r="O228" i="10"/>
  <c r="O212" i="10"/>
  <c r="O196" i="10"/>
  <c r="O180" i="10"/>
  <c r="O164" i="10"/>
  <c r="O148" i="10"/>
  <c r="O100" i="10"/>
  <c r="O84" i="10"/>
  <c r="O68" i="10"/>
  <c r="O52" i="10"/>
  <c r="O36" i="10"/>
  <c r="O20" i="10"/>
  <c r="O306" i="10"/>
  <c r="O290" i="10"/>
  <c r="O226" i="10"/>
  <c r="O178" i="10"/>
  <c r="O162" i="10"/>
  <c r="O146" i="10"/>
  <c r="O130" i="10"/>
  <c r="O66" i="10"/>
  <c r="O50" i="10"/>
  <c r="O34" i="10"/>
  <c r="O18" i="10"/>
  <c r="O305" i="10"/>
  <c r="O273" i="10"/>
  <c r="O209" i="10"/>
  <c r="O97" i="10"/>
  <c r="O33" i="10"/>
  <c r="O17" i="10"/>
  <c r="O336" i="10"/>
  <c r="O288" i="10"/>
  <c r="O272" i="10"/>
  <c r="O256" i="10"/>
  <c r="O240" i="10"/>
  <c r="O224" i="10"/>
  <c r="O208" i="10"/>
  <c r="O192" i="10"/>
  <c r="O176" i="10"/>
  <c r="O160" i="10"/>
  <c r="O144" i="10"/>
  <c r="O128" i="10"/>
  <c r="O112" i="10"/>
  <c r="O96" i="10"/>
  <c r="O32" i="10"/>
  <c r="O16" i="10"/>
  <c r="O335" i="10"/>
  <c r="O319" i="10"/>
  <c r="O303" i="10"/>
  <c r="O255" i="10"/>
  <c r="O239" i="10"/>
  <c r="O207" i="10"/>
  <c r="O191" i="10"/>
  <c r="O175" i="10"/>
  <c r="O159" i="10"/>
  <c r="O143" i="10"/>
  <c r="O127" i="10"/>
  <c r="O111" i="10"/>
  <c r="O95" i="10"/>
  <c r="O79" i="10"/>
  <c r="O63" i="10"/>
  <c r="O15" i="10"/>
  <c r="O254" i="10"/>
  <c r="O238" i="10"/>
  <c r="O222" i="10"/>
  <c r="O174" i="10"/>
  <c r="O158" i="10"/>
  <c r="O142" i="10"/>
  <c r="O126" i="10"/>
  <c r="O110" i="10"/>
  <c r="O94" i="10"/>
  <c r="O78" i="10"/>
  <c r="O46" i="10"/>
  <c r="O301" i="10"/>
  <c r="O189" i="10"/>
  <c r="O157" i="10"/>
  <c r="O125" i="10"/>
  <c r="O109" i="10"/>
  <c r="O93" i="10"/>
  <c r="O61" i="10"/>
  <c r="O332" i="10"/>
  <c r="O316" i="10"/>
  <c r="O300" i="10"/>
  <c r="O284" i="10"/>
  <c r="O268" i="10"/>
  <c r="O236" i="10"/>
  <c r="O220" i="10"/>
  <c r="O204" i="10"/>
  <c r="O188" i="10"/>
  <c r="O172" i="10"/>
  <c r="O156" i="10"/>
  <c r="O140" i="10"/>
  <c r="O124" i="10"/>
  <c r="O108" i="10"/>
  <c r="O92" i="10"/>
  <c r="O60" i="10"/>
  <c r="O28" i="10"/>
  <c r="O331" i="10"/>
  <c r="O315" i="10"/>
  <c r="O283" i="10"/>
  <c r="O267" i="10"/>
  <c r="O251" i="10"/>
  <c r="O203" i="10"/>
  <c r="O187" i="10"/>
  <c r="O171" i="10"/>
  <c r="O139" i="10"/>
  <c r="O123" i="10"/>
  <c r="O107" i="10"/>
  <c r="O314" i="10"/>
  <c r="O298" i="10"/>
  <c r="O282" i="10"/>
  <c r="O266" i="10"/>
  <c r="O250" i="10"/>
  <c r="O234" i="10"/>
  <c r="O218" i="10"/>
  <c r="O186" i="10"/>
  <c r="O154" i="10"/>
  <c r="O138" i="10"/>
  <c r="O122" i="10"/>
  <c r="O106" i="10"/>
  <c r="O90" i="10"/>
  <c r="O74" i="10"/>
  <c r="O58" i="10"/>
  <c r="O42" i="10"/>
  <c r="O26" i="10"/>
  <c r="O10" i="10"/>
  <c r="O329" i="10"/>
  <c r="O313" i="10"/>
  <c r="O297" i="10"/>
  <c r="O281" i="10"/>
  <c r="O265" i="10"/>
  <c r="O249" i="10"/>
  <c r="O233" i="10"/>
  <c r="O217" i="10"/>
  <c r="O121" i="10"/>
  <c r="O105" i="10"/>
  <c r="O296" i="10"/>
  <c r="O280" i="10"/>
  <c r="O216" i="10"/>
  <c r="O184" i="10"/>
  <c r="O168" i="10"/>
  <c r="O136" i="10"/>
  <c r="O40" i="10"/>
  <c r="O135" i="10"/>
  <c r="O71" i="10"/>
  <c r="O55" i="10"/>
  <c r="O39" i="10"/>
  <c r="O23" i="10"/>
  <c r="O7" i="10"/>
  <c r="O246" i="10"/>
  <c r="O230" i="10"/>
  <c r="O214" i="10"/>
  <c r="O166" i="10"/>
  <c r="O54" i="10"/>
  <c r="N324" i="10"/>
  <c r="N292" i="10"/>
  <c r="N260" i="10"/>
  <c r="N244" i="10"/>
  <c r="N228" i="10"/>
  <c r="N212" i="10"/>
  <c r="N196" i="10"/>
  <c r="N180" i="10"/>
  <c r="N164" i="10"/>
  <c r="N148" i="10"/>
  <c r="N100" i="10"/>
  <c r="N84" i="10"/>
  <c r="N68" i="10"/>
  <c r="N52" i="10"/>
  <c r="N36" i="10"/>
  <c r="N20" i="10"/>
  <c r="N306" i="10"/>
  <c r="N290" i="10"/>
  <c r="N226" i="10"/>
  <c r="N178" i="10"/>
  <c r="N162" i="10"/>
  <c r="N146" i="10"/>
  <c r="N130" i="10"/>
  <c r="N114" i="10"/>
  <c r="N66" i="10"/>
  <c r="N50" i="10"/>
  <c r="N34" i="10"/>
  <c r="N18" i="10"/>
  <c r="N305" i="10"/>
  <c r="N273" i="10"/>
  <c r="N209" i="10"/>
  <c r="N97" i="10"/>
  <c r="N33" i="10"/>
  <c r="N17" i="10"/>
  <c r="N336" i="10"/>
  <c r="N288" i="10"/>
  <c r="N272" i="10"/>
  <c r="N256" i="10"/>
  <c r="N240" i="10"/>
  <c r="N224" i="10"/>
  <c r="N208" i="10"/>
  <c r="N192" i="10"/>
  <c r="N176" i="10"/>
  <c r="N160" i="10"/>
  <c r="N144" i="10"/>
  <c r="N128" i="10"/>
  <c r="N112" i="10"/>
  <c r="N96" i="10"/>
  <c r="N80" i="10"/>
  <c r="N32" i="10"/>
  <c r="N16" i="10"/>
  <c r="N335" i="10"/>
  <c r="N319" i="10"/>
  <c r="N303" i="10"/>
  <c r="N271" i="10"/>
  <c r="N255" i="10"/>
  <c r="N239" i="10"/>
  <c r="N207" i="10"/>
  <c r="N191" i="10"/>
  <c r="N175" i="10"/>
  <c r="N159" i="10"/>
  <c r="N143" i="10"/>
  <c r="N127" i="10"/>
  <c r="N111" i="10"/>
  <c r="N95" i="10"/>
  <c r="N79" i="10"/>
  <c r="N63" i="10"/>
  <c r="N15" i="10"/>
  <c r="N254" i="10"/>
  <c r="N238" i="10"/>
  <c r="N222" i="10"/>
  <c r="N174" i="10"/>
  <c r="N158" i="10"/>
  <c r="N142" i="10"/>
  <c r="N126" i="10"/>
  <c r="N110" i="10"/>
  <c r="N94" i="10"/>
  <c r="N78" i="10"/>
  <c r="N46" i="10"/>
  <c r="N301" i="10"/>
  <c r="N205" i="10"/>
  <c r="N189" i="10"/>
  <c r="N157" i="10"/>
  <c r="N125" i="10"/>
  <c r="N109" i="10"/>
  <c r="N93" i="10"/>
  <c r="N61" i="10"/>
  <c r="N332" i="10"/>
  <c r="N316" i="10"/>
  <c r="N300" i="10"/>
  <c r="N284" i="10"/>
  <c r="N268" i="10"/>
  <c r="N236" i="10"/>
  <c r="N220" i="10"/>
  <c r="N204" i="10"/>
  <c r="N188" i="10"/>
  <c r="N172" i="10"/>
  <c r="N156" i="10"/>
  <c r="N140" i="10"/>
  <c r="N124" i="10"/>
  <c r="N108" i="10"/>
  <c r="N92" i="10"/>
  <c r="N60" i="10"/>
  <c r="N28" i="10"/>
  <c r="N331" i="10"/>
  <c r="N315" i="10"/>
  <c r="N283" i="10"/>
  <c r="N267" i="10"/>
  <c r="N251" i="10"/>
  <c r="N203" i="10"/>
  <c r="N187" i="10"/>
  <c r="N171" i="10"/>
  <c r="N139" i="10"/>
  <c r="N123" i="10"/>
  <c r="N107" i="10"/>
  <c r="N314" i="10"/>
  <c r="N282" i="10"/>
  <c r="N266" i="10"/>
  <c r="N250" i="10"/>
  <c r="N234" i="10"/>
  <c r="N218" i="10"/>
  <c r="N186" i="10"/>
  <c r="N154" i="10"/>
  <c r="N138" i="10"/>
  <c r="N122" i="10"/>
  <c r="N106" i="10"/>
  <c r="N90" i="10"/>
  <c r="N74" i="10"/>
  <c r="N58" i="10"/>
  <c r="N42" i="10"/>
  <c r="N26" i="10"/>
  <c r="N10" i="10"/>
  <c r="N329" i="10"/>
  <c r="N313" i="10"/>
  <c r="N297" i="10"/>
  <c r="N281" i="10"/>
  <c r="N265" i="10"/>
  <c r="N249" i="10"/>
  <c r="N233" i="10"/>
  <c r="N217" i="10"/>
  <c r="N121" i="10"/>
  <c r="N105" i="10"/>
  <c r="N296" i="10"/>
  <c r="N280" i="10"/>
  <c r="N216" i="10"/>
  <c r="N184" i="10"/>
  <c r="N168" i="10"/>
  <c r="N136" i="10"/>
  <c r="N40" i="10"/>
  <c r="N135" i="10"/>
  <c r="N71" i="10"/>
  <c r="N55" i="10"/>
  <c r="N39" i="10"/>
  <c r="N23" i="10"/>
  <c r="N7" i="10"/>
  <c r="N246" i="10"/>
  <c r="N230" i="10"/>
  <c r="N214" i="10"/>
  <c r="N166" i="10"/>
  <c r="N54" i="10"/>
  <c r="L219" i="10"/>
  <c r="L286" i="10"/>
  <c r="L30" i="10"/>
  <c r="L82" i="10"/>
  <c r="L201" i="10"/>
  <c r="L287" i="10"/>
  <c r="L31" i="10"/>
  <c r="L151" i="10"/>
  <c r="L202" i="10"/>
  <c r="L223" i="10"/>
  <c r="L264" i="10"/>
  <c r="L132" i="10"/>
  <c r="L270" i="10"/>
  <c r="L304" i="10"/>
  <c r="L185" i="10"/>
  <c r="L206" i="10"/>
  <c r="L312" i="10"/>
  <c r="L14" i="10"/>
  <c r="L64" i="10"/>
  <c r="L317" i="10"/>
  <c r="L252" i="10"/>
  <c r="L318" i="10"/>
  <c r="L116" i="10"/>
  <c r="L320" i="10"/>
  <c r="L47" i="10"/>
  <c r="L48" i="10"/>
  <c r="L98" i="10"/>
  <c r="L235" i="10"/>
  <c r="L302" i="10"/>
  <c r="L322" i="10"/>
  <c r="L21" i="10"/>
  <c r="L325" i="10"/>
  <c r="L149" i="10"/>
  <c r="J277" i="10"/>
  <c r="L277" i="10" s="1"/>
  <c r="L299" i="10"/>
  <c r="L337" i="10"/>
  <c r="L120" i="10"/>
  <c r="L177" i="10"/>
  <c r="J197" i="10"/>
  <c r="L197" i="10" s="1"/>
  <c r="L237" i="10"/>
  <c r="L104" i="10"/>
  <c r="K325" i="10"/>
  <c r="K309" i="10"/>
  <c r="L309" i="10" s="1"/>
  <c r="K293" i="10"/>
  <c r="L293" i="10" s="1"/>
  <c r="K261" i="10"/>
  <c r="L261" i="10" s="1"/>
  <c r="K245" i="10"/>
  <c r="L245" i="10" s="1"/>
  <c r="K229" i="10"/>
  <c r="L229" i="10" s="1"/>
  <c r="K213" i="10"/>
  <c r="L213" i="10" s="1"/>
  <c r="K181" i="10"/>
  <c r="L181" i="10" s="1"/>
  <c r="K165" i="10"/>
  <c r="L165" i="10" s="1"/>
  <c r="K133" i="10"/>
  <c r="L133" i="10" s="1"/>
  <c r="K117" i="10"/>
  <c r="L117" i="10" s="1"/>
  <c r="K101" i="10"/>
  <c r="L101" i="10" s="1"/>
  <c r="K69" i="10"/>
  <c r="L69" i="10" s="1"/>
  <c r="K21" i="10"/>
  <c r="L113" i="10"/>
  <c r="L221" i="10"/>
  <c r="L321" i="10"/>
  <c r="L328" i="10"/>
  <c r="L72" i="10"/>
  <c r="L85" i="10"/>
  <c r="L241" i="10"/>
  <c r="L285" i="10"/>
  <c r="L49" i="10"/>
  <c r="L77" i="10"/>
  <c r="L225" i="10"/>
  <c r="L8" i="10"/>
  <c r="L24" i="10"/>
  <c r="L141" i="10"/>
  <c r="L248" i="10"/>
  <c r="L269" i="10"/>
  <c r="L289" i="10"/>
  <c r="L308" i="10"/>
  <c r="J330" i="10"/>
  <c r="L330" i="10" s="1"/>
  <c r="L232" i="10"/>
  <c r="K334" i="10"/>
  <c r="L334" i="10" s="1"/>
  <c r="L81" i="10"/>
  <c r="L200" i="10"/>
  <c r="L145" i="10"/>
  <c r="L333" i="10"/>
  <c r="L173" i="10"/>
  <c r="L193" i="10"/>
  <c r="L253" i="10"/>
  <c r="L152" i="10"/>
  <c r="L62" i="10"/>
  <c r="L323" i="10"/>
  <c r="L307" i="10"/>
  <c r="L291" i="10"/>
  <c r="L275" i="10"/>
  <c r="L259" i="10"/>
  <c r="L243" i="10"/>
  <c r="L227" i="10"/>
  <c r="L211" i="10"/>
  <c r="L195" i="10"/>
  <c r="L179" i="10"/>
  <c r="L131" i="10"/>
  <c r="L115" i="10"/>
  <c r="L99" i="10"/>
  <c r="L83" i="10"/>
  <c r="L35" i="10"/>
  <c r="L19" i="10"/>
  <c r="L56" i="10"/>
  <c r="L190" i="10"/>
  <c r="L88" i="10"/>
  <c r="J327" i="10"/>
  <c r="L327" i="10" s="1"/>
  <c r="J311" i="10"/>
  <c r="L311" i="10" s="1"/>
  <c r="J295" i="10"/>
  <c r="L295" i="10" s="1"/>
  <c r="J279" i="10"/>
  <c r="L279" i="10" s="1"/>
  <c r="J263" i="10"/>
  <c r="L263" i="10" s="1"/>
  <c r="J247" i="10"/>
  <c r="L247" i="10" s="1"/>
  <c r="J231" i="10"/>
  <c r="L231" i="10" s="1"/>
  <c r="J215" i="10"/>
  <c r="L215" i="10" s="1"/>
  <c r="J199" i="10"/>
  <c r="L199" i="10" s="1"/>
  <c r="J183" i="10"/>
  <c r="L183" i="10" s="1"/>
  <c r="J167" i="10"/>
  <c r="L167" i="10" s="1"/>
  <c r="J119" i="10"/>
  <c r="L119" i="10" s="1"/>
  <c r="J103" i="10"/>
  <c r="L103" i="10" s="1"/>
  <c r="J87" i="10"/>
  <c r="L6" i="10"/>
  <c r="J326" i="10"/>
  <c r="J310" i="10"/>
  <c r="L310" i="10" s="1"/>
  <c r="J294" i="10"/>
  <c r="L294" i="10" s="1"/>
  <c r="J278" i="10"/>
  <c r="L278" i="10" s="1"/>
  <c r="J262" i="10"/>
  <c r="L262" i="10" s="1"/>
  <c r="J198" i="10"/>
  <c r="L198" i="10" s="1"/>
  <c r="J182" i="10"/>
  <c r="L182" i="10" s="1"/>
  <c r="J150" i="10"/>
  <c r="L150" i="10" s="1"/>
  <c r="J134" i="10"/>
  <c r="L134" i="10" s="1"/>
  <c r="J118" i="10"/>
  <c r="L118" i="10" s="1"/>
  <c r="J102" i="10"/>
  <c r="L102" i="10" s="1"/>
  <c r="J86" i="10"/>
  <c r="L86" i="10" s="1"/>
  <c r="J70" i="10"/>
  <c r="L70" i="10" s="1"/>
  <c r="J38" i="10"/>
  <c r="L38" i="10" s="1"/>
  <c r="J22" i="10"/>
  <c r="J53" i="10"/>
  <c r="J37" i="10"/>
  <c r="J163" i="10"/>
  <c r="J147" i="10"/>
  <c r="J67" i="10"/>
  <c r="L67" i="10" s="1"/>
  <c r="J51" i="10"/>
  <c r="J274" i="10"/>
  <c r="J258" i="10"/>
  <c r="J242" i="10"/>
  <c r="L242" i="10" s="1"/>
  <c r="J210" i="10"/>
  <c r="J194" i="10"/>
  <c r="J257" i="10"/>
  <c r="L257" i="10" s="1"/>
  <c r="J161" i="10"/>
  <c r="J129" i="10"/>
  <c r="J65" i="10"/>
  <c r="J45" i="10"/>
  <c r="L45" i="10" s="1"/>
  <c r="J29" i="10"/>
  <c r="L29" i="10" s="1"/>
  <c r="J13" i="10"/>
  <c r="J76" i="10"/>
  <c r="J44" i="10"/>
  <c r="J155" i="10"/>
  <c r="J91" i="10"/>
  <c r="J75" i="10"/>
  <c r="L75" i="10" s="1"/>
  <c r="J59" i="10"/>
  <c r="J43" i="10"/>
  <c r="J27" i="10"/>
  <c r="L27" i="10" s="1"/>
  <c r="J11" i="10"/>
  <c r="J170" i="10"/>
  <c r="J169" i="10"/>
  <c r="J153" i="10"/>
  <c r="L153" i="10" s="1"/>
  <c r="J137" i="10"/>
  <c r="J89" i="10"/>
  <c r="J73" i="10"/>
  <c r="J57" i="10"/>
  <c r="J41" i="10"/>
  <c r="J25" i="10"/>
  <c r="L25" i="10" s="1"/>
  <c r="J9" i="10"/>
  <c r="L9" i="10" s="1"/>
  <c r="N338" i="10" l="1"/>
  <c r="O205" i="10"/>
  <c r="O80" i="10"/>
  <c r="O338" i="10"/>
  <c r="P12" i="10"/>
  <c r="P80" i="10"/>
  <c r="P338" i="10"/>
  <c r="P205" i="10"/>
  <c r="N12" i="10"/>
  <c r="P184" i="10"/>
  <c r="O12" i="10"/>
  <c r="P298" i="10"/>
  <c r="P34" i="10"/>
  <c r="N298" i="10"/>
  <c r="O114" i="10"/>
  <c r="O271" i="10"/>
  <c r="M296" i="10"/>
  <c r="P296" i="10"/>
  <c r="M300" i="10"/>
  <c r="P300" i="10"/>
  <c r="N276" i="10"/>
  <c r="O276" i="10"/>
  <c r="P162" i="10"/>
  <c r="M251" i="10"/>
  <c r="P251" i="10"/>
  <c r="M168" i="10"/>
  <c r="P168" i="10"/>
  <c r="P276" i="10"/>
  <c r="P297" i="10"/>
  <c r="P46" i="10"/>
  <c r="O257" i="10"/>
  <c r="P257" i="10"/>
  <c r="O102" i="10"/>
  <c r="P102" i="10"/>
  <c r="O183" i="10"/>
  <c r="P183" i="10"/>
  <c r="O99" i="10"/>
  <c r="P99" i="10"/>
  <c r="O193" i="10"/>
  <c r="P193" i="10"/>
  <c r="O225" i="10"/>
  <c r="P225" i="10"/>
  <c r="O165" i="10"/>
  <c r="P165" i="10"/>
  <c r="O277" i="10"/>
  <c r="P277" i="10"/>
  <c r="O14" i="10"/>
  <c r="P14" i="10"/>
  <c r="O286" i="10"/>
  <c r="P286" i="10"/>
  <c r="O299" i="10"/>
  <c r="P299" i="10"/>
  <c r="O118" i="10"/>
  <c r="P118" i="10"/>
  <c r="O199" i="10"/>
  <c r="P199" i="10"/>
  <c r="O115" i="10"/>
  <c r="P115" i="10"/>
  <c r="O173" i="10"/>
  <c r="P173" i="10"/>
  <c r="O77" i="10"/>
  <c r="P77" i="10"/>
  <c r="O181" i="10"/>
  <c r="P181" i="10"/>
  <c r="O149" i="10"/>
  <c r="P149" i="10"/>
  <c r="O312" i="10"/>
  <c r="P312" i="10"/>
  <c r="O219" i="10"/>
  <c r="P219" i="10"/>
  <c r="O86" i="10"/>
  <c r="P86" i="10"/>
  <c r="O253" i="10"/>
  <c r="P253" i="10"/>
  <c r="O30" i="10"/>
  <c r="P30" i="10"/>
  <c r="O27" i="10"/>
  <c r="P27" i="10"/>
  <c r="O134" i="10"/>
  <c r="P134" i="10"/>
  <c r="O215" i="10"/>
  <c r="P215" i="10"/>
  <c r="O131" i="10"/>
  <c r="P131" i="10"/>
  <c r="O333" i="10"/>
  <c r="P333" i="10"/>
  <c r="O49" i="10"/>
  <c r="P49" i="10"/>
  <c r="O213" i="10"/>
  <c r="P213" i="10"/>
  <c r="O325" i="10"/>
  <c r="P325" i="10"/>
  <c r="O206" i="10"/>
  <c r="P206" i="10"/>
  <c r="O83" i="10"/>
  <c r="P83" i="10"/>
  <c r="O64" i="10"/>
  <c r="P64" i="10"/>
  <c r="O242" i="10"/>
  <c r="P242" i="10"/>
  <c r="O150" i="10"/>
  <c r="P150" i="10"/>
  <c r="O231" i="10"/>
  <c r="P231" i="10"/>
  <c r="O179" i="10"/>
  <c r="P179" i="10"/>
  <c r="O145" i="10"/>
  <c r="P145" i="10"/>
  <c r="O285" i="10"/>
  <c r="P285" i="10"/>
  <c r="O229" i="10"/>
  <c r="P229" i="10"/>
  <c r="O21" i="10"/>
  <c r="P21" i="10"/>
  <c r="O185" i="10"/>
  <c r="P185" i="10"/>
  <c r="O182" i="10"/>
  <c r="P182" i="10"/>
  <c r="O247" i="10"/>
  <c r="P247" i="10"/>
  <c r="O195" i="10"/>
  <c r="P195" i="10"/>
  <c r="O200" i="10"/>
  <c r="P200" i="10"/>
  <c r="O241" i="10"/>
  <c r="P241" i="10"/>
  <c r="O245" i="10"/>
  <c r="P245" i="10"/>
  <c r="O322" i="10"/>
  <c r="P322" i="10"/>
  <c r="O304" i="10"/>
  <c r="P304" i="10"/>
  <c r="O75" i="10"/>
  <c r="P75" i="10"/>
  <c r="O198" i="10"/>
  <c r="P198" i="10"/>
  <c r="O263" i="10"/>
  <c r="P263" i="10"/>
  <c r="O211" i="10"/>
  <c r="P211" i="10"/>
  <c r="O81" i="10"/>
  <c r="P81" i="10"/>
  <c r="O85" i="10"/>
  <c r="P85" i="10"/>
  <c r="O261" i="10"/>
  <c r="P261" i="10"/>
  <c r="O302" i="10"/>
  <c r="P302" i="10"/>
  <c r="O270" i="10"/>
  <c r="P270" i="10"/>
  <c r="O262" i="10"/>
  <c r="P262" i="10"/>
  <c r="O279" i="10"/>
  <c r="P279" i="10"/>
  <c r="O227" i="10"/>
  <c r="P227" i="10"/>
  <c r="O334" i="10"/>
  <c r="P334" i="10"/>
  <c r="O72" i="10"/>
  <c r="P72" i="10"/>
  <c r="O293" i="10"/>
  <c r="P293" i="10"/>
  <c r="O235" i="10"/>
  <c r="P235" i="10"/>
  <c r="O132" i="10"/>
  <c r="P132" i="10"/>
  <c r="O9" i="10"/>
  <c r="P9" i="10"/>
  <c r="O67" i="10"/>
  <c r="P67" i="10"/>
  <c r="O278" i="10"/>
  <c r="P278" i="10"/>
  <c r="O295" i="10"/>
  <c r="P295" i="10"/>
  <c r="O243" i="10"/>
  <c r="P243" i="10"/>
  <c r="O232" i="10"/>
  <c r="P232" i="10"/>
  <c r="O328" i="10"/>
  <c r="P328" i="10"/>
  <c r="O309" i="10"/>
  <c r="P309" i="10"/>
  <c r="O98" i="10"/>
  <c r="P98" i="10"/>
  <c r="O264" i="10"/>
  <c r="P264" i="10"/>
  <c r="O25" i="10"/>
  <c r="P25" i="10"/>
  <c r="O294" i="10"/>
  <c r="P294" i="10"/>
  <c r="O311" i="10"/>
  <c r="P311" i="10"/>
  <c r="O259" i="10"/>
  <c r="P259" i="10"/>
  <c r="O330" i="10"/>
  <c r="P330" i="10"/>
  <c r="O321" i="10"/>
  <c r="P321" i="10"/>
  <c r="O48" i="10"/>
  <c r="P48" i="10"/>
  <c r="O223" i="10"/>
  <c r="P223" i="10"/>
  <c r="O133" i="10"/>
  <c r="P133" i="10"/>
  <c r="O310" i="10"/>
  <c r="P310" i="10"/>
  <c r="O327" i="10"/>
  <c r="P327" i="10"/>
  <c r="O275" i="10"/>
  <c r="P275" i="10"/>
  <c r="O308" i="10"/>
  <c r="P308" i="10"/>
  <c r="O221" i="10"/>
  <c r="P221" i="10"/>
  <c r="O104" i="10"/>
  <c r="P104" i="10"/>
  <c r="O47" i="10"/>
  <c r="P47" i="10"/>
  <c r="O202" i="10"/>
  <c r="P202" i="10"/>
  <c r="O167" i="10"/>
  <c r="P167" i="10"/>
  <c r="O88" i="10"/>
  <c r="P88" i="10"/>
  <c r="O291" i="10"/>
  <c r="P291" i="10"/>
  <c r="O289" i="10"/>
  <c r="P289" i="10"/>
  <c r="O113" i="10"/>
  <c r="P113" i="10"/>
  <c r="O237" i="10"/>
  <c r="P237" i="10"/>
  <c r="O320" i="10"/>
  <c r="P320" i="10"/>
  <c r="O151" i="10"/>
  <c r="P151" i="10"/>
  <c r="O29" i="10"/>
  <c r="P29" i="10"/>
  <c r="O6" i="10"/>
  <c r="P6" i="10"/>
  <c r="O190" i="10"/>
  <c r="P190" i="10"/>
  <c r="O307" i="10"/>
  <c r="P307" i="10"/>
  <c r="O269" i="10"/>
  <c r="P269" i="10"/>
  <c r="O197" i="10"/>
  <c r="P197" i="10"/>
  <c r="O116" i="10"/>
  <c r="P116" i="10"/>
  <c r="O31" i="10"/>
  <c r="P31" i="10"/>
  <c r="O45" i="10"/>
  <c r="P45" i="10"/>
  <c r="O56" i="10"/>
  <c r="P56" i="10"/>
  <c r="O323" i="10"/>
  <c r="P323" i="10"/>
  <c r="O248" i="10"/>
  <c r="P248" i="10"/>
  <c r="O69" i="10"/>
  <c r="P69" i="10"/>
  <c r="O177" i="10"/>
  <c r="P177" i="10"/>
  <c r="O318" i="10"/>
  <c r="P318" i="10"/>
  <c r="O287" i="10"/>
  <c r="P287" i="10"/>
  <c r="O8" i="10"/>
  <c r="P8" i="10"/>
  <c r="O38" i="10"/>
  <c r="P38" i="10"/>
  <c r="O103" i="10"/>
  <c r="P103" i="10"/>
  <c r="O19" i="10"/>
  <c r="P19" i="10"/>
  <c r="O62" i="10"/>
  <c r="P62" i="10"/>
  <c r="O141" i="10"/>
  <c r="P141" i="10"/>
  <c r="O101" i="10"/>
  <c r="P101" i="10"/>
  <c r="O120" i="10"/>
  <c r="P120" i="10"/>
  <c r="O252" i="10"/>
  <c r="P252" i="10"/>
  <c r="O201" i="10"/>
  <c r="P201" i="10"/>
  <c r="O153" i="10"/>
  <c r="P153" i="10"/>
  <c r="O70" i="10"/>
  <c r="P70" i="10"/>
  <c r="O119" i="10"/>
  <c r="P119" i="10"/>
  <c r="O35" i="10"/>
  <c r="P35" i="10"/>
  <c r="O152" i="10"/>
  <c r="P152" i="10"/>
  <c r="O24" i="10"/>
  <c r="P24" i="10"/>
  <c r="O117" i="10"/>
  <c r="P117" i="10"/>
  <c r="O337" i="10"/>
  <c r="P337" i="10"/>
  <c r="O317" i="10"/>
  <c r="P317" i="10"/>
  <c r="O82" i="10"/>
  <c r="P82" i="10"/>
  <c r="M227" i="10"/>
  <c r="N227" i="10"/>
  <c r="M235" i="10"/>
  <c r="N235" i="10"/>
  <c r="M278" i="10"/>
  <c r="N278" i="10"/>
  <c r="M295" i="10"/>
  <c r="N295" i="10"/>
  <c r="M243" i="10"/>
  <c r="N243" i="10"/>
  <c r="M232" i="10"/>
  <c r="N232" i="10"/>
  <c r="M328" i="10"/>
  <c r="N328" i="10"/>
  <c r="M309" i="10"/>
  <c r="N309" i="10"/>
  <c r="M98" i="10"/>
  <c r="N98" i="10"/>
  <c r="M264" i="10"/>
  <c r="N264" i="10"/>
  <c r="M262" i="10"/>
  <c r="N262" i="10"/>
  <c r="M72" i="10"/>
  <c r="N72" i="10"/>
  <c r="M27" i="10"/>
  <c r="N27" i="10"/>
  <c r="M294" i="10"/>
  <c r="N294" i="10"/>
  <c r="M311" i="10"/>
  <c r="N311" i="10"/>
  <c r="M259" i="10"/>
  <c r="N259" i="10"/>
  <c r="M330" i="10"/>
  <c r="N330" i="10"/>
  <c r="M321" i="10"/>
  <c r="N321" i="10"/>
  <c r="M48" i="10"/>
  <c r="N48" i="10"/>
  <c r="M223" i="10"/>
  <c r="N223" i="10"/>
  <c r="M67" i="10"/>
  <c r="N67" i="10"/>
  <c r="M334" i="10"/>
  <c r="N334" i="10"/>
  <c r="M132" i="10"/>
  <c r="N132" i="10"/>
  <c r="M9" i="10"/>
  <c r="N9" i="10"/>
  <c r="M310" i="10"/>
  <c r="N310" i="10"/>
  <c r="M327" i="10"/>
  <c r="N327" i="10"/>
  <c r="M275" i="10"/>
  <c r="N275" i="10"/>
  <c r="M308" i="10"/>
  <c r="N308" i="10"/>
  <c r="M221" i="10"/>
  <c r="N221" i="10"/>
  <c r="M104" i="10"/>
  <c r="N104" i="10"/>
  <c r="M47" i="10"/>
  <c r="N47" i="10"/>
  <c r="M202" i="10"/>
  <c r="N202" i="10"/>
  <c r="M279" i="10"/>
  <c r="N279" i="10"/>
  <c r="M293" i="10"/>
  <c r="N293" i="10"/>
  <c r="M25" i="10"/>
  <c r="N25" i="10"/>
  <c r="M88" i="10"/>
  <c r="N88" i="10"/>
  <c r="M291" i="10"/>
  <c r="N291" i="10"/>
  <c r="M289" i="10"/>
  <c r="N289" i="10"/>
  <c r="M113" i="10"/>
  <c r="N113" i="10"/>
  <c r="M237" i="10"/>
  <c r="N237" i="10"/>
  <c r="M320" i="10"/>
  <c r="N320" i="10"/>
  <c r="M151" i="10"/>
  <c r="N151" i="10"/>
  <c r="M75" i="10"/>
  <c r="N75" i="10"/>
  <c r="M6" i="10"/>
  <c r="N6" i="10"/>
  <c r="M190" i="10"/>
  <c r="N190" i="10"/>
  <c r="M307" i="10"/>
  <c r="N307" i="10"/>
  <c r="M269" i="10"/>
  <c r="N269" i="10"/>
  <c r="M197" i="10"/>
  <c r="N197" i="10"/>
  <c r="M116" i="10"/>
  <c r="N116" i="10"/>
  <c r="M31" i="10"/>
  <c r="N31" i="10"/>
  <c r="M56" i="10"/>
  <c r="N56" i="10"/>
  <c r="M323" i="10"/>
  <c r="N323" i="10"/>
  <c r="M248" i="10"/>
  <c r="N248" i="10"/>
  <c r="M69" i="10"/>
  <c r="N69" i="10"/>
  <c r="M177" i="10"/>
  <c r="N177" i="10"/>
  <c r="M318" i="10"/>
  <c r="N318" i="10"/>
  <c r="M287" i="10"/>
  <c r="N287" i="10"/>
  <c r="M38" i="10"/>
  <c r="N38" i="10"/>
  <c r="M103" i="10"/>
  <c r="N103" i="10"/>
  <c r="M19" i="10"/>
  <c r="N19" i="10"/>
  <c r="M62" i="10"/>
  <c r="N62" i="10"/>
  <c r="M141" i="10"/>
  <c r="N141" i="10"/>
  <c r="M101" i="10"/>
  <c r="N101" i="10"/>
  <c r="M120" i="10"/>
  <c r="N120" i="10"/>
  <c r="M252" i="10"/>
  <c r="N252" i="10"/>
  <c r="M201" i="10"/>
  <c r="N201" i="10"/>
  <c r="M257" i="10"/>
  <c r="N257" i="10"/>
  <c r="M70" i="10"/>
  <c r="N70" i="10"/>
  <c r="M119" i="10"/>
  <c r="N119" i="10"/>
  <c r="M35" i="10"/>
  <c r="N35" i="10"/>
  <c r="M152" i="10"/>
  <c r="N152" i="10"/>
  <c r="M24" i="10"/>
  <c r="N24" i="10"/>
  <c r="M117" i="10"/>
  <c r="N117" i="10"/>
  <c r="M337" i="10"/>
  <c r="N337" i="10"/>
  <c r="M317" i="10"/>
  <c r="N317" i="10"/>
  <c r="M82" i="10"/>
  <c r="N82" i="10"/>
  <c r="M86" i="10"/>
  <c r="N86" i="10"/>
  <c r="M167" i="10"/>
  <c r="N167" i="10"/>
  <c r="M83" i="10"/>
  <c r="N83" i="10"/>
  <c r="M253" i="10"/>
  <c r="N253" i="10"/>
  <c r="M8" i="10"/>
  <c r="N8" i="10"/>
  <c r="M133" i="10"/>
  <c r="N133" i="10"/>
  <c r="M299" i="10"/>
  <c r="N299" i="10"/>
  <c r="M64" i="10"/>
  <c r="N64" i="10"/>
  <c r="M30" i="10"/>
  <c r="N30" i="10"/>
  <c r="M153" i="10"/>
  <c r="N153" i="10"/>
  <c r="M102" i="10"/>
  <c r="N102" i="10"/>
  <c r="M183" i="10"/>
  <c r="N183" i="10"/>
  <c r="M99" i="10"/>
  <c r="N99" i="10"/>
  <c r="M193" i="10"/>
  <c r="N193" i="10"/>
  <c r="M225" i="10"/>
  <c r="N225" i="10"/>
  <c r="M165" i="10"/>
  <c r="N165" i="10"/>
  <c r="M277" i="10"/>
  <c r="N277" i="10"/>
  <c r="M14" i="10"/>
  <c r="N14" i="10"/>
  <c r="M286" i="10"/>
  <c r="N286" i="10"/>
  <c r="M242" i="10"/>
  <c r="N242" i="10"/>
  <c r="M118" i="10"/>
  <c r="N118" i="10"/>
  <c r="M199" i="10"/>
  <c r="N199" i="10"/>
  <c r="M115" i="10"/>
  <c r="N115" i="10"/>
  <c r="M173" i="10"/>
  <c r="N173" i="10"/>
  <c r="M77" i="10"/>
  <c r="N77" i="10"/>
  <c r="M181" i="10"/>
  <c r="N181" i="10"/>
  <c r="M149" i="10"/>
  <c r="N149" i="10"/>
  <c r="M312" i="10"/>
  <c r="N312" i="10"/>
  <c r="M219" i="10"/>
  <c r="N219" i="10"/>
  <c r="M29" i="10"/>
  <c r="N29" i="10"/>
  <c r="M134" i="10"/>
  <c r="N134" i="10"/>
  <c r="M215" i="10"/>
  <c r="N215" i="10"/>
  <c r="M131" i="10"/>
  <c r="N131" i="10"/>
  <c r="M333" i="10"/>
  <c r="N333" i="10"/>
  <c r="M49" i="10"/>
  <c r="N49" i="10"/>
  <c r="M213" i="10"/>
  <c r="N213" i="10"/>
  <c r="M325" i="10"/>
  <c r="N325" i="10"/>
  <c r="M206" i="10"/>
  <c r="N206" i="10"/>
  <c r="M45" i="10"/>
  <c r="N45" i="10"/>
  <c r="M150" i="10"/>
  <c r="N150" i="10"/>
  <c r="M231" i="10"/>
  <c r="N231" i="10"/>
  <c r="M179" i="10"/>
  <c r="N179" i="10"/>
  <c r="M145" i="10"/>
  <c r="N145" i="10"/>
  <c r="M285" i="10"/>
  <c r="N285" i="10"/>
  <c r="M229" i="10"/>
  <c r="N229" i="10"/>
  <c r="M21" i="10"/>
  <c r="N21" i="10"/>
  <c r="M185" i="10"/>
  <c r="N185" i="10"/>
  <c r="M182" i="10"/>
  <c r="N182" i="10"/>
  <c r="M247" i="10"/>
  <c r="N247" i="10"/>
  <c r="M195" i="10"/>
  <c r="N195" i="10"/>
  <c r="M200" i="10"/>
  <c r="N200" i="10"/>
  <c r="M241" i="10"/>
  <c r="N241" i="10"/>
  <c r="M245" i="10"/>
  <c r="N245" i="10"/>
  <c r="M322" i="10"/>
  <c r="N322" i="10"/>
  <c r="M304" i="10"/>
  <c r="N304" i="10"/>
  <c r="M198" i="10"/>
  <c r="N198" i="10"/>
  <c r="M263" i="10"/>
  <c r="N263" i="10"/>
  <c r="M211" i="10"/>
  <c r="N211" i="10"/>
  <c r="M81" i="10"/>
  <c r="N81" i="10"/>
  <c r="M85" i="10"/>
  <c r="N85" i="10"/>
  <c r="M261" i="10"/>
  <c r="N261" i="10"/>
  <c r="M302" i="10"/>
  <c r="N302" i="10"/>
  <c r="M270" i="10"/>
  <c r="N270" i="10"/>
  <c r="L147" i="10"/>
  <c r="L163" i="10"/>
  <c r="L210" i="10"/>
  <c r="L258" i="10"/>
  <c r="L170" i="10"/>
  <c r="L41" i="10"/>
  <c r="L13" i="10"/>
  <c r="L274" i="10"/>
  <c r="L37" i="10"/>
  <c r="L57" i="10"/>
  <c r="L11" i="10"/>
  <c r="L53" i="10"/>
  <c r="L73" i="10"/>
  <c r="L89" i="10"/>
  <c r="L43" i="10"/>
  <c r="L137" i="10"/>
  <c r="L59" i="10"/>
  <c r="L326" i="10"/>
  <c r="L169" i="10"/>
  <c r="L91" i="10"/>
  <c r="L65" i="10"/>
  <c r="L22" i="10"/>
  <c r="L87" i="10"/>
  <c r="L155" i="10"/>
  <c r="L129" i="10"/>
  <c r="L161" i="10"/>
  <c r="L51" i="10"/>
  <c r="L194" i="10"/>
  <c r="L76" i="10"/>
  <c r="L44" i="10"/>
  <c r="O91" i="10" l="1"/>
  <c r="P91" i="10"/>
  <c r="O258" i="10"/>
  <c r="P258" i="10"/>
  <c r="O169" i="10"/>
  <c r="P169" i="10"/>
  <c r="O210" i="10"/>
  <c r="P210" i="10"/>
  <c r="O137" i="10"/>
  <c r="P137" i="10"/>
  <c r="O163" i="10"/>
  <c r="P163" i="10"/>
  <c r="O43" i="10"/>
  <c r="P43" i="10"/>
  <c r="O44" i="10"/>
  <c r="P44" i="10"/>
  <c r="O89" i="10"/>
  <c r="P89" i="10"/>
  <c r="O59" i="10"/>
  <c r="P59" i="10"/>
  <c r="O76" i="10"/>
  <c r="P76" i="10"/>
  <c r="O73" i="10"/>
  <c r="P73" i="10"/>
  <c r="O194" i="10"/>
  <c r="P194" i="10"/>
  <c r="O53" i="10"/>
  <c r="P53" i="10"/>
  <c r="O51" i="10"/>
  <c r="P51" i="10"/>
  <c r="O11" i="10"/>
  <c r="P11" i="10"/>
  <c r="O161" i="10"/>
  <c r="P161" i="10"/>
  <c r="O57" i="10"/>
  <c r="P57" i="10"/>
  <c r="O147" i="10"/>
  <c r="P147" i="10"/>
  <c r="O129" i="10"/>
  <c r="P129" i="10"/>
  <c r="O37" i="10"/>
  <c r="P37" i="10"/>
  <c r="O155" i="10"/>
  <c r="P155" i="10"/>
  <c r="O274" i="10"/>
  <c r="P274" i="10"/>
  <c r="O87" i="10"/>
  <c r="P87" i="10"/>
  <c r="O13" i="10"/>
  <c r="P13" i="10"/>
  <c r="O326" i="10"/>
  <c r="P326" i="10"/>
  <c r="O22" i="10"/>
  <c r="P22" i="10"/>
  <c r="O41" i="10"/>
  <c r="P41" i="10"/>
  <c r="O65" i="10"/>
  <c r="P65" i="10"/>
  <c r="O170" i="10"/>
  <c r="P170" i="10"/>
  <c r="M194" i="10"/>
  <c r="N194" i="10"/>
  <c r="M51" i="10"/>
  <c r="N51" i="10"/>
  <c r="M37" i="10"/>
  <c r="N37" i="10"/>
  <c r="M163" i="10"/>
  <c r="N163" i="10"/>
  <c r="M326" i="10"/>
  <c r="N326" i="10"/>
  <c r="M274" i="10"/>
  <c r="N274" i="10"/>
  <c r="M169" i="10"/>
  <c r="N169" i="10"/>
  <c r="M59" i="10"/>
  <c r="N59" i="10"/>
  <c r="M13" i="10"/>
  <c r="N13" i="10"/>
  <c r="M161" i="10"/>
  <c r="N161" i="10"/>
  <c r="M41" i="10"/>
  <c r="N41" i="10"/>
  <c r="M147" i="10"/>
  <c r="N147" i="10"/>
  <c r="M137" i="10"/>
  <c r="N137" i="10"/>
  <c r="M129" i="10"/>
  <c r="N129" i="10"/>
  <c r="M170" i="10"/>
  <c r="N170" i="10"/>
  <c r="M258" i="10"/>
  <c r="N258" i="10"/>
  <c r="M155" i="10"/>
  <c r="N155" i="10"/>
  <c r="M89" i="10"/>
  <c r="N89" i="10"/>
  <c r="M210" i="10"/>
  <c r="N210" i="10"/>
  <c r="M43" i="10"/>
  <c r="N43" i="10"/>
  <c r="M44" i="10"/>
  <c r="N44" i="10"/>
  <c r="M87" i="10"/>
  <c r="N87" i="10"/>
  <c r="M73" i="10"/>
  <c r="N73" i="10"/>
  <c r="M22" i="10"/>
  <c r="N22" i="10"/>
  <c r="M53" i="10"/>
  <c r="N53" i="10"/>
  <c r="M76" i="10"/>
  <c r="N76" i="10"/>
  <c r="M65" i="10"/>
  <c r="N65" i="10"/>
  <c r="M11" i="10"/>
  <c r="N11" i="10"/>
  <c r="M91" i="10"/>
  <c r="N91" i="10"/>
  <c r="M57" i="10"/>
  <c r="N57" i="10"/>
  <c r="K339" i="10"/>
  <c r="F9" i="5" l="1"/>
  <c r="F10" i="5"/>
  <c r="F11" i="5"/>
  <c r="F12" i="5"/>
  <c r="F16" i="5"/>
  <c r="F19" i="5"/>
  <c r="F22" i="5"/>
  <c r="F26" i="5"/>
  <c r="F28" i="5"/>
  <c r="F31" i="5"/>
  <c r="F32" i="5"/>
  <c r="F33" i="5"/>
  <c r="F37" i="5"/>
  <c r="F39" i="5"/>
  <c r="F40" i="5"/>
  <c r="F43" i="5"/>
  <c r="F49" i="5"/>
  <c r="F53" i="5"/>
  <c r="F56" i="5"/>
  <c r="F57" i="5"/>
  <c r="F63" i="5"/>
  <c r="F64" i="5"/>
  <c r="F65" i="5"/>
  <c r="F67" i="5"/>
  <c r="F68" i="5"/>
  <c r="F75" i="5"/>
  <c r="F89" i="5"/>
  <c r="F91" i="5"/>
  <c r="F92" i="5"/>
  <c r="F93" i="5"/>
  <c r="F95" i="5"/>
  <c r="F96" i="5"/>
  <c r="F97" i="5"/>
  <c r="F98" i="5"/>
  <c r="F100" i="5"/>
  <c r="F101" i="5"/>
  <c r="F109" i="5"/>
  <c r="F110" i="5"/>
  <c r="F111" i="5"/>
  <c r="F112" i="5"/>
  <c r="F113" i="5"/>
  <c r="F114" i="5"/>
  <c r="F115" i="5"/>
  <c r="F116" i="5"/>
  <c r="F117" i="5"/>
  <c r="F118" i="5"/>
  <c r="F119" i="5"/>
  <c r="F120" i="5"/>
  <c r="F121" i="5"/>
  <c r="F122" i="5"/>
  <c r="F123" i="5"/>
  <c r="F124" i="5"/>
  <c r="F125" i="5"/>
  <c r="F126" i="5"/>
  <c r="F127" i="5"/>
  <c r="F128" i="5"/>
  <c r="F130" i="5"/>
  <c r="F131" i="5"/>
  <c r="F132" i="5"/>
  <c r="F133" i="5"/>
  <c r="F134" i="5"/>
  <c r="F135" i="5"/>
  <c r="F137" i="5"/>
  <c r="F138" i="5"/>
  <c r="F139" i="5"/>
  <c r="F140" i="5"/>
  <c r="F141" i="5"/>
  <c r="F143" i="5"/>
  <c r="F144" i="5"/>
  <c r="F147" i="5"/>
  <c r="F148" i="5"/>
  <c r="F154" i="5"/>
  <c r="F159" i="5"/>
  <c r="F160" i="5"/>
  <c r="F161" i="5"/>
  <c r="F162" i="5"/>
  <c r="F163" i="5"/>
  <c r="F164" i="5"/>
  <c r="F166" i="5"/>
  <c r="F167" i="5"/>
  <c r="F169" i="5"/>
  <c r="F170" i="5"/>
  <c r="F171" i="5"/>
  <c r="F172" i="5"/>
  <c r="F173" i="5"/>
  <c r="F174" i="5"/>
  <c r="F176" i="5"/>
  <c r="F177" i="5"/>
  <c r="F178" i="5"/>
  <c r="F179" i="5"/>
  <c r="F180" i="5"/>
  <c r="F181" i="5"/>
  <c r="F182" i="5"/>
  <c r="F183" i="5"/>
  <c r="F184" i="5"/>
  <c r="F186" i="5"/>
  <c r="F189" i="5"/>
  <c r="F190" i="5"/>
  <c r="F191" i="5"/>
  <c r="F192" i="5"/>
  <c r="F193" i="5"/>
  <c r="F195" i="5"/>
  <c r="F197" i="5"/>
  <c r="F198" i="5"/>
  <c r="F199" i="5"/>
  <c r="F200" i="5"/>
  <c r="F201" i="5"/>
  <c r="F202" i="5"/>
  <c r="F204" i="5"/>
  <c r="F207" i="5"/>
  <c r="F209" i="5"/>
  <c r="F210" i="5"/>
  <c r="F213" i="5"/>
  <c r="F224" i="5"/>
  <c r="F228" i="5"/>
  <c r="F234" i="5"/>
  <c r="F236" i="5"/>
  <c r="F238" i="5"/>
  <c r="F239" i="5"/>
  <c r="F240" i="5"/>
  <c r="F241" i="5"/>
  <c r="F243" i="5"/>
  <c r="F244" i="5"/>
  <c r="F245" i="5"/>
  <c r="F246" i="5"/>
  <c r="F256" i="5"/>
  <c r="F257" i="5"/>
  <c r="F258" i="5"/>
  <c r="F259" i="5"/>
  <c r="F260" i="5"/>
  <c r="F262" i="5"/>
  <c r="F266" i="5"/>
  <c r="F267" i="5"/>
  <c r="F273" i="5"/>
  <c r="F274" i="5"/>
  <c r="F284" i="5"/>
  <c r="F285" i="5"/>
  <c r="F286" i="5"/>
  <c r="F287" i="5"/>
  <c r="F288" i="5"/>
  <c r="F289" i="5"/>
  <c r="F290" i="5"/>
  <c r="F292" i="5"/>
  <c r="F293" i="5"/>
  <c r="F294" i="5"/>
  <c r="F295" i="5"/>
  <c r="F296" i="5"/>
  <c r="F297" i="5"/>
  <c r="F298" i="5"/>
  <c r="F299" i="5"/>
  <c r="F300" i="5"/>
  <c r="F301" i="5"/>
  <c r="F303" i="5"/>
  <c r="F304" i="5"/>
  <c r="F305" i="5"/>
  <c r="F306" i="5"/>
  <c r="F307" i="5"/>
  <c r="F308" i="5"/>
  <c r="F309" i="5"/>
  <c r="F310" i="5"/>
  <c r="F311" i="5"/>
  <c r="F312" i="5"/>
  <c r="F313" i="5"/>
  <c r="F314" i="5"/>
  <c r="F315" i="5"/>
  <c r="F316" i="5"/>
  <c r="F317" i="5"/>
  <c r="F318" i="5"/>
  <c r="F321" i="5"/>
  <c r="F325" i="5"/>
  <c r="F326" i="5"/>
  <c r="F328" i="5"/>
  <c r="F331" i="5"/>
  <c r="F332" i="5"/>
  <c r="F333" i="5"/>
  <c r="F334" i="5"/>
  <c r="F335" i="5"/>
  <c r="F336" i="5"/>
  <c r="F337" i="5"/>
  <c r="F338" i="5"/>
  <c r="G135" i="5"/>
  <c r="H135" i="5" l="1"/>
  <c r="F34" i="3"/>
  <c r="G34" i="5" s="1"/>
  <c r="F26" i="3"/>
  <c r="G26" i="5" s="1"/>
  <c r="H26" i="5" s="1"/>
  <c r="F33" i="3"/>
  <c r="G33" i="5" s="1"/>
  <c r="H33" i="5" s="1"/>
  <c r="F28" i="3"/>
  <c r="G28" i="5" s="1"/>
  <c r="H28" i="5" s="1"/>
  <c r="F36" i="3"/>
  <c r="G36" i="5" s="1"/>
  <c r="F29" i="3"/>
  <c r="G29" i="5" s="1"/>
  <c r="F27" i="3"/>
  <c r="G27" i="5" s="1"/>
  <c r="F31" i="3"/>
  <c r="G31" i="5" s="1"/>
  <c r="H31" i="5" s="1"/>
  <c r="F32" i="3"/>
  <c r="G32" i="5" s="1"/>
  <c r="H32" i="5" s="1"/>
  <c r="F30" i="3"/>
  <c r="G30" i="5" s="1"/>
  <c r="F35" i="3"/>
  <c r="G35" i="5" s="1"/>
  <c r="F249" i="3"/>
  <c r="G250" i="5" s="1"/>
  <c r="F248" i="3"/>
  <c r="G249" i="5" s="1"/>
  <c r="F251" i="3"/>
  <c r="G252" i="5" s="1"/>
  <c r="F247" i="3"/>
  <c r="G248" i="5" s="1"/>
  <c r="F250" i="3"/>
  <c r="G251" i="5" s="1"/>
  <c r="F252" i="3"/>
  <c r="G253" i="5" s="1"/>
  <c r="F246" i="3"/>
  <c r="G247" i="5" s="1"/>
  <c r="F253" i="3"/>
  <c r="G254" i="5" s="1"/>
  <c r="F62" i="3"/>
  <c r="G62" i="5" s="1"/>
  <c r="F56" i="3"/>
  <c r="G56" i="5" s="1"/>
  <c r="H56" i="5" s="1"/>
  <c r="F55" i="3"/>
  <c r="G55" i="5" s="1"/>
  <c r="F66" i="3"/>
  <c r="G66" i="5" s="1"/>
  <c r="F60" i="3"/>
  <c r="G60" i="5" s="1"/>
  <c r="F64" i="3"/>
  <c r="G64" i="5" s="1"/>
  <c r="H64" i="5" s="1"/>
  <c r="F57" i="3"/>
  <c r="G57" i="5" s="1"/>
  <c r="H57" i="5" s="1"/>
  <c r="F50" i="3"/>
  <c r="G50" i="5" s="1"/>
  <c r="F65" i="3"/>
  <c r="G65" i="5" s="1"/>
  <c r="H65" i="5" s="1"/>
  <c r="F53" i="3"/>
  <c r="G53" i="5" s="1"/>
  <c r="H53" i="5" s="1"/>
  <c r="F51" i="3"/>
  <c r="G51" i="5" s="1"/>
  <c r="F52" i="3"/>
  <c r="G52" i="5" s="1"/>
  <c r="F49" i="3"/>
  <c r="G49" i="5" s="1"/>
  <c r="H49" i="5" s="1"/>
  <c r="F54" i="3"/>
  <c r="G54" i="5" s="1"/>
  <c r="F47" i="3"/>
  <c r="G47" i="5" s="1"/>
  <c r="F48" i="3"/>
  <c r="G48" i="5" s="1"/>
  <c r="F59" i="3"/>
  <c r="G59" i="5" s="1"/>
  <c r="F58" i="3"/>
  <c r="G58" i="5" s="1"/>
  <c r="F63" i="3"/>
  <c r="G63" i="5" s="1"/>
  <c r="H63" i="5" s="1"/>
  <c r="F61" i="3"/>
  <c r="G61" i="5" s="1"/>
  <c r="F326" i="3"/>
  <c r="G327" i="5" s="1"/>
  <c r="F328" i="3"/>
  <c r="G329" i="5" s="1"/>
  <c r="F329" i="3"/>
  <c r="G330" i="5" s="1"/>
  <c r="F325" i="3"/>
  <c r="G326" i="5" s="1"/>
  <c r="H326" i="5" s="1"/>
  <c r="F324" i="3"/>
  <c r="G325" i="5" s="1"/>
  <c r="H325" i="5" s="1"/>
  <c r="F322" i="3"/>
  <c r="G323" i="5" s="1"/>
  <c r="F327" i="3"/>
  <c r="G328" i="5" s="1"/>
  <c r="H328" i="5" s="1"/>
  <c r="F321" i="3"/>
  <c r="G322" i="5" s="1"/>
  <c r="F323" i="3"/>
  <c r="G324" i="5" s="1"/>
  <c r="F140" i="3"/>
  <c r="G141" i="5" s="1"/>
  <c r="H141" i="5" s="1"/>
  <c r="F145" i="3"/>
  <c r="G146" i="5" s="1"/>
  <c r="F156" i="3"/>
  <c r="G157" i="5" s="1"/>
  <c r="F142" i="3"/>
  <c r="G143" i="5" s="1"/>
  <c r="H143" i="5" s="1"/>
  <c r="F154" i="3"/>
  <c r="G155" i="5" s="1"/>
  <c r="F152" i="3"/>
  <c r="G153" i="5" s="1"/>
  <c r="F151" i="3"/>
  <c r="G152" i="5" s="1"/>
  <c r="F147" i="3"/>
  <c r="G148" i="5" s="1"/>
  <c r="H148" i="5" s="1"/>
  <c r="F144" i="3"/>
  <c r="G145" i="5" s="1"/>
  <c r="F139" i="3"/>
  <c r="G140" i="5" s="1"/>
  <c r="H140" i="5" s="1"/>
  <c r="F153" i="3"/>
  <c r="G154" i="5" s="1"/>
  <c r="H154" i="5" s="1"/>
  <c r="F136" i="3"/>
  <c r="G137" i="5" s="1"/>
  <c r="H137" i="5" s="1"/>
  <c r="F137" i="3"/>
  <c r="G138" i="5" s="1"/>
  <c r="H138" i="5" s="1"/>
  <c r="F134" i="3"/>
  <c r="G134" i="5" s="1"/>
  <c r="H134" i="5" s="1"/>
  <c r="F135" i="3"/>
  <c r="G136" i="5" s="1"/>
  <c r="F146" i="3"/>
  <c r="G147" i="5" s="1"/>
  <c r="H147" i="5" s="1"/>
  <c r="F157" i="3"/>
  <c r="G158" i="5" s="1"/>
  <c r="F138" i="3"/>
  <c r="G139" i="5" s="1"/>
  <c r="H139" i="5" s="1"/>
  <c r="F133" i="3"/>
  <c r="G133" i="5" s="1"/>
  <c r="H133" i="5" s="1"/>
  <c r="F141" i="3"/>
  <c r="G142" i="5" s="1"/>
  <c r="F148" i="3"/>
  <c r="G149" i="5" s="1"/>
  <c r="F143" i="3"/>
  <c r="G144" i="5" s="1"/>
  <c r="H144" i="5" s="1"/>
  <c r="F150" i="3"/>
  <c r="G151" i="5" s="1"/>
  <c r="F149" i="3"/>
  <c r="G150" i="5" s="1"/>
  <c r="F5" i="3"/>
  <c r="F155" i="3"/>
  <c r="G156" i="5" s="1"/>
  <c r="F97" i="3"/>
  <c r="G97" i="5" s="1"/>
  <c r="H97" i="5" s="1"/>
  <c r="F94" i="3"/>
  <c r="G94" i="5" s="1"/>
  <c r="F91" i="3"/>
  <c r="G91" i="5" s="1"/>
  <c r="H91" i="5" s="1"/>
  <c r="F98" i="3"/>
  <c r="G98" i="5" s="1"/>
  <c r="H98" i="5" s="1"/>
  <c r="F96" i="3"/>
  <c r="G96" i="5" s="1"/>
  <c r="H96" i="5" s="1"/>
  <c r="F92" i="3"/>
  <c r="G92" i="5" s="1"/>
  <c r="H92" i="5" s="1"/>
  <c r="F95" i="3"/>
  <c r="G95" i="5" s="1"/>
  <c r="H95" i="5" s="1"/>
  <c r="F93" i="3"/>
  <c r="G93" i="5" s="1"/>
  <c r="H93" i="5" s="1"/>
  <c r="F99" i="3"/>
  <c r="G99" i="5" s="1"/>
  <c r="F90" i="3"/>
  <c r="G90" i="5" s="1"/>
  <c r="F101" i="3"/>
  <c r="G101" i="5" s="1"/>
  <c r="H101" i="5" s="1"/>
  <c r="F100" i="3"/>
  <c r="G100" i="5" s="1"/>
  <c r="H100" i="5" s="1"/>
  <c r="F295" i="3"/>
  <c r="G296" i="5" s="1"/>
  <c r="H296" i="5" s="1"/>
  <c r="F297" i="3"/>
  <c r="G298" i="5" s="1"/>
  <c r="H298" i="5" s="1"/>
  <c r="F293" i="3"/>
  <c r="G294" i="5" s="1"/>
  <c r="H294" i="5" s="1"/>
  <c r="F294" i="3"/>
  <c r="G295" i="5" s="1"/>
  <c r="H295" i="5" s="1"/>
  <c r="F300" i="3"/>
  <c r="G301" i="5" s="1"/>
  <c r="H301" i="5" s="1"/>
  <c r="F296" i="3"/>
  <c r="G297" i="5" s="1"/>
  <c r="H297" i="5" s="1"/>
  <c r="F299" i="3"/>
  <c r="G300" i="5" s="1"/>
  <c r="H300" i="5" s="1"/>
  <c r="F298" i="3"/>
  <c r="G299" i="5" s="1"/>
  <c r="H299" i="5" s="1"/>
  <c r="F292" i="3"/>
  <c r="G293" i="5" s="1"/>
  <c r="H293" i="5" s="1"/>
  <c r="F286" i="3"/>
  <c r="G287" i="5" s="1"/>
  <c r="H287" i="5" s="1"/>
  <c r="F291" i="3"/>
  <c r="G292" i="5" s="1"/>
  <c r="H292" i="5" s="1"/>
  <c r="F290" i="3"/>
  <c r="G291" i="5" s="1"/>
  <c r="F285" i="3"/>
  <c r="G286" i="5" s="1"/>
  <c r="H286" i="5" s="1"/>
  <c r="F284" i="3"/>
  <c r="G285" i="5" s="1"/>
  <c r="H285" i="5" s="1"/>
  <c r="F289" i="3"/>
  <c r="G290" i="5" s="1"/>
  <c r="H290" i="5" s="1"/>
  <c r="F288" i="3"/>
  <c r="G289" i="5" s="1"/>
  <c r="H289" i="5" s="1"/>
  <c r="F287" i="3"/>
  <c r="G288" i="5" s="1"/>
  <c r="H288" i="5" s="1"/>
  <c r="F283" i="3"/>
  <c r="G284" i="5" s="1"/>
  <c r="H284" i="5" s="1"/>
  <c r="F42" i="3"/>
  <c r="G42" i="5" s="1"/>
  <c r="F41" i="3"/>
  <c r="G41" i="5" s="1"/>
  <c r="F40" i="3"/>
  <c r="G40" i="5" s="1"/>
  <c r="H40" i="5" s="1"/>
  <c r="F43" i="3"/>
  <c r="G43" i="5" s="1"/>
  <c r="H43" i="5" s="1"/>
  <c r="F45" i="3"/>
  <c r="G45" i="5" s="1"/>
  <c r="F39" i="3"/>
  <c r="G39" i="5" s="1"/>
  <c r="H39" i="5" s="1"/>
  <c r="F46" i="3"/>
  <c r="G46" i="5" s="1"/>
  <c r="F44" i="3"/>
  <c r="G44" i="5" s="1"/>
  <c r="F37" i="3"/>
  <c r="G37" i="5" s="1"/>
  <c r="H37" i="5" s="1"/>
  <c r="F38" i="3"/>
  <c r="G38" i="5" s="1"/>
  <c r="F303" i="3"/>
  <c r="G304" i="5" s="1"/>
  <c r="H304" i="5" s="1"/>
  <c r="F306" i="3"/>
  <c r="G307" i="5" s="1"/>
  <c r="H307" i="5" s="1"/>
  <c r="F304" i="3"/>
  <c r="G305" i="5" s="1"/>
  <c r="H305" i="5" s="1"/>
  <c r="F315" i="3"/>
  <c r="G316" i="5" s="1"/>
  <c r="H316" i="5" s="1"/>
  <c r="F314" i="3"/>
  <c r="G315" i="5" s="1"/>
  <c r="H315" i="5" s="1"/>
  <c r="F313" i="3"/>
  <c r="G314" i="5" s="1"/>
  <c r="H314" i="5" s="1"/>
  <c r="F320" i="3"/>
  <c r="G321" i="5" s="1"/>
  <c r="H321" i="5" s="1"/>
  <c r="F309" i="3"/>
  <c r="G310" i="5" s="1"/>
  <c r="H310" i="5" s="1"/>
  <c r="F308" i="3"/>
  <c r="G309" i="5" s="1"/>
  <c r="H309" i="5" s="1"/>
  <c r="F301" i="3"/>
  <c r="G302" i="5" s="1"/>
  <c r="F302" i="3"/>
  <c r="G303" i="5" s="1"/>
  <c r="H303" i="5" s="1"/>
  <c r="F318" i="3"/>
  <c r="G319" i="5" s="1"/>
  <c r="F312" i="3"/>
  <c r="G313" i="5" s="1"/>
  <c r="H313" i="5" s="1"/>
  <c r="F319" i="3"/>
  <c r="G320" i="5" s="1"/>
  <c r="F310" i="3"/>
  <c r="G311" i="5" s="1"/>
  <c r="H311" i="5" s="1"/>
  <c r="F316" i="3"/>
  <c r="G317" i="5" s="1"/>
  <c r="H317" i="5" s="1"/>
  <c r="F311" i="3"/>
  <c r="G312" i="5" s="1"/>
  <c r="H312" i="5" s="1"/>
  <c r="F305" i="3"/>
  <c r="G306" i="5" s="1"/>
  <c r="H306" i="5" s="1"/>
  <c r="F307" i="3"/>
  <c r="G308" i="5" s="1"/>
  <c r="H308" i="5" s="1"/>
  <c r="F317" i="3"/>
  <c r="G318" i="5" s="1"/>
  <c r="H318" i="5" s="1"/>
  <c r="F186" i="3"/>
  <c r="G187" i="5" s="1"/>
  <c r="F197" i="3"/>
  <c r="G198" i="5" s="1"/>
  <c r="H198" i="5" s="1"/>
  <c r="F195" i="3"/>
  <c r="G196" i="5" s="1"/>
  <c r="F196" i="3"/>
  <c r="G197" i="5" s="1"/>
  <c r="H197" i="5" s="1"/>
  <c r="F193" i="3"/>
  <c r="G194" i="5" s="1"/>
  <c r="F188" i="3"/>
  <c r="G189" i="5" s="1"/>
  <c r="H189" i="5" s="1"/>
  <c r="F187" i="3"/>
  <c r="G188" i="5" s="1"/>
  <c r="F189" i="3"/>
  <c r="G190" i="5" s="1"/>
  <c r="H190" i="5" s="1"/>
  <c r="F194" i="3"/>
  <c r="G195" i="5" s="1"/>
  <c r="H195" i="5" s="1"/>
  <c r="F190" i="3"/>
  <c r="G191" i="5" s="1"/>
  <c r="H191" i="5" s="1"/>
  <c r="F191" i="3"/>
  <c r="G192" i="5" s="1"/>
  <c r="H192" i="5" s="1"/>
  <c r="F192" i="3"/>
  <c r="G193" i="5" s="1"/>
  <c r="H193" i="5" s="1"/>
  <c r="F171" i="3"/>
  <c r="G172" i="5" s="1"/>
  <c r="H172" i="5" s="1"/>
  <c r="F179" i="3"/>
  <c r="G180" i="5" s="1"/>
  <c r="H180" i="5" s="1"/>
  <c r="F163" i="3"/>
  <c r="G164" i="5" s="1"/>
  <c r="H164" i="5" s="1"/>
  <c r="F183" i="3"/>
  <c r="G184" i="5" s="1"/>
  <c r="H184" i="5" s="1"/>
  <c r="F184" i="3"/>
  <c r="G185" i="5" s="1"/>
  <c r="F160" i="3"/>
  <c r="G161" i="5" s="1"/>
  <c r="H161" i="5" s="1"/>
  <c r="F164" i="3"/>
  <c r="G165" i="5" s="1"/>
  <c r="F178" i="3"/>
  <c r="G179" i="5" s="1"/>
  <c r="H179" i="5" s="1"/>
  <c r="F170" i="3"/>
  <c r="G171" i="5" s="1"/>
  <c r="H171" i="5" s="1"/>
  <c r="F169" i="3"/>
  <c r="G170" i="5" s="1"/>
  <c r="H170" i="5" s="1"/>
  <c r="F172" i="3"/>
  <c r="G173" i="5" s="1"/>
  <c r="H173" i="5" s="1"/>
  <c r="F182" i="3"/>
  <c r="G183" i="5" s="1"/>
  <c r="H183" i="5" s="1"/>
  <c r="F175" i="3"/>
  <c r="G176" i="5" s="1"/>
  <c r="H176" i="5" s="1"/>
  <c r="F174" i="3"/>
  <c r="G175" i="5" s="1"/>
  <c r="F173" i="3"/>
  <c r="G174" i="5" s="1"/>
  <c r="H174" i="5" s="1"/>
  <c r="F162" i="3"/>
  <c r="G163" i="5" s="1"/>
  <c r="H163" i="5" s="1"/>
  <c r="F181" i="3"/>
  <c r="G182" i="5" s="1"/>
  <c r="H182" i="5" s="1"/>
  <c r="F185" i="3"/>
  <c r="G186" i="5" s="1"/>
  <c r="H186" i="5" s="1"/>
  <c r="F177" i="3"/>
  <c r="G178" i="5" s="1"/>
  <c r="H178" i="5" s="1"/>
  <c r="F158" i="3"/>
  <c r="G159" i="5" s="1"/>
  <c r="H159" i="5" s="1"/>
  <c r="F166" i="3"/>
  <c r="G167" i="5" s="1"/>
  <c r="H167" i="5" s="1"/>
  <c r="F167" i="3"/>
  <c r="G168" i="5" s="1"/>
  <c r="F165" i="3"/>
  <c r="G166" i="5" s="1"/>
  <c r="H166" i="5" s="1"/>
  <c r="F168" i="3"/>
  <c r="G169" i="5" s="1"/>
  <c r="H169" i="5" s="1"/>
  <c r="F159" i="3"/>
  <c r="G160" i="5" s="1"/>
  <c r="H160" i="5" s="1"/>
  <c r="F176" i="3"/>
  <c r="G177" i="5" s="1"/>
  <c r="H177" i="5" s="1"/>
  <c r="F180" i="3"/>
  <c r="G181" i="5" s="1"/>
  <c r="H181" i="5" s="1"/>
  <c r="F161" i="3"/>
  <c r="G162" i="5" s="1"/>
  <c r="H162" i="5" s="1"/>
  <c r="F105" i="3"/>
  <c r="G105" i="5" s="1"/>
  <c r="F115" i="3"/>
  <c r="G115" i="5" s="1"/>
  <c r="H115" i="5" s="1"/>
  <c r="F111" i="3"/>
  <c r="G111" i="5" s="1"/>
  <c r="H111" i="5" s="1"/>
  <c r="F109" i="3"/>
  <c r="G109" i="5" s="1"/>
  <c r="H109" i="5" s="1"/>
  <c r="F118" i="3"/>
  <c r="G118" i="5" s="1"/>
  <c r="H118" i="5" s="1"/>
  <c r="F116" i="3"/>
  <c r="G116" i="5" s="1"/>
  <c r="H116" i="5" s="1"/>
  <c r="F117" i="3"/>
  <c r="G117" i="5" s="1"/>
  <c r="H117" i="5" s="1"/>
  <c r="F126" i="3"/>
  <c r="G126" i="5" s="1"/>
  <c r="H126" i="5" s="1"/>
  <c r="F122" i="3"/>
  <c r="G122" i="5" s="1"/>
  <c r="H122" i="5" s="1"/>
  <c r="F113" i="3"/>
  <c r="G113" i="5" s="1"/>
  <c r="H113" i="5" s="1"/>
  <c r="F102" i="3"/>
  <c r="G102" i="5" s="1"/>
  <c r="F128" i="3"/>
  <c r="G128" i="5" s="1"/>
  <c r="H128" i="5" s="1"/>
  <c r="F125" i="3"/>
  <c r="G125" i="5" s="1"/>
  <c r="H125" i="5" s="1"/>
  <c r="F130" i="3"/>
  <c r="G130" i="5" s="1"/>
  <c r="H130" i="5" s="1"/>
  <c r="F129" i="3"/>
  <c r="G129" i="5" s="1"/>
  <c r="F103" i="3"/>
  <c r="G103" i="5" s="1"/>
  <c r="F106" i="3"/>
  <c r="G106" i="5" s="1"/>
  <c r="F112" i="3"/>
  <c r="G112" i="5" s="1"/>
  <c r="H112" i="5" s="1"/>
  <c r="F123" i="3"/>
  <c r="G123" i="5" s="1"/>
  <c r="H123" i="5" s="1"/>
  <c r="F119" i="3"/>
  <c r="G119" i="5" s="1"/>
  <c r="H119" i="5" s="1"/>
  <c r="F110" i="3"/>
  <c r="G110" i="5" s="1"/>
  <c r="H110" i="5" s="1"/>
  <c r="F108" i="3"/>
  <c r="G108" i="5" s="1"/>
  <c r="F121" i="3"/>
  <c r="G121" i="5" s="1"/>
  <c r="H121" i="5" s="1"/>
  <c r="F104" i="3"/>
  <c r="G104" i="5" s="1"/>
  <c r="F107" i="3"/>
  <c r="G107" i="5" s="1"/>
  <c r="F127" i="3"/>
  <c r="G127" i="5" s="1"/>
  <c r="H127" i="5" s="1"/>
  <c r="F114" i="3"/>
  <c r="G114" i="5" s="1"/>
  <c r="H114" i="5" s="1"/>
  <c r="F132" i="3"/>
  <c r="G132" i="5" s="1"/>
  <c r="H132" i="5" s="1"/>
  <c r="F120" i="3"/>
  <c r="G120" i="5" s="1"/>
  <c r="H120" i="5" s="1"/>
  <c r="F124" i="3"/>
  <c r="G124" i="5" s="1"/>
  <c r="H124" i="5" s="1"/>
  <c r="F131" i="3"/>
  <c r="G131" i="5" s="1"/>
  <c r="H131" i="5" s="1"/>
  <c r="F24" i="3"/>
  <c r="G24" i="5" s="1"/>
  <c r="F12" i="3"/>
  <c r="G12" i="5" s="1"/>
  <c r="H12" i="5" s="1"/>
  <c r="F23" i="3"/>
  <c r="G23" i="5" s="1"/>
  <c r="F6" i="3"/>
  <c r="G6" i="5" s="1"/>
  <c r="F16" i="3"/>
  <c r="G16" i="5" s="1"/>
  <c r="H16" i="5" s="1"/>
  <c r="F9" i="3"/>
  <c r="G9" i="5" s="1"/>
  <c r="H9" i="5" s="1"/>
  <c r="F8" i="3"/>
  <c r="G8" i="5" s="1"/>
  <c r="F19" i="3"/>
  <c r="G19" i="5" s="1"/>
  <c r="H19" i="5" s="1"/>
  <c r="F11" i="3"/>
  <c r="G11" i="5" s="1"/>
  <c r="H11" i="5" s="1"/>
  <c r="F20" i="3"/>
  <c r="G20" i="5" s="1"/>
  <c r="F10" i="3"/>
  <c r="G10" i="5" s="1"/>
  <c r="H10" i="5" s="1"/>
  <c r="F18" i="3"/>
  <c r="G18" i="5" s="1"/>
  <c r="F21" i="3"/>
  <c r="G21" i="5" s="1"/>
  <c r="F15" i="3"/>
  <c r="G15" i="5" s="1"/>
  <c r="F14" i="3"/>
  <c r="G14" i="5" s="1"/>
  <c r="F13" i="3"/>
  <c r="G13" i="5" s="1"/>
  <c r="F25" i="3"/>
  <c r="G25" i="5" s="1"/>
  <c r="F17" i="3"/>
  <c r="G17" i="5" s="1"/>
  <c r="F22" i="3"/>
  <c r="G22" i="5" s="1"/>
  <c r="H22" i="5" s="1"/>
  <c r="F7" i="3"/>
  <c r="G7" i="5" s="1"/>
  <c r="F254" i="3"/>
  <c r="G255" i="5" s="1"/>
  <c r="F267" i="3"/>
  <c r="G268" i="5" s="1"/>
  <c r="F266" i="3"/>
  <c r="G267" i="5" s="1"/>
  <c r="H267" i="5" s="1"/>
  <c r="F256" i="3"/>
  <c r="G257" i="5" s="1"/>
  <c r="H257" i="5" s="1"/>
  <c r="F265" i="3"/>
  <c r="G266" i="5" s="1"/>
  <c r="H266" i="5" s="1"/>
  <c r="F261" i="3"/>
  <c r="G262" i="5" s="1"/>
  <c r="H262" i="5" s="1"/>
  <c r="F262" i="3"/>
  <c r="G263" i="5" s="1"/>
  <c r="F263" i="3"/>
  <c r="G264" i="5" s="1"/>
  <c r="F258" i="3"/>
  <c r="G259" i="5" s="1"/>
  <c r="H259" i="5" s="1"/>
  <c r="F259" i="3"/>
  <c r="G260" i="5" s="1"/>
  <c r="H260" i="5" s="1"/>
  <c r="F260" i="3"/>
  <c r="G261" i="5" s="1"/>
  <c r="F268" i="3"/>
  <c r="G269" i="5" s="1"/>
  <c r="F264" i="3"/>
  <c r="G265" i="5" s="1"/>
  <c r="F255" i="3"/>
  <c r="G256" i="5" s="1"/>
  <c r="H256" i="5" s="1"/>
  <c r="F257" i="3"/>
  <c r="G258" i="5" s="1"/>
  <c r="H258" i="5" s="1"/>
  <c r="F279" i="3"/>
  <c r="G280" i="5" s="1"/>
  <c r="F275" i="3"/>
  <c r="G276" i="5" s="1"/>
  <c r="F273" i="3"/>
  <c r="G274" i="5" s="1"/>
  <c r="H274" i="5" s="1"/>
  <c r="F277" i="3"/>
  <c r="G278" i="5" s="1"/>
  <c r="F272" i="3"/>
  <c r="G273" i="5" s="1"/>
  <c r="H273" i="5" s="1"/>
  <c r="F282" i="3"/>
  <c r="G283" i="5" s="1"/>
  <c r="F278" i="3"/>
  <c r="G279" i="5" s="1"/>
  <c r="F269" i="3"/>
  <c r="G270" i="5" s="1"/>
  <c r="F281" i="3"/>
  <c r="G282" i="5" s="1"/>
  <c r="F280" i="3"/>
  <c r="G281" i="5" s="1"/>
  <c r="F271" i="3"/>
  <c r="G272" i="5" s="1"/>
  <c r="F270" i="3"/>
  <c r="G271" i="5" s="1"/>
  <c r="F276" i="3"/>
  <c r="G277" i="5" s="1"/>
  <c r="F274" i="3"/>
  <c r="G275" i="5" s="1"/>
  <c r="F332" i="3"/>
  <c r="G333" i="5" s="1"/>
  <c r="H333" i="5" s="1"/>
  <c r="F335" i="3"/>
  <c r="G336" i="5" s="1"/>
  <c r="H336" i="5" s="1"/>
  <c r="F331" i="3"/>
  <c r="G332" i="5" s="1"/>
  <c r="H332" i="5" s="1"/>
  <c r="F330" i="3"/>
  <c r="G331" i="5" s="1"/>
  <c r="H331" i="5" s="1"/>
  <c r="F334" i="3"/>
  <c r="G335" i="5" s="1"/>
  <c r="H335" i="5" s="1"/>
  <c r="F333" i="3"/>
  <c r="G334" i="5" s="1"/>
  <c r="H334" i="5" s="1"/>
  <c r="F221" i="3"/>
  <c r="G222" i="5" s="1"/>
  <c r="F227" i="3"/>
  <c r="G228" i="5" s="1"/>
  <c r="H228" i="5" s="1"/>
  <c r="F226" i="3"/>
  <c r="G227" i="5" s="1"/>
  <c r="F215" i="3"/>
  <c r="G216" i="5" s="1"/>
  <c r="F218" i="3"/>
  <c r="G219" i="5" s="1"/>
  <c r="F222" i="3"/>
  <c r="G223" i="5" s="1"/>
  <c r="F228" i="3"/>
  <c r="G229" i="5" s="1"/>
  <c r="F224" i="3"/>
  <c r="G225" i="5" s="1"/>
  <c r="F217" i="3"/>
  <c r="G218" i="5" s="1"/>
  <c r="F216" i="3"/>
  <c r="G217" i="5" s="1"/>
  <c r="F219" i="3"/>
  <c r="G220" i="5" s="1"/>
  <c r="F229" i="3"/>
  <c r="G230" i="5" s="1"/>
  <c r="F225" i="3"/>
  <c r="G226" i="5" s="1"/>
  <c r="F223" i="3"/>
  <c r="G224" i="5" s="1"/>
  <c r="H224" i="5" s="1"/>
  <c r="F220" i="3"/>
  <c r="G221" i="5" s="1"/>
  <c r="F237" i="3"/>
  <c r="G238" i="5" s="1"/>
  <c r="H238" i="5" s="1"/>
  <c r="F238" i="3"/>
  <c r="G239" i="5" s="1"/>
  <c r="H239" i="5" s="1"/>
  <c r="F244" i="3"/>
  <c r="G245" i="5" s="1"/>
  <c r="H245" i="5" s="1"/>
  <c r="F231" i="3"/>
  <c r="G232" i="5" s="1"/>
  <c r="F242" i="3"/>
  <c r="G243" i="5" s="1"/>
  <c r="H243" i="5" s="1"/>
  <c r="F243" i="3"/>
  <c r="G244" i="5" s="1"/>
  <c r="H244" i="5" s="1"/>
  <c r="F233" i="3"/>
  <c r="G234" i="5" s="1"/>
  <c r="H234" i="5" s="1"/>
  <c r="F236" i="3"/>
  <c r="G237" i="5" s="1"/>
  <c r="F235" i="3"/>
  <c r="G236" i="5" s="1"/>
  <c r="H236" i="5" s="1"/>
  <c r="F230" i="3"/>
  <c r="G231" i="5" s="1"/>
  <c r="F245" i="3"/>
  <c r="G246" i="5" s="1"/>
  <c r="H246" i="5" s="1"/>
  <c r="F241" i="3"/>
  <c r="G242" i="5" s="1"/>
  <c r="F239" i="3"/>
  <c r="G240" i="5" s="1"/>
  <c r="H240" i="5" s="1"/>
  <c r="F232" i="3"/>
  <c r="G233" i="5" s="1"/>
  <c r="F240" i="3"/>
  <c r="G241" i="5" s="1"/>
  <c r="H241" i="5" s="1"/>
  <c r="F234" i="3"/>
  <c r="G235" i="5" s="1"/>
  <c r="F203" i="3"/>
  <c r="G204" i="5" s="1"/>
  <c r="H204" i="5" s="1"/>
  <c r="F199" i="3"/>
  <c r="G200" i="5" s="1"/>
  <c r="H200" i="5" s="1"/>
  <c r="F212" i="3"/>
  <c r="G213" i="5" s="1"/>
  <c r="H213" i="5" s="1"/>
  <c r="F201" i="3"/>
  <c r="G202" i="5" s="1"/>
  <c r="H202" i="5" s="1"/>
  <c r="F209" i="3"/>
  <c r="G210" i="5" s="1"/>
  <c r="H210" i="5" s="1"/>
  <c r="F210" i="3"/>
  <c r="G211" i="5" s="1"/>
  <c r="F204" i="3"/>
  <c r="G205" i="5" s="1"/>
  <c r="F198" i="3"/>
  <c r="G199" i="5" s="1"/>
  <c r="H199" i="5" s="1"/>
  <c r="F211" i="3"/>
  <c r="G212" i="5" s="1"/>
  <c r="F208" i="3"/>
  <c r="G209" i="5" s="1"/>
  <c r="H209" i="5" s="1"/>
  <c r="F200" i="3"/>
  <c r="G201" i="5" s="1"/>
  <c r="H201" i="5" s="1"/>
  <c r="F213" i="3"/>
  <c r="G214" i="5" s="1"/>
  <c r="F205" i="3"/>
  <c r="G206" i="5" s="1"/>
  <c r="F206" i="3"/>
  <c r="G207" i="5" s="1"/>
  <c r="H207" i="5" s="1"/>
  <c r="F207" i="3"/>
  <c r="G208" i="5" s="1"/>
  <c r="F214" i="3"/>
  <c r="G215" i="5" s="1"/>
  <c r="F202" i="3"/>
  <c r="G203" i="5" s="1"/>
  <c r="F336" i="3"/>
  <c r="G337" i="5" s="1"/>
  <c r="H337" i="5" s="1"/>
  <c r="F337" i="3"/>
  <c r="G338" i="5" s="1"/>
  <c r="H338" i="5" s="1"/>
  <c r="F87" i="3"/>
  <c r="G87" i="5" s="1"/>
  <c r="F88" i="3"/>
  <c r="G88" i="5" s="1"/>
  <c r="F77" i="3"/>
  <c r="G77" i="5" s="1"/>
  <c r="F83" i="3"/>
  <c r="G83" i="5" s="1"/>
  <c r="F71" i="3"/>
  <c r="G71" i="5" s="1"/>
  <c r="F84" i="3"/>
  <c r="G84" i="5" s="1"/>
  <c r="F81" i="3"/>
  <c r="G81" i="5" s="1"/>
  <c r="F79" i="3"/>
  <c r="G79" i="5" s="1"/>
  <c r="F80" i="3"/>
  <c r="G80" i="5" s="1"/>
  <c r="F86" i="3"/>
  <c r="G86" i="5" s="1"/>
  <c r="F72" i="3"/>
  <c r="G72" i="5" s="1"/>
  <c r="F78" i="3"/>
  <c r="G78" i="5" s="1"/>
  <c r="F82" i="3"/>
  <c r="G82" i="5" s="1"/>
  <c r="F74" i="3"/>
  <c r="G74" i="5" s="1"/>
  <c r="F70" i="3"/>
  <c r="G70" i="5" s="1"/>
  <c r="F75" i="3"/>
  <c r="G75" i="5" s="1"/>
  <c r="H75" i="5" s="1"/>
  <c r="F67" i="3"/>
  <c r="G67" i="5" s="1"/>
  <c r="H67" i="5" s="1"/>
  <c r="F73" i="3"/>
  <c r="G73" i="5" s="1"/>
  <c r="F76" i="3"/>
  <c r="G76" i="5" s="1"/>
  <c r="F85" i="3"/>
  <c r="G85" i="5" s="1"/>
  <c r="F89" i="3"/>
  <c r="G89" i="5" s="1"/>
  <c r="H89" i="5" s="1"/>
  <c r="F69" i="3"/>
  <c r="G69" i="5" s="1"/>
  <c r="F68" i="3"/>
  <c r="G68" i="5" s="1"/>
  <c r="H68" i="5" s="1"/>
  <c r="M43" i="2" l="1"/>
  <c r="N43" i="2" s="1"/>
  <c r="F69" i="5" s="1"/>
  <c r="H69" i="5" s="1"/>
  <c r="M58" i="2"/>
  <c r="N58" i="2" s="1"/>
  <c r="F85" i="5" s="1"/>
  <c r="H85" i="5" s="1"/>
  <c r="M49" i="2"/>
  <c r="N49" i="2" s="1"/>
  <c r="F76" i="5" s="1"/>
  <c r="H76" i="5" s="1"/>
  <c r="M47" i="2"/>
  <c r="N47" i="2" s="1"/>
  <c r="F73" i="5" s="1"/>
  <c r="H73" i="5" s="1"/>
  <c r="M44" i="2"/>
  <c r="N44" i="2" s="1"/>
  <c r="F70" i="5" s="1"/>
  <c r="H70" i="5" s="1"/>
  <c r="M48" i="2"/>
  <c r="N48" i="2" s="1"/>
  <c r="F74" i="5" s="1"/>
  <c r="H74" i="5" s="1"/>
  <c r="M55" i="2"/>
  <c r="N55" i="2" s="1"/>
  <c r="F82" i="5" s="1"/>
  <c r="H82" i="5" s="1"/>
  <c r="M51" i="2"/>
  <c r="N51" i="2" s="1"/>
  <c r="F78" i="5" s="1"/>
  <c r="H78" i="5" s="1"/>
  <c r="M46" i="2"/>
  <c r="N46" i="2" s="1"/>
  <c r="F72" i="5" s="1"/>
  <c r="H72" i="5" s="1"/>
  <c r="M59" i="2"/>
  <c r="N59" i="2" s="1"/>
  <c r="F86" i="5" s="1"/>
  <c r="H86" i="5" s="1"/>
  <c r="M53" i="2"/>
  <c r="N53" i="2" s="1"/>
  <c r="F80" i="5" s="1"/>
  <c r="H80" i="5" s="1"/>
  <c r="M52" i="2"/>
  <c r="N52" i="2" s="1"/>
  <c r="F79" i="5" s="1"/>
  <c r="H79" i="5" s="1"/>
  <c r="M54" i="2"/>
  <c r="N54" i="2" s="1"/>
  <c r="F81" i="5" s="1"/>
  <c r="H81" i="5" s="1"/>
  <c r="M57" i="2"/>
  <c r="N57" i="2" s="1"/>
  <c r="F84" i="5" s="1"/>
  <c r="H84" i="5" s="1"/>
  <c r="M45" i="2"/>
  <c r="N45" i="2" s="1"/>
  <c r="F71" i="5" s="1"/>
  <c r="H71" i="5" s="1"/>
  <c r="M56" i="2"/>
  <c r="N56" i="2" s="1"/>
  <c r="F83" i="5" s="1"/>
  <c r="H83" i="5" s="1"/>
  <c r="M50" i="2"/>
  <c r="N50" i="2" s="1"/>
  <c r="F77" i="5" s="1"/>
  <c r="H77" i="5" s="1"/>
  <c r="M61" i="2"/>
  <c r="N61" i="2" s="1"/>
  <c r="F88" i="5" s="1"/>
  <c r="H88" i="5" s="1"/>
  <c r="M60" i="2"/>
  <c r="N60" i="2" s="1"/>
  <c r="F87" i="5" s="1"/>
  <c r="H87" i="5" s="1"/>
  <c r="M94" i="2"/>
  <c r="N94" i="2" s="1"/>
  <c r="F203" i="5" s="1"/>
  <c r="H203" i="5" s="1"/>
  <c r="M101" i="2"/>
  <c r="N101" i="2" s="1"/>
  <c r="F215" i="5" s="1"/>
  <c r="H215" i="5" s="1"/>
  <c r="M97" i="2"/>
  <c r="N97" i="2" s="1"/>
  <c r="F208" i="5" s="1"/>
  <c r="H208" i="5" s="1"/>
  <c r="M96" i="2"/>
  <c r="N96" i="2" s="1"/>
  <c r="F206" i="5" s="1"/>
  <c r="H206" i="5" s="1"/>
  <c r="M100" i="2"/>
  <c r="N100" i="2" s="1"/>
  <c r="F214" i="5" s="1"/>
  <c r="H214" i="5" s="1"/>
  <c r="M99" i="2"/>
  <c r="N99" i="2" s="1"/>
  <c r="F212" i="5" s="1"/>
  <c r="H212" i="5" s="1"/>
  <c r="M95" i="2"/>
  <c r="N95" i="2" s="1"/>
  <c r="F205" i="5" s="1"/>
  <c r="H205" i="5" s="1"/>
  <c r="M98" i="2"/>
  <c r="N98" i="2" s="1"/>
  <c r="F211" i="5" s="1"/>
  <c r="H211" i="5" s="1"/>
  <c r="M118" i="2"/>
  <c r="N118" i="2" s="1"/>
  <c r="F235" i="5" s="1"/>
  <c r="H235" i="5" s="1"/>
  <c r="M117" i="2"/>
  <c r="N117" i="2" s="1"/>
  <c r="F233" i="5" s="1"/>
  <c r="H233" i="5" s="1"/>
  <c r="M120" i="2"/>
  <c r="N120" i="2" s="1"/>
  <c r="F242" i="5" s="1"/>
  <c r="H242" i="5" s="1"/>
  <c r="M115" i="2"/>
  <c r="N115" i="2" s="1"/>
  <c r="F231" i="5" s="1"/>
  <c r="H231" i="5" s="1"/>
  <c r="M119" i="2"/>
  <c r="N119" i="2" s="1"/>
  <c r="F237" i="5" s="1"/>
  <c r="H237" i="5" s="1"/>
  <c r="M116" i="2"/>
  <c r="N116" i="2" s="1"/>
  <c r="F232" i="5" s="1"/>
  <c r="H232" i="5" s="1"/>
  <c r="M107" i="2"/>
  <c r="N107" i="2" s="1"/>
  <c r="F221" i="5" s="1"/>
  <c r="H221" i="5" s="1"/>
  <c r="M111" i="2"/>
  <c r="N111" i="2" s="1"/>
  <c r="F226" i="5" s="1"/>
  <c r="H226" i="5" s="1"/>
  <c r="M114" i="2"/>
  <c r="N114" i="2" s="1"/>
  <c r="F230" i="5" s="1"/>
  <c r="H230" i="5" s="1"/>
  <c r="M106" i="2"/>
  <c r="N106" i="2" s="1"/>
  <c r="F220" i="5" s="1"/>
  <c r="H220" i="5" s="1"/>
  <c r="M103" i="2"/>
  <c r="N103" i="2" s="1"/>
  <c r="F217" i="5" s="1"/>
  <c r="H217" i="5" s="1"/>
  <c r="M104" i="2"/>
  <c r="N104" i="2" s="1"/>
  <c r="F218" i="5" s="1"/>
  <c r="H218" i="5" s="1"/>
  <c r="M110" i="2"/>
  <c r="N110" i="2" s="1"/>
  <c r="F225" i="5" s="1"/>
  <c r="H225" i="5" s="1"/>
  <c r="M113" i="2"/>
  <c r="N113" i="2" s="1"/>
  <c r="F229" i="5" s="1"/>
  <c r="H229" i="5" s="1"/>
  <c r="M109" i="2"/>
  <c r="N109" i="2" s="1"/>
  <c r="F223" i="5" s="1"/>
  <c r="H223" i="5" s="1"/>
  <c r="M105" i="2"/>
  <c r="N105" i="2" s="1"/>
  <c r="F219" i="5" s="1"/>
  <c r="H219" i="5" s="1"/>
  <c r="M102" i="2"/>
  <c r="N102" i="2" s="1"/>
  <c r="F216" i="5" s="1"/>
  <c r="H216" i="5" s="1"/>
  <c r="M112" i="2"/>
  <c r="N112" i="2" s="1"/>
  <c r="F227" i="5" s="1"/>
  <c r="H227" i="5" s="1"/>
  <c r="M108" i="2"/>
  <c r="N108" i="2" s="1"/>
  <c r="F222" i="5" s="1"/>
  <c r="H222" i="5" s="1"/>
  <c r="M139" i="2"/>
  <c r="N139" i="2" s="1"/>
  <c r="F275" i="5" s="1"/>
  <c r="H275" i="5" s="1"/>
  <c r="M141" i="2"/>
  <c r="N141" i="2" s="1"/>
  <c r="F277" i="5" s="1"/>
  <c r="H277" i="5" s="1"/>
  <c r="M137" i="2"/>
  <c r="N137" i="2" s="1"/>
  <c r="F271" i="5" s="1"/>
  <c r="H271" i="5" s="1"/>
  <c r="M138" i="2"/>
  <c r="N138" i="2" s="1"/>
  <c r="F272" i="5" s="1"/>
  <c r="H272" i="5" s="1"/>
  <c r="M145" i="2"/>
  <c r="N145" i="2" s="1"/>
  <c r="F281" i="5" s="1"/>
  <c r="H281" i="5" s="1"/>
  <c r="M146" i="2"/>
  <c r="N146" i="2" s="1"/>
  <c r="F282" i="5" s="1"/>
  <c r="H282" i="5" s="1"/>
  <c r="M136" i="2"/>
  <c r="N136" i="2" s="1"/>
  <c r="F270" i="5" s="1"/>
  <c r="H270" i="5" s="1"/>
  <c r="M143" i="2"/>
  <c r="N143" i="2" s="1"/>
  <c r="F279" i="5" s="1"/>
  <c r="H279" i="5" s="1"/>
  <c r="M147" i="2"/>
  <c r="N147" i="2" s="1"/>
  <c r="F283" i="5" s="1"/>
  <c r="H283" i="5" s="1"/>
  <c r="M142" i="2"/>
  <c r="N142" i="2" s="1"/>
  <c r="F278" i="5" s="1"/>
  <c r="H278" i="5" s="1"/>
  <c r="M140" i="2"/>
  <c r="N140" i="2" s="1"/>
  <c r="F276" i="5" s="1"/>
  <c r="H276" i="5" s="1"/>
  <c r="M144" i="2"/>
  <c r="N144" i="2" s="1"/>
  <c r="F280" i="5" s="1"/>
  <c r="H280" i="5" s="1"/>
  <c r="M133" i="2"/>
  <c r="N133" i="2" s="1"/>
  <c r="F265" i="5" s="1"/>
  <c r="H265" i="5" s="1"/>
  <c r="M135" i="2"/>
  <c r="N135" i="2" s="1"/>
  <c r="F269" i="5" s="1"/>
  <c r="H269" i="5" s="1"/>
  <c r="M130" i="2"/>
  <c r="N130" i="2" s="1"/>
  <c r="F261" i="5" s="1"/>
  <c r="H261" i="5" s="1"/>
  <c r="M132" i="2"/>
  <c r="N132" i="2" s="1"/>
  <c r="F264" i="5" s="1"/>
  <c r="H264" i="5" s="1"/>
  <c r="M131" i="2"/>
  <c r="N131" i="2" s="1"/>
  <c r="F263" i="5" s="1"/>
  <c r="H263" i="5" s="1"/>
  <c r="M134" i="2"/>
  <c r="N134" i="2" s="1"/>
  <c r="F268" i="5" s="1"/>
  <c r="H268" i="5" s="1"/>
  <c r="M129" i="2"/>
  <c r="N129" i="2" s="1"/>
  <c r="F255" i="5" s="1"/>
  <c r="H255" i="5" s="1"/>
  <c r="M6" i="2"/>
  <c r="N6" i="2" s="1"/>
  <c r="F7" i="5" s="1"/>
  <c r="H7" i="5" s="1"/>
  <c r="M11" i="2"/>
  <c r="N11" i="2" s="1"/>
  <c r="F17" i="5" s="1"/>
  <c r="H17" i="5" s="1"/>
  <c r="M17" i="2"/>
  <c r="N17" i="2" s="1"/>
  <c r="F25" i="5" s="1"/>
  <c r="H25" i="5" s="1"/>
  <c r="M8" i="2"/>
  <c r="N8" i="2" s="1"/>
  <c r="F13" i="5" s="1"/>
  <c r="H13" i="5" s="1"/>
  <c r="M9" i="2"/>
  <c r="N9" i="2" s="1"/>
  <c r="F14" i="5" s="1"/>
  <c r="H14" i="5" s="1"/>
  <c r="M10" i="2"/>
  <c r="N10" i="2" s="1"/>
  <c r="F15" i="5" s="1"/>
  <c r="H15" i="5" s="1"/>
  <c r="M14" i="2"/>
  <c r="N14" i="2" s="1"/>
  <c r="F21" i="5" s="1"/>
  <c r="H21" i="5" s="1"/>
  <c r="M12" i="2"/>
  <c r="N12" i="2" s="1"/>
  <c r="F18" i="5" s="1"/>
  <c r="H18" i="5" s="1"/>
  <c r="M13" i="2"/>
  <c r="N13" i="2" s="1"/>
  <c r="F20" i="5" s="1"/>
  <c r="H20" i="5" s="1"/>
  <c r="M7" i="2"/>
  <c r="N7" i="2" s="1"/>
  <c r="F8" i="5" s="1"/>
  <c r="H8" i="5" s="1"/>
  <c r="M5" i="2"/>
  <c r="N5" i="2" s="1"/>
  <c r="F6" i="5" s="1"/>
  <c r="H6" i="5" s="1"/>
  <c r="M15" i="2"/>
  <c r="N15" i="2" s="1"/>
  <c r="F23" i="5" s="1"/>
  <c r="H23" i="5" s="1"/>
  <c r="M16" i="2"/>
  <c r="N16" i="2" s="1"/>
  <c r="F24" i="5" s="1"/>
  <c r="H24" i="5" s="1"/>
  <c r="M70" i="2"/>
  <c r="N70" i="2" s="1"/>
  <c r="F107" i="5" s="1"/>
  <c r="H107" i="5" s="1"/>
  <c r="M67" i="2"/>
  <c r="N67" i="2" s="1"/>
  <c r="F104" i="5" s="1"/>
  <c r="H104" i="5" s="1"/>
  <c r="M71" i="2"/>
  <c r="N71" i="2" s="1"/>
  <c r="F108" i="5" s="1"/>
  <c r="H108" i="5" s="1"/>
  <c r="M69" i="2"/>
  <c r="N69" i="2" s="1"/>
  <c r="F106" i="5" s="1"/>
  <c r="H106" i="5" s="1"/>
  <c r="M66" i="2"/>
  <c r="N66" i="2" s="1"/>
  <c r="F103" i="5" s="1"/>
  <c r="H103" i="5" s="1"/>
  <c r="M72" i="2"/>
  <c r="N72" i="2" s="1"/>
  <c r="F129" i="5" s="1"/>
  <c r="H129" i="5" s="1"/>
  <c r="M65" i="2"/>
  <c r="N65" i="2" s="1"/>
  <c r="F102" i="5" s="1"/>
  <c r="H102" i="5" s="1"/>
  <c r="M68" i="2"/>
  <c r="N68" i="2" s="1"/>
  <c r="F105" i="5" s="1"/>
  <c r="H105" i="5" s="1"/>
  <c r="M87" i="2"/>
  <c r="N87" i="2" s="1"/>
  <c r="F168" i="5" s="1"/>
  <c r="H168" i="5" s="1"/>
  <c r="M88" i="2"/>
  <c r="N88" i="2" s="1"/>
  <c r="F175" i="5" s="1"/>
  <c r="H175" i="5" s="1"/>
  <c r="M86" i="2"/>
  <c r="N86" i="2" s="1"/>
  <c r="F165" i="5" s="1"/>
  <c r="H165" i="5" s="1"/>
  <c r="M89" i="2"/>
  <c r="N89" i="2" s="1"/>
  <c r="F185" i="5" s="1"/>
  <c r="H185" i="5" s="1"/>
  <c r="M91" i="2"/>
  <c r="N91" i="2" s="1"/>
  <c r="F188" i="5" s="1"/>
  <c r="H188" i="5" s="1"/>
  <c r="M92" i="2"/>
  <c r="N92" i="2" s="1"/>
  <c r="F194" i="5" s="1"/>
  <c r="H194" i="5" s="1"/>
  <c r="M93" i="2"/>
  <c r="N93" i="2" s="1"/>
  <c r="F196" i="5" s="1"/>
  <c r="H196" i="5" s="1"/>
  <c r="M90" i="2"/>
  <c r="N90" i="2" s="1"/>
  <c r="F187" i="5" s="1"/>
  <c r="H187" i="5" s="1"/>
  <c r="M151" i="2"/>
  <c r="N151" i="2" s="1"/>
  <c r="F320" i="5" s="1"/>
  <c r="H320" i="5" s="1"/>
  <c r="M150" i="2"/>
  <c r="N150" i="2" s="1"/>
  <c r="F319" i="5" s="1"/>
  <c r="H319" i="5" s="1"/>
  <c r="M149" i="2"/>
  <c r="N149" i="2" s="1"/>
  <c r="F302" i="5" s="1"/>
  <c r="H302" i="5" s="1"/>
  <c r="M24" i="2"/>
  <c r="N24" i="2" s="1"/>
  <c r="F38" i="5" s="1"/>
  <c r="H38" i="5" s="1"/>
  <c r="M27" i="2"/>
  <c r="N27" i="2" s="1"/>
  <c r="F44" i="5" s="1"/>
  <c r="H44" i="5" s="1"/>
  <c r="M29" i="2"/>
  <c r="N29" i="2" s="1"/>
  <c r="F46" i="5" s="1"/>
  <c r="H46" i="5" s="1"/>
  <c r="M28" i="2"/>
  <c r="N28" i="2" s="1"/>
  <c r="F45" i="5" s="1"/>
  <c r="H45" i="5" s="1"/>
  <c r="M25" i="2"/>
  <c r="N25" i="2" s="1"/>
  <c r="F41" i="5" s="1"/>
  <c r="H41" i="5" s="1"/>
  <c r="M26" i="2"/>
  <c r="N26" i="2" s="1"/>
  <c r="F42" i="5" s="1"/>
  <c r="H42" i="5" s="1"/>
  <c r="M148" i="2"/>
  <c r="N148" i="2" s="1"/>
  <c r="F291" i="5" s="1"/>
  <c r="H291" i="5" s="1"/>
  <c r="M62" i="2"/>
  <c r="N62" i="2" s="1"/>
  <c r="F90" i="5" s="1"/>
  <c r="H90" i="5" s="1"/>
  <c r="M64" i="2"/>
  <c r="N64" i="2" s="1"/>
  <c r="F99" i="5" s="1"/>
  <c r="H99" i="5" s="1"/>
  <c r="M63" i="2"/>
  <c r="N63" i="2" s="1"/>
  <c r="F94" i="5" s="1"/>
  <c r="H94" i="5" s="1"/>
  <c r="M83" i="2"/>
  <c r="N83" i="2" s="1"/>
  <c r="F156" i="5" s="1"/>
  <c r="H156" i="5" s="1"/>
  <c r="M78" i="2"/>
  <c r="N78" i="2" s="1"/>
  <c r="F150" i="5" s="1"/>
  <c r="H150" i="5" s="1"/>
  <c r="M79" i="2"/>
  <c r="N79" i="2" s="1"/>
  <c r="F151" i="5" s="1"/>
  <c r="H151" i="5" s="1"/>
  <c r="M77" i="2"/>
  <c r="N77" i="2" s="1"/>
  <c r="F149" i="5" s="1"/>
  <c r="H149" i="5" s="1"/>
  <c r="M74" i="2"/>
  <c r="N74" i="2" s="1"/>
  <c r="F142" i="5" s="1"/>
  <c r="H142" i="5" s="1"/>
  <c r="M85" i="2"/>
  <c r="N85" i="2" s="1"/>
  <c r="F158" i="5" s="1"/>
  <c r="H158" i="5" s="1"/>
  <c r="M73" i="2"/>
  <c r="N73" i="2" s="1"/>
  <c r="F136" i="5" s="1"/>
  <c r="H136" i="5" s="1"/>
  <c r="M75" i="2"/>
  <c r="N75" i="2" s="1"/>
  <c r="F145" i="5" s="1"/>
  <c r="H145" i="5" s="1"/>
  <c r="M80" i="2"/>
  <c r="N80" i="2" s="1"/>
  <c r="F152" i="5" s="1"/>
  <c r="H152" i="5" s="1"/>
  <c r="M81" i="2"/>
  <c r="N81" i="2" s="1"/>
  <c r="F153" i="5" s="1"/>
  <c r="H153" i="5" s="1"/>
  <c r="M82" i="2"/>
  <c r="N82" i="2" s="1"/>
  <c r="F155" i="5" s="1"/>
  <c r="H155" i="5" s="1"/>
  <c r="M84" i="2"/>
  <c r="N84" i="2" s="1"/>
  <c r="F157" i="5" s="1"/>
  <c r="H157" i="5" s="1"/>
  <c r="M76" i="2"/>
  <c r="N76" i="2" s="1"/>
  <c r="F146" i="5" s="1"/>
  <c r="H146" i="5" s="1"/>
  <c r="M40" i="2"/>
  <c r="N40" i="2" s="1"/>
  <c r="F61" i="5" s="1"/>
  <c r="H61" i="5" s="1"/>
  <c r="M37" i="2"/>
  <c r="N37" i="2" s="1"/>
  <c r="F58" i="5" s="1"/>
  <c r="H58" i="5" s="1"/>
  <c r="M38" i="2"/>
  <c r="N38" i="2" s="1"/>
  <c r="F59" i="5" s="1"/>
  <c r="H59" i="5" s="1"/>
  <c r="M31" i="2"/>
  <c r="N31" i="2" s="1"/>
  <c r="F48" i="5" s="1"/>
  <c r="H48" i="5" s="1"/>
  <c r="M30" i="2"/>
  <c r="N30" i="2" s="1"/>
  <c r="F47" i="5" s="1"/>
  <c r="H47" i="5" s="1"/>
  <c r="M35" i="2"/>
  <c r="N35" i="2" s="1"/>
  <c r="F54" i="5" s="1"/>
  <c r="H54" i="5" s="1"/>
  <c r="M34" i="2"/>
  <c r="N34" i="2" s="1"/>
  <c r="F52" i="5" s="1"/>
  <c r="H52" i="5" s="1"/>
  <c r="M33" i="2"/>
  <c r="N33" i="2" s="1"/>
  <c r="F51" i="5" s="1"/>
  <c r="H51" i="5" s="1"/>
  <c r="M32" i="2"/>
  <c r="N32" i="2" s="1"/>
  <c r="F50" i="5" s="1"/>
  <c r="H50" i="5" s="1"/>
  <c r="M39" i="2"/>
  <c r="N39" i="2" s="1"/>
  <c r="F60" i="5" s="1"/>
  <c r="H60" i="5" s="1"/>
  <c r="M42" i="2"/>
  <c r="N42" i="2" s="1"/>
  <c r="F66" i="5" s="1"/>
  <c r="H66" i="5" s="1"/>
  <c r="M36" i="2"/>
  <c r="N36" i="2" s="1"/>
  <c r="F55" i="5" s="1"/>
  <c r="H55" i="5" s="1"/>
  <c r="M41" i="2"/>
  <c r="N41" i="2" s="1"/>
  <c r="F62" i="5" s="1"/>
  <c r="H62" i="5" s="1"/>
  <c r="M128" i="2"/>
  <c r="N128" i="2" s="1"/>
  <c r="F254" i="5" s="1"/>
  <c r="H254" i="5" s="1"/>
  <c r="M121" i="2"/>
  <c r="N121" i="2" s="1"/>
  <c r="F247" i="5" s="1"/>
  <c r="H247" i="5" s="1"/>
  <c r="M127" i="2"/>
  <c r="N127" i="2" s="1"/>
  <c r="F253" i="5" s="1"/>
  <c r="H253" i="5" s="1"/>
  <c r="M125" i="2"/>
  <c r="N125" i="2" s="1"/>
  <c r="F251" i="5" s="1"/>
  <c r="H251" i="5" s="1"/>
  <c r="M122" i="2"/>
  <c r="N122" i="2" s="1"/>
  <c r="F248" i="5" s="1"/>
  <c r="H248" i="5" s="1"/>
  <c r="M126" i="2"/>
  <c r="N126" i="2" s="1"/>
  <c r="F252" i="5" s="1"/>
  <c r="H252" i="5" s="1"/>
  <c r="M123" i="2"/>
  <c r="N123" i="2" s="1"/>
  <c r="F249" i="5" s="1"/>
  <c r="H249" i="5" s="1"/>
  <c r="M124" i="2"/>
  <c r="N124" i="2" s="1"/>
  <c r="F250" i="5" s="1"/>
  <c r="H250" i="5" s="1"/>
  <c r="M154" i="2"/>
  <c r="N154" i="2" s="1"/>
  <c r="F324" i="5" s="1"/>
  <c r="H324" i="5" s="1"/>
  <c r="M152" i="2"/>
  <c r="N152" i="2" s="1"/>
  <c r="F322" i="5" s="1"/>
  <c r="H322" i="5" s="1"/>
  <c r="M153" i="2"/>
  <c r="N153" i="2" s="1"/>
  <c r="F323" i="5" s="1"/>
  <c r="H323" i="5" s="1"/>
  <c r="M157" i="2"/>
  <c r="N157" i="2" s="1"/>
  <c r="F330" i="5" s="1"/>
  <c r="H330" i="5" s="1"/>
  <c r="M156" i="2"/>
  <c r="N156" i="2" s="1"/>
  <c r="F329" i="5" s="1"/>
  <c r="H329" i="5" s="1"/>
  <c r="M155" i="2"/>
  <c r="N155" i="2" s="1"/>
  <c r="F327" i="5" s="1"/>
  <c r="H327" i="5" s="1"/>
  <c r="M22" i="2"/>
  <c r="N22" i="2" s="1"/>
  <c r="F35" i="5" s="1"/>
  <c r="H35" i="5" s="1"/>
  <c r="M20" i="2"/>
  <c r="N20" i="2" s="1"/>
  <c r="F30" i="5" s="1"/>
  <c r="H30" i="5" s="1"/>
  <c r="M18" i="2"/>
  <c r="N18" i="2" s="1"/>
  <c r="F27" i="5" s="1"/>
  <c r="H27" i="5" s="1"/>
  <c r="M19" i="2"/>
  <c r="N19" i="2" s="1"/>
  <c r="F29" i="5" s="1"/>
  <c r="H29" i="5" s="1"/>
  <c r="M23" i="2"/>
  <c r="N23" i="2" s="1"/>
  <c r="F36" i="5" s="1"/>
  <c r="H36" i="5" s="1"/>
  <c r="M21" i="2"/>
  <c r="N21" i="2" s="1"/>
  <c r="F34" i="5" s="1"/>
  <c r="H3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tc={C06B56DA-C027-4509-812F-5C623B0332AA}</author>
  </authors>
  <commentList>
    <comment ref="E7" authorId="0" shapeId="0" xr:uid="{C06B56DA-C027-4509-812F-5C623B0332AA}">
      <text>
        <t>[Threaded comment]
Your version of Excel allows you to read this threaded comment; however, any edits to it will get removed if the file is opened in a newer version of Excel. Learn more: https://go.microsoft.com/fwlink/?linkid=870924
Comment:
    # of individuals/distiricts with limited protoection services</t>
      </text>
    </comment>
  </commentList>
</comments>
</file>

<file path=xl/sharedStrings.xml><?xml version="1.0" encoding="utf-8"?>
<sst xmlns="http://schemas.openxmlformats.org/spreadsheetml/2006/main" count="4995" uniqueCount="1385">
  <si>
    <t>PiN Step by Step Example Guide</t>
  </si>
  <si>
    <r>
      <rPr>
        <b/>
        <sz val="16"/>
        <color theme="1"/>
        <rFont val="Calibri"/>
        <family val="2"/>
        <scheme val="minor"/>
      </rPr>
      <t xml:space="preserve">What this guide contains: </t>
    </r>
    <r>
      <rPr>
        <sz val="16"/>
        <color theme="1"/>
        <rFont val="Calibri"/>
        <family val="2"/>
        <scheme val="minor"/>
      </rPr>
      <t xml:space="preserve">
This spread sheet shows a step-by-step guide on how PiN is calculated.
You will see how to choose severity thresholds, calculated severity levels, determine final severity, and calculate PiN using severity percentages.
Please note the following:
- Only a portion of the Yemen PiN calculation was used for simplicities sake. Two indicators are used but your AoR may use more.
- You may slightly changed your methodology on how PiN is calculated depending on the context of your cluster. The process in this guide is reduced to the core steps.</t>
    </r>
  </si>
  <si>
    <t>Tabs</t>
  </si>
  <si>
    <t>Explanation</t>
  </si>
  <si>
    <t>STEP 1_ All Indicators and Severity Levels</t>
  </si>
  <si>
    <t>List of indicators and their severity levels</t>
  </si>
  <si>
    <t>STEP 1.1_Indicator 1 Casualities by District</t>
  </si>
  <si>
    <t>Calculation of the first indicator: casualites by district</t>
  </si>
  <si>
    <t>STEP 1.2_Indicator 2 Availability of PC Services</t>
  </si>
  <si>
    <t>Calculation of the first indicator: availability of PC services</t>
  </si>
  <si>
    <t>STEP 1.3_Final Severity</t>
  </si>
  <si>
    <t>Averaging the indicators to arriving to final severity level</t>
  </si>
  <si>
    <t>STEP 2_Determine Severity Threshold</t>
  </si>
  <si>
    <t>List of indicators and their severity thresholds</t>
  </si>
  <si>
    <t>STEP 3_Determine PiN</t>
  </si>
  <si>
    <t>Apply severity thresholds to poulation groups</t>
  </si>
  <si>
    <t>Choosing Indicators</t>
  </si>
  <si>
    <t>• The first step in calculating the PiN is the selection of ‘indicators’ of need for each selected population group used for the Protection analysis.
• Each indicator will have a severity threshold, which increases based on the intensity.</t>
  </si>
  <si>
    <t>JIAF Categorization</t>
  </si>
  <si>
    <t>INDICATORS</t>
  </si>
  <si>
    <t>SEVERITY SCALE</t>
  </si>
  <si>
    <t>No.</t>
  </si>
  <si>
    <t>Cluster</t>
  </si>
  <si>
    <t>Pillar</t>
  </si>
  <si>
    <t>Subpillar</t>
  </si>
  <si>
    <t>2021 HNO Indicator</t>
  </si>
  <si>
    <t>Comments</t>
  </si>
  <si>
    <t>Shared</t>
  </si>
  <si>
    <t>Source</t>
  </si>
  <si>
    <t>None/Minimal (1)</t>
  </si>
  <si>
    <t>Stress (2)</t>
  </si>
  <si>
    <t>Severe (3)</t>
  </si>
  <si>
    <t>Extreme (4)</t>
  </si>
  <si>
    <t>Catastrophic (5)</t>
  </si>
  <si>
    <t>Protection</t>
  </si>
  <si>
    <t>Humanitarian Conditions</t>
  </si>
  <si>
    <t>Physical and mental wellbeing</t>
  </si>
  <si>
    <t xml:space="preserve"># of civilian casualties reported (killed or injured) in district in the last 12 months </t>
  </si>
  <si>
    <t>yes</t>
  </si>
  <si>
    <t>CIMP</t>
  </si>
  <si>
    <t>1-5 civilians killed or injured // no contamination incedients</t>
  </si>
  <si>
    <t>6-10 civilians killed or injured // 1 - 100 contamination incidents</t>
  </si>
  <si>
    <t>11 - 15 civilians killed or injured // 101 - 200 contamination incidents</t>
  </si>
  <si>
    <t>16 - 20 civilians killed or injured // 201 - 300 contamination incidents</t>
  </si>
  <si>
    <t>+20 civilians killed or injured // +300 contamination incidents</t>
  </si>
  <si>
    <t># of protection services available for IDPs and affected people per district</t>
  </si>
  <si>
    <t>* Total PC Services= 17</t>
  </si>
  <si>
    <t>PC reporting database 2021</t>
  </si>
  <si>
    <t>The available services are &gt;=12</t>
  </si>
  <si>
    <t>The available services are between 8 and 11</t>
  </si>
  <si>
    <t>The available services are between 6 and 7</t>
  </si>
  <si>
    <t>The available services are between 4 and 5</t>
  </si>
  <si>
    <t>The available services are less/ equal 3</t>
  </si>
  <si>
    <t>SEVERITY</t>
  </si>
  <si>
    <t>PHASE</t>
  </si>
  <si>
    <t>KEY REFERENCE OUTCOME</t>
  </si>
  <si>
    <t>POTENTIAL RESPONSE OBJECTIVES</t>
  </si>
  <si>
    <t>None / Minimal</t>
  </si>
  <si>
    <t>Living Standards are acceptable (taking into account the context): possibility of having some signs of deterioration and/or inadequate social basic services, possible needs for strengthening the legal framework.
Ability to afford/meet all essential basic needs without adopting unsustainable Coping Mechanisms (such as erosion/depletion of assets).
No or minimal/low risk of impact on Physical and Mental Wellbeing.</t>
  </si>
  <si>
    <t>Building Resilience
Supporting Disaster Risk Reduction</t>
  </si>
  <si>
    <t>Stress</t>
  </si>
  <si>
    <t>Living Standards under stress, leading to adoption of coping strategies (that reduce ability to protect or invest in livelihoods).
Inability to afford/meet some basic needs without adopting stressed, unsustainable and/or short-term reversible Coping Mechanisms.
Minimal impact on Physical and Mental Wellbeing (stressed Physical and Mental Wellbeing) overall.
Possibility of having some localized/targeted incidents of violence (including human rights violations).</t>
  </si>
  <si>
    <t>Supporting Disaster Risk Reduction
Protecting Livelihoods</t>
  </si>
  <si>
    <t>Severe</t>
  </si>
  <si>
    <t>Degrading Living Standards (from usual/typical), leading to adoption of negative Coping Mechanisms with threat of irreversible harm (such as accelerated erosion/depletion of assets). Reduced access/availability of social/basic goods and services
Inability to meet some basic needs without adopting crisis/emergency - short/medium term irreversible - Coping Mechanisms.
Degrading Physical and Mental Wellbeing. Physical and mental harm resulting in a loss of dignity.</t>
  </si>
  <si>
    <t>Protecting Livelihoods
Preventing &amp; Mitigating Risk of extreme deterioration of Humanitarian conditions</t>
  </si>
  <si>
    <t>Extreme</t>
  </si>
  <si>
    <t>Collapse of Living Standards, with survival based on humanitarian assistance and/or long term irreversible extreme coping strategies.
Extreme loss/liquidation of livelihood assets that will lead to large gaps/needs in the short term.
Widespread grave violations of human rights. Presence of irreversible harm and heightened mortality</t>
  </si>
  <si>
    <t>Saving Lives and Livelihoods</t>
  </si>
  <si>
    <t>Catastrophic</t>
  </si>
  <si>
    <t>Total collapse of Living Standards
Near/Full exhaustion of coping options.
Last resort Coping Mechanisms/exhausted.
Widespread mortality (CDR, U5DR) and/or irreversible harm.
Widespread physical and mental irreversible harm leading to excess mortality.
Widespread grave violations of human rights.</t>
  </si>
  <si>
    <t>Reverting/Preventing
Widespread death and/or Total collapse of livelihoods</t>
  </si>
  <si>
    <t>Calculate Severity - Indicator 1</t>
  </si>
  <si>
    <t>• Example of severity calculation based on threshold in STEP_1</t>
  </si>
  <si>
    <t>Governorate</t>
  </si>
  <si>
    <t>P_Code</t>
  </si>
  <si>
    <t>District</t>
  </si>
  <si>
    <t>Total civilian casualties</t>
  </si>
  <si>
    <t>Total civilian fatalities</t>
  </si>
  <si>
    <t>Total civilian injuries</t>
  </si>
  <si>
    <t>Total Child Casualties</t>
  </si>
  <si>
    <t>Child fatalities</t>
  </si>
  <si>
    <t>Child injuries</t>
  </si>
  <si>
    <t>Total Women Casualties</t>
  </si>
  <si>
    <t>Women fatalities</t>
  </si>
  <si>
    <t>Women injuries</t>
  </si>
  <si>
    <t>Total</t>
  </si>
  <si>
    <t>Severity</t>
  </si>
  <si>
    <t>Ibb</t>
  </si>
  <si>
    <t>YE1101</t>
  </si>
  <si>
    <t>Al Qafr</t>
  </si>
  <si>
    <t>YE1102</t>
  </si>
  <si>
    <t>Yarim</t>
  </si>
  <si>
    <t>YE1103</t>
  </si>
  <si>
    <t>Ar Radmah</t>
  </si>
  <si>
    <t>YE1108</t>
  </si>
  <si>
    <t>Hubaysh</t>
  </si>
  <si>
    <t>YE1109</t>
  </si>
  <si>
    <t>Hazm Al Udayn</t>
  </si>
  <si>
    <t>YE1110</t>
  </si>
  <si>
    <t>Far Al Udayn</t>
  </si>
  <si>
    <t>YE1112</t>
  </si>
  <si>
    <t>Jiblah</t>
  </si>
  <si>
    <t>YE1113</t>
  </si>
  <si>
    <t>Badan</t>
  </si>
  <si>
    <t>YE1115</t>
  </si>
  <si>
    <t>As Sayyani</t>
  </si>
  <si>
    <t>YE1116</t>
  </si>
  <si>
    <t>Dhi As Sufal</t>
  </si>
  <si>
    <t>YE1118</t>
  </si>
  <si>
    <t>Al Mashannah</t>
  </si>
  <si>
    <t>YE1119</t>
  </si>
  <si>
    <t>Al Dhihar</t>
  </si>
  <si>
    <t>YE1120</t>
  </si>
  <si>
    <t>Abyan</t>
  </si>
  <si>
    <t>YE1202</t>
  </si>
  <si>
    <t>Mudiyah</t>
  </si>
  <si>
    <t>YE1204</t>
  </si>
  <si>
    <t>Lawdar</t>
  </si>
  <si>
    <t>YE1205</t>
  </si>
  <si>
    <t>Sibah</t>
  </si>
  <si>
    <t>YE1209</t>
  </si>
  <si>
    <t>Ahwar</t>
  </si>
  <si>
    <t>YE1210</t>
  </si>
  <si>
    <t>Zingibar</t>
  </si>
  <si>
    <t>YE1211</t>
  </si>
  <si>
    <t>Khanfir</t>
  </si>
  <si>
    <t>Amanat al Asimah</t>
  </si>
  <si>
    <t>YE1302</t>
  </si>
  <si>
    <t>Shuaub</t>
  </si>
  <si>
    <t>YE1305</t>
  </si>
  <si>
    <t>As Sabain</t>
  </si>
  <si>
    <t>YE1306</t>
  </si>
  <si>
    <t>Al Wahdah</t>
  </si>
  <si>
    <t>YE1308</t>
  </si>
  <si>
    <t>Maain</t>
  </si>
  <si>
    <t>YE1309</t>
  </si>
  <si>
    <t>Aththaorah</t>
  </si>
  <si>
    <t>YE1310</t>
  </si>
  <si>
    <t>Bani Al Harith</t>
  </si>
  <si>
    <t>Al Bayda</t>
  </si>
  <si>
    <t>YE1401</t>
  </si>
  <si>
    <t>Naman</t>
  </si>
  <si>
    <t>YE1402</t>
  </si>
  <si>
    <t>Nati</t>
  </si>
  <si>
    <t>YE1404</t>
  </si>
  <si>
    <t>As Sawmaah</t>
  </si>
  <si>
    <t>YE1405</t>
  </si>
  <si>
    <t>Az Zahir</t>
  </si>
  <si>
    <t>YE1406</t>
  </si>
  <si>
    <t>Dhi Naim</t>
  </si>
  <si>
    <t>YE1408</t>
  </si>
  <si>
    <t>Mukayras</t>
  </si>
  <si>
    <t>YE1409</t>
  </si>
  <si>
    <t>Al Bayda City</t>
  </si>
  <si>
    <t>YE1412</t>
  </si>
  <si>
    <t>Radman Al Awad</t>
  </si>
  <si>
    <t>YE1413</t>
  </si>
  <si>
    <t>Rada</t>
  </si>
  <si>
    <t>YE1414</t>
  </si>
  <si>
    <t>Al Quraishyah</t>
  </si>
  <si>
    <t>YE1415</t>
  </si>
  <si>
    <t>Wald Rabi</t>
  </si>
  <si>
    <t>YE1416</t>
  </si>
  <si>
    <t>Al Arsh</t>
  </si>
  <si>
    <t>YE1420</t>
  </si>
  <si>
    <t>Al Malagim</t>
  </si>
  <si>
    <t>Taizz</t>
  </si>
  <si>
    <t>YE1503</t>
  </si>
  <si>
    <t>Sharab Ar Rawnah</t>
  </si>
  <si>
    <t>YE1504</t>
  </si>
  <si>
    <t>Maqbanah</t>
  </si>
  <si>
    <t>YE1505</t>
  </si>
  <si>
    <t>Al Mukha</t>
  </si>
  <si>
    <t>YE1506</t>
  </si>
  <si>
    <t>Dhubab</t>
  </si>
  <si>
    <t>YE1507</t>
  </si>
  <si>
    <t>Mawza</t>
  </si>
  <si>
    <t>YE1508</t>
  </si>
  <si>
    <t>Jabal Habashy</t>
  </si>
  <si>
    <t>YE1510</t>
  </si>
  <si>
    <t>Sabir Al Mawadim</t>
  </si>
  <si>
    <t>YE1511</t>
  </si>
  <si>
    <t>Al Misrakh</t>
  </si>
  <si>
    <t>YE1512</t>
  </si>
  <si>
    <t>Dimnat Khadir</t>
  </si>
  <si>
    <t>YE1513</t>
  </si>
  <si>
    <t>As Silw</t>
  </si>
  <si>
    <t>YE1514</t>
  </si>
  <si>
    <t>Ash Shamayatayn</t>
  </si>
  <si>
    <t>YE1515</t>
  </si>
  <si>
    <t>Al Waziiyah</t>
  </si>
  <si>
    <t>YE1516</t>
  </si>
  <si>
    <t>Hayfan</t>
  </si>
  <si>
    <t>YE1517</t>
  </si>
  <si>
    <t>Al Mudhaffar</t>
  </si>
  <si>
    <t>YE1518</t>
  </si>
  <si>
    <t>Al Qahirah</t>
  </si>
  <si>
    <t>YE1519</t>
  </si>
  <si>
    <t>Salh</t>
  </si>
  <si>
    <t>YE1520</t>
  </si>
  <si>
    <t>At Taiziyah</t>
  </si>
  <si>
    <t>YE1521</t>
  </si>
  <si>
    <t>Al Maafer</t>
  </si>
  <si>
    <t>YE1522</t>
  </si>
  <si>
    <t>Al Mawasit</t>
  </si>
  <si>
    <t>Al Jawf</t>
  </si>
  <si>
    <t>YE1601</t>
  </si>
  <si>
    <t>Khabb wa ash Shaaf</t>
  </si>
  <si>
    <t>YE1605</t>
  </si>
  <si>
    <t>Al Hazm</t>
  </si>
  <si>
    <t>YE1610</t>
  </si>
  <si>
    <t>Bart Al Anan</t>
  </si>
  <si>
    <t>Hajjah</t>
  </si>
  <si>
    <t>YE1701</t>
  </si>
  <si>
    <t>Bakil Al Mir</t>
  </si>
  <si>
    <t>YE1702</t>
  </si>
  <si>
    <t>Harad</t>
  </si>
  <si>
    <t>YE1703</t>
  </si>
  <si>
    <t>Midi</t>
  </si>
  <si>
    <t>YE1704</t>
  </si>
  <si>
    <t>Abs</t>
  </si>
  <si>
    <t>YE1705</t>
  </si>
  <si>
    <t>Hayran</t>
  </si>
  <si>
    <t>YE1706</t>
  </si>
  <si>
    <t>Mustaba</t>
  </si>
  <si>
    <t>YE1707</t>
  </si>
  <si>
    <t>Kushar</t>
  </si>
  <si>
    <t>YE1728</t>
  </si>
  <si>
    <t>Hajjah City</t>
  </si>
  <si>
    <t>Al Hudaydah</t>
  </si>
  <si>
    <t>YE1804</t>
  </si>
  <si>
    <t>As Salif</t>
  </si>
  <si>
    <t>YE1810</t>
  </si>
  <si>
    <t>Bajil</t>
  </si>
  <si>
    <t>YE1813</t>
  </si>
  <si>
    <t>Al Marawiah</t>
  </si>
  <si>
    <t>YE1814</t>
  </si>
  <si>
    <t>Ad Durayhimi</t>
  </si>
  <si>
    <t>YE1817</t>
  </si>
  <si>
    <t>Bayt Al Faqih</t>
  </si>
  <si>
    <t>YE1818</t>
  </si>
  <si>
    <t>Jabal Ras</t>
  </si>
  <si>
    <t>YE1819</t>
  </si>
  <si>
    <t>Hays</t>
  </si>
  <si>
    <t>YE1820</t>
  </si>
  <si>
    <t>Al Khawkhah</t>
  </si>
  <si>
    <t>YE1821</t>
  </si>
  <si>
    <t>Al Hawak</t>
  </si>
  <si>
    <t>YE1823</t>
  </si>
  <si>
    <t>Al Hali</t>
  </si>
  <si>
    <t>YE1824</t>
  </si>
  <si>
    <t>Zabid</t>
  </si>
  <si>
    <t>YE1825</t>
  </si>
  <si>
    <t>Al Garrahi</t>
  </si>
  <si>
    <t>YE1826</t>
  </si>
  <si>
    <t>At Tuhayat</t>
  </si>
  <si>
    <t>Hadramawt</t>
  </si>
  <si>
    <t>YE1907</t>
  </si>
  <si>
    <t>Al Qatn</t>
  </si>
  <si>
    <t>YE1910</t>
  </si>
  <si>
    <t>Sayun</t>
  </si>
  <si>
    <t>YE1917</t>
  </si>
  <si>
    <t>Ghayl Ba Wazir</t>
  </si>
  <si>
    <t>YE1927</t>
  </si>
  <si>
    <t>Al Mukalla City</t>
  </si>
  <si>
    <t>Dhamar</t>
  </si>
  <si>
    <t>YE2001</t>
  </si>
  <si>
    <t>Al Hada</t>
  </si>
  <si>
    <t>YE2002</t>
  </si>
  <si>
    <t>Jahran</t>
  </si>
  <si>
    <t>YE2008</t>
  </si>
  <si>
    <t>Dhamar City</t>
  </si>
  <si>
    <t>YE2010</t>
  </si>
  <si>
    <t>Anss</t>
  </si>
  <si>
    <t>Shabwah</t>
  </si>
  <si>
    <t>YE2105</t>
  </si>
  <si>
    <t>Usaylan</t>
  </si>
  <si>
    <t>YE2107</t>
  </si>
  <si>
    <t>Bayhan</t>
  </si>
  <si>
    <t>YE2108</t>
  </si>
  <si>
    <t>Merkhah Al Ulya</t>
  </si>
  <si>
    <t>YE2110</t>
  </si>
  <si>
    <t>Nisab</t>
  </si>
  <si>
    <t>YE2113</t>
  </si>
  <si>
    <t>Ataq</t>
  </si>
  <si>
    <t>YE2114</t>
  </si>
  <si>
    <t>Habban</t>
  </si>
  <si>
    <t>YE2116</t>
  </si>
  <si>
    <t>Mayfaa</t>
  </si>
  <si>
    <t>YE2117</t>
  </si>
  <si>
    <t>Rudum</t>
  </si>
  <si>
    <t>Sadah</t>
  </si>
  <si>
    <t>YE2201</t>
  </si>
  <si>
    <t>Baqim</t>
  </si>
  <si>
    <t>YE2202</t>
  </si>
  <si>
    <t>Qatabir</t>
  </si>
  <si>
    <t>YE2203</t>
  </si>
  <si>
    <t>Monabbih</t>
  </si>
  <si>
    <t>YE2204</t>
  </si>
  <si>
    <t>Ghamr</t>
  </si>
  <si>
    <t>YE2205</t>
  </si>
  <si>
    <t>Razih</t>
  </si>
  <si>
    <t>YE2206</t>
  </si>
  <si>
    <t>Shadaa</t>
  </si>
  <si>
    <t>YE2207</t>
  </si>
  <si>
    <t>Al Dhaher</t>
  </si>
  <si>
    <t>YE2208</t>
  </si>
  <si>
    <t>Haydan</t>
  </si>
  <si>
    <t>YE2210</t>
  </si>
  <si>
    <t>Majz</t>
  </si>
  <si>
    <t>YE2211</t>
  </si>
  <si>
    <t>Sahar</t>
  </si>
  <si>
    <t>YE2212</t>
  </si>
  <si>
    <t>As Safra</t>
  </si>
  <si>
    <t>YE2214</t>
  </si>
  <si>
    <t>Kitaf wa Al Boqee</t>
  </si>
  <si>
    <t>YE2215</t>
  </si>
  <si>
    <t>Saadah</t>
  </si>
  <si>
    <t>Sanaa</t>
  </si>
  <si>
    <t>YE2301</t>
  </si>
  <si>
    <t>Hamdan</t>
  </si>
  <si>
    <t>YE2302</t>
  </si>
  <si>
    <t>Arhab</t>
  </si>
  <si>
    <t>YE2303</t>
  </si>
  <si>
    <t>Nihm</t>
  </si>
  <si>
    <t>YE2305</t>
  </si>
  <si>
    <t>Sanhan</t>
  </si>
  <si>
    <t>YE2307</t>
  </si>
  <si>
    <t>Bani Matar</t>
  </si>
  <si>
    <t>YE2312</t>
  </si>
  <si>
    <t>Khwlan</t>
  </si>
  <si>
    <t>Aden</t>
  </si>
  <si>
    <t>YE2401</t>
  </si>
  <si>
    <t>Dar Sad</t>
  </si>
  <si>
    <t>YE2402</t>
  </si>
  <si>
    <t>Ash Shaikh Outhman</t>
  </si>
  <si>
    <t>YE2403</t>
  </si>
  <si>
    <t>Al Mansura</t>
  </si>
  <si>
    <t>YE2404</t>
  </si>
  <si>
    <t>Al Buraiqeh</t>
  </si>
  <si>
    <t>YE2405</t>
  </si>
  <si>
    <t>Attawahi</t>
  </si>
  <si>
    <t>YE2406</t>
  </si>
  <si>
    <t>Al Mualla</t>
  </si>
  <si>
    <t>YE2407</t>
  </si>
  <si>
    <t>Craiter</t>
  </si>
  <si>
    <t>YE2408</t>
  </si>
  <si>
    <t>Khur Maksar</t>
  </si>
  <si>
    <t>Lahij</t>
  </si>
  <si>
    <t>YE2501</t>
  </si>
  <si>
    <t>Al Had</t>
  </si>
  <si>
    <t>YE2507</t>
  </si>
  <si>
    <t>Radfan</t>
  </si>
  <si>
    <t>YE2509</t>
  </si>
  <si>
    <t>Al Musaymir</t>
  </si>
  <si>
    <t>YE2510</t>
  </si>
  <si>
    <t>Al Qabbaytah</t>
  </si>
  <si>
    <t>YE2511</t>
  </si>
  <si>
    <t>Tur Al Bahah</t>
  </si>
  <si>
    <t>YE2514</t>
  </si>
  <si>
    <t>Al Hawtah</t>
  </si>
  <si>
    <t>YE2515</t>
  </si>
  <si>
    <t>Tuban</t>
  </si>
  <si>
    <t>Marib</t>
  </si>
  <si>
    <t>YE2601</t>
  </si>
  <si>
    <t>Majzar</t>
  </si>
  <si>
    <t>YE2602</t>
  </si>
  <si>
    <t>Raghwan</t>
  </si>
  <si>
    <t>YE2603</t>
  </si>
  <si>
    <t>Medghal</t>
  </si>
  <si>
    <t>YE2606</t>
  </si>
  <si>
    <t>Sirwah</t>
  </si>
  <si>
    <t>YE2607</t>
  </si>
  <si>
    <t>Al Jubah</t>
  </si>
  <si>
    <t>YE2608</t>
  </si>
  <si>
    <t>Rahabah</t>
  </si>
  <si>
    <t>YE2609</t>
  </si>
  <si>
    <t>Harib</t>
  </si>
  <si>
    <t>YE2610</t>
  </si>
  <si>
    <t>Mahliyah</t>
  </si>
  <si>
    <t>YE2611</t>
  </si>
  <si>
    <t>Al Abdiyah</t>
  </si>
  <si>
    <t>YE2612</t>
  </si>
  <si>
    <t>Marib City</t>
  </si>
  <si>
    <t>YE2613</t>
  </si>
  <si>
    <t>YE2614</t>
  </si>
  <si>
    <t>Jabal Murad</t>
  </si>
  <si>
    <t>Al Mahwit</t>
  </si>
  <si>
    <t>YE2708</t>
  </si>
  <si>
    <t>Al Mahwait City</t>
  </si>
  <si>
    <t>Amran</t>
  </si>
  <si>
    <t>YE2901</t>
  </si>
  <si>
    <t>Harf Sufyan</t>
  </si>
  <si>
    <t>YE2918</t>
  </si>
  <si>
    <t>Iyal Surayh</t>
  </si>
  <si>
    <t>YE2919</t>
  </si>
  <si>
    <t>Khamir</t>
  </si>
  <si>
    <t>Ad Dali</t>
  </si>
  <si>
    <t>YE3001</t>
  </si>
  <si>
    <t>Juban</t>
  </si>
  <si>
    <t>YE3002</t>
  </si>
  <si>
    <t>Damt</t>
  </si>
  <si>
    <t>YE3003</t>
  </si>
  <si>
    <t>Qaatabah</t>
  </si>
  <si>
    <t>YE3006</t>
  </si>
  <si>
    <t>Ad Dhalee</t>
  </si>
  <si>
    <t>YE3008</t>
  </si>
  <si>
    <t>Al Azariq</t>
  </si>
  <si>
    <t>YE3009</t>
  </si>
  <si>
    <t>Al Husha</t>
  </si>
  <si>
    <t>Calculate Severity - Indicator 2</t>
  </si>
  <si>
    <t>P_code</t>
  </si>
  <si>
    <t># of available PC services per district</t>
  </si>
  <si>
    <t>% of availability of PC service (16 services)</t>
  </si>
  <si>
    <t>Kamran</t>
  </si>
  <si>
    <t>YE</t>
  </si>
  <si>
    <t>An Nadirah</t>
  </si>
  <si>
    <t>YE1104</t>
  </si>
  <si>
    <t>Ash Sha'ir</t>
  </si>
  <si>
    <t>YE1105</t>
  </si>
  <si>
    <t>As Saddah</t>
  </si>
  <si>
    <t>YE1106</t>
  </si>
  <si>
    <t>Al Makhadir</t>
  </si>
  <si>
    <t>YE1107</t>
  </si>
  <si>
    <t>Al Udayn</t>
  </si>
  <si>
    <t>YE1111</t>
  </si>
  <si>
    <t>Ba'dan</t>
  </si>
  <si>
    <t>As Sabrah</t>
  </si>
  <si>
    <t>YE1114</t>
  </si>
  <si>
    <t>Mudhaykhirah</t>
  </si>
  <si>
    <t>YE1117</t>
  </si>
  <si>
    <t>Al Mahfad</t>
  </si>
  <si>
    <t>YE1201</t>
  </si>
  <si>
    <t>Jayshan</t>
  </si>
  <si>
    <t>YE1203</t>
  </si>
  <si>
    <t>Rasad</t>
  </si>
  <si>
    <t>YE1206</t>
  </si>
  <si>
    <t>Sarar</t>
  </si>
  <si>
    <t>YE1207</t>
  </si>
  <si>
    <t>Al Wade'a</t>
  </si>
  <si>
    <t>YE1208</t>
  </si>
  <si>
    <t>Amanat Al Asimah</t>
  </si>
  <si>
    <t>Old City</t>
  </si>
  <si>
    <t>YE1301</t>
  </si>
  <si>
    <t>Shu'aub</t>
  </si>
  <si>
    <t>Az'zal</t>
  </si>
  <si>
    <t>YE1303</t>
  </si>
  <si>
    <t>Assafi'yah</t>
  </si>
  <si>
    <t>YE1304</t>
  </si>
  <si>
    <t>At Tahrir</t>
  </si>
  <si>
    <t>YE1307</t>
  </si>
  <si>
    <t>Ma'ain</t>
  </si>
  <si>
    <t>Ath'thaorah</t>
  </si>
  <si>
    <t>Na'man</t>
  </si>
  <si>
    <t>Nati'</t>
  </si>
  <si>
    <t>Maswarah</t>
  </si>
  <si>
    <t>YE1403</t>
  </si>
  <si>
    <t>As Sawma'ah</t>
  </si>
  <si>
    <t>Dhi Na'im</t>
  </si>
  <si>
    <t>At Taffah</t>
  </si>
  <si>
    <t>YE1407</t>
  </si>
  <si>
    <t>YE1410</t>
  </si>
  <si>
    <t>As Sawadiyah</t>
  </si>
  <si>
    <t>YE1411</t>
  </si>
  <si>
    <t>Rada'</t>
  </si>
  <si>
    <t>Wald Rabi'</t>
  </si>
  <si>
    <t>Al A'rsh</t>
  </si>
  <si>
    <t>Sabah</t>
  </si>
  <si>
    <t>YE1417</t>
  </si>
  <si>
    <t>Ar Ryashyyah</t>
  </si>
  <si>
    <t>YE1418</t>
  </si>
  <si>
    <t>Ash Sharyah</t>
  </si>
  <si>
    <t>YE1419</t>
  </si>
  <si>
    <t>Mawiyah</t>
  </si>
  <si>
    <t>YE1501</t>
  </si>
  <si>
    <t>Shara'b As Salam</t>
  </si>
  <si>
    <t>YE1502</t>
  </si>
  <si>
    <t>Shara'b Ar Rawnah</t>
  </si>
  <si>
    <t>Mashra'a Wa Hadnan</t>
  </si>
  <si>
    <t>YE1509</t>
  </si>
  <si>
    <t>Al Wazi'iyah</t>
  </si>
  <si>
    <t>At Ta'iziyah</t>
  </si>
  <si>
    <t>Al Ma'afer</t>
  </si>
  <si>
    <t>Sama</t>
  </si>
  <si>
    <t>YE1523</t>
  </si>
  <si>
    <t>Khabb wa ash Sha'af</t>
  </si>
  <si>
    <t>Al Humaydat</t>
  </si>
  <si>
    <t>YE1602</t>
  </si>
  <si>
    <t>Al Matammah</t>
  </si>
  <si>
    <t>YE1603</t>
  </si>
  <si>
    <t>YE1604</t>
  </si>
  <si>
    <t>Al Maton</t>
  </si>
  <si>
    <t>YE1606</t>
  </si>
  <si>
    <t>Al Maslub</t>
  </si>
  <si>
    <t>YE1607</t>
  </si>
  <si>
    <t>Al Ghayl</t>
  </si>
  <si>
    <t>YE1608</t>
  </si>
  <si>
    <t>Al Khalq</t>
  </si>
  <si>
    <t>YE1609</t>
  </si>
  <si>
    <t>Rajuzah</t>
  </si>
  <si>
    <t>YE1611</t>
  </si>
  <si>
    <t>Kharab Al Marashi</t>
  </si>
  <si>
    <t>YE1612</t>
  </si>
  <si>
    <t>Haradh</t>
  </si>
  <si>
    <t>Al Jamimah</t>
  </si>
  <si>
    <t>YE1708</t>
  </si>
  <si>
    <t>Kuhlan Ash Sharaf</t>
  </si>
  <si>
    <t>YE1709</t>
  </si>
  <si>
    <t>Aflah Ash Shawm</t>
  </si>
  <si>
    <t>YE1710</t>
  </si>
  <si>
    <t>Khayran Al Muharraq</t>
  </si>
  <si>
    <t>YE1711</t>
  </si>
  <si>
    <t>Aslem</t>
  </si>
  <si>
    <t>YE1712</t>
  </si>
  <si>
    <t>Qafl Shamer</t>
  </si>
  <si>
    <t>YE1713</t>
  </si>
  <si>
    <t>Aflah Al Yaman</t>
  </si>
  <si>
    <t>YE1714</t>
  </si>
  <si>
    <t>Al Mahabishah</t>
  </si>
  <si>
    <t>YE1715</t>
  </si>
  <si>
    <t>Al Miftah</t>
  </si>
  <si>
    <t>YE1716</t>
  </si>
  <si>
    <t>Al Maghrabah</t>
  </si>
  <si>
    <t>YE1717</t>
  </si>
  <si>
    <t>Kuhlan Affar</t>
  </si>
  <si>
    <t>YE1718</t>
  </si>
  <si>
    <t>Sharas</t>
  </si>
  <si>
    <t>YE1719</t>
  </si>
  <si>
    <t>Mabyan</t>
  </si>
  <si>
    <t>YE1720</t>
  </si>
  <si>
    <t>Ash Shahil</t>
  </si>
  <si>
    <t>YE1721</t>
  </si>
  <si>
    <t>Ku'aydinah</t>
  </si>
  <si>
    <t>YE1722</t>
  </si>
  <si>
    <t>Wadhrah</t>
  </si>
  <si>
    <t>YE1723</t>
  </si>
  <si>
    <t>Bani Qa'is</t>
  </si>
  <si>
    <t>YE1724</t>
  </si>
  <si>
    <t>Ash Shaghadirah</t>
  </si>
  <si>
    <t>YE1725</t>
  </si>
  <si>
    <t>Najrah</t>
  </si>
  <si>
    <t>YE1726</t>
  </si>
  <si>
    <t>Bani Al Awam</t>
  </si>
  <si>
    <t>YE1727</t>
  </si>
  <si>
    <t>YE1729</t>
  </si>
  <si>
    <t>Washhah</t>
  </si>
  <si>
    <t>YE1730</t>
  </si>
  <si>
    <t>Qarah</t>
  </si>
  <si>
    <t>YE1731</t>
  </si>
  <si>
    <t>Az Zuhrah</t>
  </si>
  <si>
    <t>YE1801</t>
  </si>
  <si>
    <t>Alluheyah</t>
  </si>
  <si>
    <t>YE1802</t>
  </si>
  <si>
    <t>Al Munirah</t>
  </si>
  <si>
    <t>YE1805</t>
  </si>
  <si>
    <t>Al Qanawis</t>
  </si>
  <si>
    <t>YE1806</t>
  </si>
  <si>
    <t>Az Zaydiyah</t>
  </si>
  <si>
    <t>YE1807</t>
  </si>
  <si>
    <t>Al Mighlaf</t>
  </si>
  <si>
    <t>YE1808</t>
  </si>
  <si>
    <t>Ad Dahi</t>
  </si>
  <si>
    <t>YE1809</t>
  </si>
  <si>
    <t>Al Hajjaylah</t>
  </si>
  <si>
    <t>YE1811</t>
  </si>
  <si>
    <t>Bura</t>
  </si>
  <si>
    <t>YE1812</t>
  </si>
  <si>
    <t>Al Marawi'ah</t>
  </si>
  <si>
    <t>As Sukhnah</t>
  </si>
  <si>
    <t>YE1815</t>
  </si>
  <si>
    <t>Al Mansuriyah</t>
  </si>
  <si>
    <t>YE1816</t>
  </si>
  <si>
    <t>Bayt Al Faqiah</t>
  </si>
  <si>
    <t>Jabal Ra's</t>
  </si>
  <si>
    <t>Al Mina</t>
  </si>
  <si>
    <t>YE1822</t>
  </si>
  <si>
    <t>Hadramaut</t>
  </si>
  <si>
    <t>Rumah</t>
  </si>
  <si>
    <t>YE1901</t>
  </si>
  <si>
    <t>Thamud</t>
  </si>
  <si>
    <t>YE1902</t>
  </si>
  <si>
    <t>Al Qaf</t>
  </si>
  <si>
    <t>YE1903</t>
  </si>
  <si>
    <t>Zamakh wa Manwakh</t>
  </si>
  <si>
    <t>YE1904</t>
  </si>
  <si>
    <t>Hagr As Sai'ar</t>
  </si>
  <si>
    <t>YE1905</t>
  </si>
  <si>
    <t>Al Abr</t>
  </si>
  <si>
    <t>YE1906</t>
  </si>
  <si>
    <t>Shibam</t>
  </si>
  <si>
    <t>YE1908</t>
  </si>
  <si>
    <t>Sah</t>
  </si>
  <si>
    <t>YE1909</t>
  </si>
  <si>
    <t>Tarim</t>
  </si>
  <si>
    <t>YE1911</t>
  </si>
  <si>
    <t>As Sawm</t>
  </si>
  <si>
    <t>YE1912</t>
  </si>
  <si>
    <t>Ar Raydah Wa Qusayar</t>
  </si>
  <si>
    <t>YE1913</t>
  </si>
  <si>
    <t>Ad Dis</t>
  </si>
  <si>
    <t>YE1914</t>
  </si>
  <si>
    <t>Ash Shihr</t>
  </si>
  <si>
    <t>YE1915</t>
  </si>
  <si>
    <t>Ghayl Bin Yamin</t>
  </si>
  <si>
    <t>YE1916</t>
  </si>
  <si>
    <t>Daw'an</t>
  </si>
  <si>
    <t>YE1918</t>
  </si>
  <si>
    <t>Wadi Al Ayn</t>
  </si>
  <si>
    <t>YE1919</t>
  </si>
  <si>
    <t>Rakhyah</t>
  </si>
  <si>
    <t>YE1920</t>
  </si>
  <si>
    <t>Amd</t>
  </si>
  <si>
    <t>YE1921</t>
  </si>
  <si>
    <t>Adh Dhlia'ah</t>
  </si>
  <si>
    <t>YE1922</t>
  </si>
  <si>
    <t>Yabuth</t>
  </si>
  <si>
    <t>YE1923</t>
  </si>
  <si>
    <t>Hajr</t>
  </si>
  <si>
    <t>YE1924</t>
  </si>
  <si>
    <t>Brom Mayfa</t>
  </si>
  <si>
    <t>YE1925</t>
  </si>
  <si>
    <t>Al Mukalla</t>
  </si>
  <si>
    <t>YE1926</t>
  </si>
  <si>
    <t>Huraidhah</t>
  </si>
  <si>
    <t>YE1928</t>
  </si>
  <si>
    <t>Jabal Ash sharq</t>
  </si>
  <si>
    <t>YE2003</t>
  </si>
  <si>
    <t>Maghirib Ans</t>
  </si>
  <si>
    <t>YE2004</t>
  </si>
  <si>
    <t>Utmah</t>
  </si>
  <si>
    <t>YE2005</t>
  </si>
  <si>
    <t>Wusab Al Ali</t>
  </si>
  <si>
    <t>YE2006</t>
  </si>
  <si>
    <t>Wusab As Safil</t>
  </si>
  <si>
    <t>YE2007</t>
  </si>
  <si>
    <t>Mayfa'at Anss</t>
  </si>
  <si>
    <t>YE2009</t>
  </si>
  <si>
    <t>Dawran Aness</t>
  </si>
  <si>
    <t>YE2011</t>
  </si>
  <si>
    <t>Al Manar</t>
  </si>
  <si>
    <t>YE2012</t>
  </si>
  <si>
    <t>Dhar</t>
  </si>
  <si>
    <t>YE2101</t>
  </si>
  <si>
    <t>Al Talh</t>
  </si>
  <si>
    <t>YE2102</t>
  </si>
  <si>
    <t>Jardan</t>
  </si>
  <si>
    <t>YE2103</t>
  </si>
  <si>
    <t>Arma</t>
  </si>
  <si>
    <t>YE2104</t>
  </si>
  <si>
    <t>Ain</t>
  </si>
  <si>
    <t>YE2106</t>
  </si>
  <si>
    <t>Merkhah As Sufla</t>
  </si>
  <si>
    <t>YE2109</t>
  </si>
  <si>
    <t>Hatib</t>
  </si>
  <si>
    <t>YE2111</t>
  </si>
  <si>
    <t>As Said</t>
  </si>
  <si>
    <t>YE2112</t>
  </si>
  <si>
    <t>Ar Rawdah</t>
  </si>
  <si>
    <t>YE2115</t>
  </si>
  <si>
    <t>Mayfa'a</t>
  </si>
  <si>
    <t>Sa'ada</t>
  </si>
  <si>
    <t>Shada'a</t>
  </si>
  <si>
    <t>Saqayn</t>
  </si>
  <si>
    <t>YE2209</t>
  </si>
  <si>
    <t>Al Hashwah</t>
  </si>
  <si>
    <t>YE2213</t>
  </si>
  <si>
    <t>Kitaf wa Al Boqe'e</t>
  </si>
  <si>
    <t>Sa'adah</t>
  </si>
  <si>
    <t>Sana'a</t>
  </si>
  <si>
    <t>Bani Hushaysh</t>
  </si>
  <si>
    <t>YE2304</t>
  </si>
  <si>
    <t>Bilad Ar Rus</t>
  </si>
  <si>
    <t>YE2306</t>
  </si>
  <si>
    <t>Al Haymah Ad Dakhiliyah</t>
  </si>
  <si>
    <t>YE2308</t>
  </si>
  <si>
    <t>Al Haymah Al Kharijiyah</t>
  </si>
  <si>
    <t>YE2309</t>
  </si>
  <si>
    <t>Manakhah</t>
  </si>
  <si>
    <t>YE2310</t>
  </si>
  <si>
    <t>Sa'fan</t>
  </si>
  <si>
    <t>YE2311</t>
  </si>
  <si>
    <t>Attyal</t>
  </si>
  <si>
    <t>YE2313</t>
  </si>
  <si>
    <t>Bani Dhabyan</t>
  </si>
  <si>
    <t>YE2314</t>
  </si>
  <si>
    <t>Al Husn</t>
  </si>
  <si>
    <t>YE2315</t>
  </si>
  <si>
    <t>Jihanah</t>
  </si>
  <si>
    <t>YE2316</t>
  </si>
  <si>
    <t>Lahj</t>
  </si>
  <si>
    <t>Yafa'a</t>
  </si>
  <si>
    <t>YE2502</t>
  </si>
  <si>
    <t>Al Maflahy</t>
  </si>
  <si>
    <t>YE2503</t>
  </si>
  <si>
    <t>Yahr</t>
  </si>
  <si>
    <t>YE2504</t>
  </si>
  <si>
    <t>Habil Jabr</t>
  </si>
  <si>
    <t>YE2505</t>
  </si>
  <si>
    <t>Halimayn</t>
  </si>
  <si>
    <t>YE2506</t>
  </si>
  <si>
    <t>Al Milah</t>
  </si>
  <si>
    <t>YE2508</t>
  </si>
  <si>
    <t>Al Maqatirah</t>
  </si>
  <si>
    <t>YE2512</t>
  </si>
  <si>
    <t>Al Madaribah Wa Al Arah</t>
  </si>
  <si>
    <t>YE2513</t>
  </si>
  <si>
    <t>Harib Al Qaramish</t>
  </si>
  <si>
    <t>YE2604</t>
  </si>
  <si>
    <t>Bidbadah</t>
  </si>
  <si>
    <t>YE2605</t>
  </si>
  <si>
    <t>Shibam Kawkaban</t>
  </si>
  <si>
    <t>YE2701</t>
  </si>
  <si>
    <t>At Tawilah</t>
  </si>
  <si>
    <t>YE2702</t>
  </si>
  <si>
    <t>Ar Rujum</t>
  </si>
  <si>
    <t>YE2703</t>
  </si>
  <si>
    <t>Al Khabt</t>
  </si>
  <si>
    <t>YE2704</t>
  </si>
  <si>
    <t>Milhan</t>
  </si>
  <si>
    <t>YE2705</t>
  </si>
  <si>
    <t>Hufash</t>
  </si>
  <si>
    <t>YE2706</t>
  </si>
  <si>
    <t>Bani Sa'd</t>
  </si>
  <si>
    <t>YE2707</t>
  </si>
  <si>
    <t>Al Mahwait</t>
  </si>
  <si>
    <t>YE2709</t>
  </si>
  <si>
    <t>Al Maharah</t>
  </si>
  <si>
    <t>Shahan</t>
  </si>
  <si>
    <t>YE2801</t>
  </si>
  <si>
    <t>Hat</t>
  </si>
  <si>
    <t>YE2802</t>
  </si>
  <si>
    <t>Hawf</t>
  </si>
  <si>
    <t>YE2803</t>
  </si>
  <si>
    <t>Al Ghaydah</t>
  </si>
  <si>
    <t>YE2804</t>
  </si>
  <si>
    <t>Man'ar</t>
  </si>
  <si>
    <t>YE2805</t>
  </si>
  <si>
    <t>Al Masilah</t>
  </si>
  <si>
    <t>YE2806</t>
  </si>
  <si>
    <t>Sayhut</t>
  </si>
  <si>
    <t>YE2807</t>
  </si>
  <si>
    <t>Qishn</t>
  </si>
  <si>
    <t>YE2808</t>
  </si>
  <si>
    <t>Huswain</t>
  </si>
  <si>
    <t>YE2809</t>
  </si>
  <si>
    <t>Huth</t>
  </si>
  <si>
    <t>YE2902</t>
  </si>
  <si>
    <t>Al Ashah</t>
  </si>
  <si>
    <t>YE2903</t>
  </si>
  <si>
    <t>Al Qaflah</t>
  </si>
  <si>
    <t>YE2904</t>
  </si>
  <si>
    <t>Shaharah</t>
  </si>
  <si>
    <t>YE2905</t>
  </si>
  <si>
    <t>Al Madan</t>
  </si>
  <si>
    <t>YE2906</t>
  </si>
  <si>
    <t>Suwayr</t>
  </si>
  <si>
    <t>YE2907</t>
  </si>
  <si>
    <t>Habur Zulaymah</t>
  </si>
  <si>
    <t>YE2908</t>
  </si>
  <si>
    <t>Dhi Bin</t>
  </si>
  <si>
    <t>YE2909</t>
  </si>
  <si>
    <t>Kharif</t>
  </si>
  <si>
    <t>YE2910</t>
  </si>
  <si>
    <t>Raydah</t>
  </si>
  <si>
    <t>YE2911</t>
  </si>
  <si>
    <t>Jabal Iyal Yazid</t>
  </si>
  <si>
    <t>YE2912</t>
  </si>
  <si>
    <t>As Sudah</t>
  </si>
  <si>
    <t>YE2913</t>
  </si>
  <si>
    <t>As Sawd</t>
  </si>
  <si>
    <t>YE2914</t>
  </si>
  <si>
    <t>YE2915</t>
  </si>
  <si>
    <t>Maswar</t>
  </si>
  <si>
    <t>YE2916</t>
  </si>
  <si>
    <t>Thula</t>
  </si>
  <si>
    <t>YE2917</t>
  </si>
  <si>
    <t>Bani Suraim</t>
  </si>
  <si>
    <t>YE2920</t>
  </si>
  <si>
    <t>Al Dhale'e</t>
  </si>
  <si>
    <t>Qa'atabah</t>
  </si>
  <si>
    <t>Ash Shu'ayb</t>
  </si>
  <si>
    <t>YE3004</t>
  </si>
  <si>
    <t>Al Hussein</t>
  </si>
  <si>
    <t>YE3005</t>
  </si>
  <si>
    <t>Ad Dhale'e</t>
  </si>
  <si>
    <t>Jahaf</t>
  </si>
  <si>
    <t>YE3007</t>
  </si>
  <si>
    <t>Raymah</t>
  </si>
  <si>
    <t>Bilad At Ta'am</t>
  </si>
  <si>
    <t>YE3101</t>
  </si>
  <si>
    <t>As Salafiyah</t>
  </si>
  <si>
    <t>YE3102</t>
  </si>
  <si>
    <t>Al Jabin</t>
  </si>
  <si>
    <t>YE3103</t>
  </si>
  <si>
    <t>Mazhar</t>
  </si>
  <si>
    <t>YE3104</t>
  </si>
  <si>
    <t>Kusmah</t>
  </si>
  <si>
    <t>YE3105</t>
  </si>
  <si>
    <t>Al Jafariyah</t>
  </si>
  <si>
    <t>YE3106</t>
  </si>
  <si>
    <t>Socotra</t>
  </si>
  <si>
    <t>Hidaybu</t>
  </si>
  <si>
    <t>YE3201</t>
  </si>
  <si>
    <t>Qulensya Wa Abd Al Kuri</t>
  </si>
  <si>
    <t>YE3202</t>
  </si>
  <si>
    <t>Calculate Severity - Final Severity</t>
  </si>
  <si>
    <t>• If your Protection Cluster does not have a methodology, you can average your indicators to reach your final severity
• Normally you will have more than 2 indicators.
• Severity levels may change slightly based on expert judgement during the joint analysis workshop</t>
  </si>
  <si>
    <t>Gov_PCODE</t>
  </si>
  <si>
    <t>Dis_PCODE</t>
  </si>
  <si>
    <t>Protection Indicator 1</t>
  </si>
  <si>
    <t>Protection Indicator 2</t>
  </si>
  <si>
    <t>Average of Protection Indicators</t>
  </si>
  <si>
    <t>YE11</t>
  </si>
  <si>
    <t>Hobeish</t>
  </si>
  <si>
    <t>Hazm Al Odayn</t>
  </si>
  <si>
    <t>Far' Al Odayn</t>
  </si>
  <si>
    <t>Al Odayn</t>
  </si>
  <si>
    <t>As Saiyani</t>
  </si>
  <si>
    <t>Adh Dhihar</t>
  </si>
  <si>
    <t>YE12</t>
  </si>
  <si>
    <t>Rassd</t>
  </si>
  <si>
    <t>Al Wadi'</t>
  </si>
  <si>
    <t>Zinjibar</t>
  </si>
  <si>
    <t>Khanfar</t>
  </si>
  <si>
    <t>Sana'a City</t>
  </si>
  <si>
    <t>YE13</t>
  </si>
  <si>
    <t>Shu'ub</t>
  </si>
  <si>
    <t>Azaal</t>
  </si>
  <si>
    <t>As Safiyah</t>
  </si>
  <si>
    <t>As Sab'in</t>
  </si>
  <si>
    <t>Al Wehdah</t>
  </si>
  <si>
    <t>Ma'in</t>
  </si>
  <si>
    <t>Ath Thawrah</t>
  </si>
  <si>
    <t>YE14</t>
  </si>
  <si>
    <t>Nu'man</t>
  </si>
  <si>
    <t>Radman</t>
  </si>
  <si>
    <t>Al Malajim</t>
  </si>
  <si>
    <t>Ta'iz</t>
  </si>
  <si>
    <t>YE15</t>
  </si>
  <si>
    <t>Shar'ab As Salam</t>
  </si>
  <si>
    <t>Shar'ab Ar Rawnah</t>
  </si>
  <si>
    <t>Al Makha</t>
  </si>
  <si>
    <t>Mawza'</t>
  </si>
  <si>
    <t>Jabal Habashi</t>
  </si>
  <si>
    <t>Mashr'ah Wa Hadnan</t>
  </si>
  <si>
    <t>Al Wazi'yah</t>
  </si>
  <si>
    <t>Salah</t>
  </si>
  <si>
    <t>Sami'</t>
  </si>
  <si>
    <t>YE16</t>
  </si>
  <si>
    <t>Khab wa Ash Sha'f</t>
  </si>
  <si>
    <t>Al Mutun</t>
  </si>
  <si>
    <t>Al Khalaq</t>
  </si>
  <si>
    <t>Barat Al Anan</t>
  </si>
  <si>
    <t>YE17</t>
  </si>
  <si>
    <t>Aflah Ash Sham</t>
  </si>
  <si>
    <t>Aslam</t>
  </si>
  <si>
    <t>Qafl Shammar</t>
  </si>
  <si>
    <t>Kuhlan Afar</t>
  </si>
  <si>
    <t>Wadrah</t>
  </si>
  <si>
    <t>Bani Qays</t>
  </si>
  <si>
    <t>Ash shaghadirah</t>
  </si>
  <si>
    <t>Al Hodeidah</t>
  </si>
  <si>
    <t>YE18</t>
  </si>
  <si>
    <t>Alluhayah</t>
  </si>
  <si>
    <t>Kamaran</t>
  </si>
  <si>
    <t>YE1803</t>
  </si>
  <si>
    <t>Az Zaydiah</t>
  </si>
  <si>
    <t>Ad Dohi</t>
  </si>
  <si>
    <t>Al Hujjaylah</t>
  </si>
  <si>
    <t>Bura'</t>
  </si>
  <si>
    <t>Al Khukhah</t>
  </si>
  <si>
    <t>Al Jarrahi</t>
  </si>
  <si>
    <t>At Tuhayta</t>
  </si>
  <si>
    <t>YE19</t>
  </si>
  <si>
    <t>Al Qaff</t>
  </si>
  <si>
    <t>Zamakh wa Manwokh</t>
  </si>
  <si>
    <t>Hajar As Say'ar</t>
  </si>
  <si>
    <t>Ar Raydah wa Qussay'ar</t>
  </si>
  <si>
    <t>Ghayl bin Yamin</t>
  </si>
  <si>
    <t>Ghayl Bawazir</t>
  </si>
  <si>
    <t>Ad Dulay'ah</t>
  </si>
  <si>
    <t>Yab'uth</t>
  </si>
  <si>
    <t>Hajar</t>
  </si>
  <si>
    <t>Brum Mayf'ah</t>
  </si>
  <si>
    <t>Haridah</t>
  </si>
  <si>
    <t>YE20</t>
  </si>
  <si>
    <t>Maghrib Ans</t>
  </si>
  <si>
    <t>Otmah</t>
  </si>
  <si>
    <t>Wusab Al Aali</t>
  </si>
  <si>
    <t>Mayfa'at Ans</t>
  </si>
  <si>
    <t>Ans</t>
  </si>
  <si>
    <t>Dawran Anis</t>
  </si>
  <si>
    <t>YE21</t>
  </si>
  <si>
    <t>Dahr</t>
  </si>
  <si>
    <t>At Talh</t>
  </si>
  <si>
    <t>Arma'a</t>
  </si>
  <si>
    <t>Osaylan</t>
  </si>
  <si>
    <t>Ayn</t>
  </si>
  <si>
    <t>Markhah Al Olya</t>
  </si>
  <si>
    <t>Markhah As Sufla</t>
  </si>
  <si>
    <t>As Sa'id</t>
  </si>
  <si>
    <t>Mayfa'ah</t>
  </si>
  <si>
    <t>Radum</t>
  </si>
  <si>
    <t>Sa'dah</t>
  </si>
  <si>
    <t>YE22</t>
  </si>
  <si>
    <t>Adh Dhahir</t>
  </si>
  <si>
    <t>Saqin</t>
  </si>
  <si>
    <t>Kitaf wa Al Boqa'</t>
  </si>
  <si>
    <t>YE23</t>
  </si>
  <si>
    <t>Sanhan wa Bani Bahlul</t>
  </si>
  <si>
    <t>Khawlan</t>
  </si>
  <si>
    <t>At Tyal</t>
  </si>
  <si>
    <t>Bani Dabyan</t>
  </si>
  <si>
    <t>Al Hissn</t>
  </si>
  <si>
    <t>YE24</t>
  </si>
  <si>
    <t>Dar Sa'd</t>
  </si>
  <si>
    <t>Ash Shaykh Othman</t>
  </si>
  <si>
    <t>Al Mansurah</t>
  </si>
  <si>
    <t>Al Burayqah</t>
  </si>
  <si>
    <t>At Tawahi</t>
  </si>
  <si>
    <t>Al Mu'alla</t>
  </si>
  <si>
    <t>Kritar - Sirah</t>
  </si>
  <si>
    <t>YE25</t>
  </si>
  <si>
    <t>Yafi'</t>
  </si>
  <si>
    <t>Al Maflahi</t>
  </si>
  <si>
    <t>Halmin</t>
  </si>
  <si>
    <t>Al Malah</t>
  </si>
  <si>
    <t>Al Qubaytah</t>
  </si>
  <si>
    <t>Al Madaribah Wa Al Aarah</t>
  </si>
  <si>
    <t>Ma'rib</t>
  </si>
  <si>
    <t>YE26</t>
  </si>
  <si>
    <t>Madghal Al Jid'an</t>
  </si>
  <si>
    <t>Ma'rib City</t>
  </si>
  <si>
    <t>YE27</t>
  </si>
  <si>
    <t>Melhan</t>
  </si>
  <si>
    <t>Al Mahwit City</t>
  </si>
  <si>
    <t>YE28</t>
  </si>
  <si>
    <t>Shahin</t>
  </si>
  <si>
    <t>Al Ghaydhah</t>
  </si>
  <si>
    <t>Haswin</t>
  </si>
  <si>
    <t>YE29</t>
  </si>
  <si>
    <t>Qaflat Odhar</t>
  </si>
  <si>
    <t>Dhulaymat Habur</t>
  </si>
  <si>
    <t>Dhibain</t>
  </si>
  <si>
    <t>Jabal Eyal Yazid</t>
  </si>
  <si>
    <t>Eyal Surayh</t>
  </si>
  <si>
    <t>Bani Surim</t>
  </si>
  <si>
    <t>Ad Dali'</t>
  </si>
  <si>
    <t>YE30</t>
  </si>
  <si>
    <t>Qa'tabah</t>
  </si>
  <si>
    <t>Al Hasayn</t>
  </si>
  <si>
    <t>YE31</t>
  </si>
  <si>
    <t>Bilad Atta'am</t>
  </si>
  <si>
    <t>As Salafiyyah</t>
  </si>
  <si>
    <t>Al Ja'fariyyah</t>
  </si>
  <si>
    <t>YE32</t>
  </si>
  <si>
    <t>Hadibu</t>
  </si>
  <si>
    <t>Qalansiyah wa Abd Al Kuri</t>
  </si>
  <si>
    <t>Determing PiN %</t>
  </si>
  <si>
    <t>You should work with your protection coordinator to finalize severity thresholds for each population group.
In this case - IDPs at severity have 100% PiN where as HC at severity level 2 have 20% PiN.
Note that depending on your AoR you may also divide by age, gender, or disability.</t>
  </si>
  <si>
    <t>Population Group</t>
  </si>
  <si>
    <t xml:space="preserve"> Severity Scale 1</t>
  </si>
  <si>
    <t xml:space="preserve"> Severity Scale 2</t>
  </si>
  <si>
    <t xml:space="preserve"> Severity Scale 3</t>
  </si>
  <si>
    <t xml:space="preserve"> Severity Scale 4</t>
  </si>
  <si>
    <t xml:space="preserve"> Severity Scale 5</t>
  </si>
  <si>
    <t>IDPs</t>
  </si>
  <si>
    <t>Host community</t>
  </si>
  <si>
    <t>Determing PiN</t>
  </si>
  <si>
    <t>Once you have your final PiN and severity thresholds, you will multiple the percentage by population group numbers given to you by UN OCHA. 
See below:
- Severity (Column I)
- Host Community and IDP numbers (Column G&amp;H)
- PiN for both HC and IDP multipled based on severity threshold (Column J&amp;K). See column for formula.</t>
  </si>
  <si>
    <t>Administrative</t>
  </si>
  <si>
    <t>Projection  for 2022</t>
  </si>
  <si>
    <t>People in Need (PiN)</t>
  </si>
  <si>
    <t>PiN SAAD</t>
  </si>
  <si>
    <t>SADD %</t>
  </si>
  <si>
    <t xml:space="preserve"> Population Disaggregated by Gender</t>
  </si>
  <si>
    <t>Total  MEN/Boys</t>
  </si>
  <si>
    <t>Total /Women-Girl</t>
  </si>
  <si>
    <t>Females (Age-Groups)</t>
  </si>
  <si>
    <t>Males (Age-Groups)</t>
  </si>
  <si>
    <t>Total (Age-Groups)</t>
  </si>
  <si>
    <t>Governorate_EN</t>
  </si>
  <si>
    <t>Governorate_AR</t>
  </si>
  <si>
    <t>Districte_PCODE</t>
  </si>
  <si>
    <t>District_EN</t>
  </si>
  <si>
    <t>District_AR</t>
  </si>
  <si>
    <t>Total IDPs in District</t>
  </si>
  <si>
    <t>Host Community Population</t>
  </si>
  <si>
    <t>Total PC Severity</t>
  </si>
  <si>
    <t>HC PiN</t>
  </si>
  <si>
    <t>IDP PiN</t>
  </si>
  <si>
    <t>Total PiN</t>
  </si>
  <si>
    <t>Boys</t>
  </si>
  <si>
    <t>Men</t>
  </si>
  <si>
    <t>Girls</t>
  </si>
  <si>
    <t>Women</t>
  </si>
  <si>
    <t>Boys (0-17)2</t>
  </si>
  <si>
    <t>Men (18+)3</t>
  </si>
  <si>
    <t>Girls (0-17)4</t>
  </si>
  <si>
    <t>Women (18+)5</t>
  </si>
  <si>
    <t>Boys (0-17)</t>
  </si>
  <si>
    <t>Men (18+)</t>
  </si>
  <si>
    <t>Girls (0-17)</t>
  </si>
  <si>
    <t>Women (18+)</t>
  </si>
  <si>
    <t>( 0 - 4 )</t>
  </si>
  <si>
    <t>( 5 - 9 )</t>
  </si>
  <si>
    <t>( 10 - 14 )</t>
  </si>
  <si>
    <t>( 15 - 19 )</t>
  </si>
  <si>
    <t>( 20 - 24 )</t>
  </si>
  <si>
    <t>( 25 - 29 )</t>
  </si>
  <si>
    <t>( 30 - 34 )</t>
  </si>
  <si>
    <t>( 35 - 39 )</t>
  </si>
  <si>
    <t>( 40 - 44 )</t>
  </si>
  <si>
    <t>( 45 - 49 )</t>
  </si>
  <si>
    <t>( 50 - 54 )</t>
  </si>
  <si>
    <t>( 55 - 59 )</t>
  </si>
  <si>
    <t>( 60 - 64 )</t>
  </si>
  <si>
    <t>( 65 - 69 )</t>
  </si>
  <si>
    <t>( 70 - 74 )</t>
  </si>
  <si>
    <t>( 75 - 79 )</t>
  </si>
  <si>
    <t>( 80+ )</t>
  </si>
  <si>
    <t>(0 - 4)</t>
  </si>
  <si>
    <t>(5 - 9)</t>
  </si>
  <si>
    <t>(10 - 14)</t>
  </si>
  <si>
    <t>(15 - 19)</t>
  </si>
  <si>
    <t>(20 - 24)</t>
  </si>
  <si>
    <t>(25 - 29)</t>
  </si>
  <si>
    <t>(30 - 34)</t>
  </si>
  <si>
    <t>(35 - 39)</t>
  </si>
  <si>
    <t>(40 - 44)</t>
  </si>
  <si>
    <t>(45 - 49)</t>
  </si>
  <si>
    <t>(50 - 54)</t>
  </si>
  <si>
    <t>(55 - 59)</t>
  </si>
  <si>
    <t>(60 - 64)</t>
  </si>
  <si>
    <t>(65 - 69)</t>
  </si>
  <si>
    <t>(70 - 74)</t>
  </si>
  <si>
    <t>(75 - 79)</t>
  </si>
  <si>
    <t>(80+)</t>
  </si>
  <si>
    <t>اب</t>
  </si>
  <si>
    <t>القفر</t>
  </si>
  <si>
    <t>يريم</t>
  </si>
  <si>
    <t>الرضمه</t>
  </si>
  <si>
    <t>النادره</t>
  </si>
  <si>
    <t>الشعر</t>
  </si>
  <si>
    <t>السده</t>
  </si>
  <si>
    <t>المخادر</t>
  </si>
  <si>
    <t>حبيش</t>
  </si>
  <si>
    <t>حزم العدين</t>
  </si>
  <si>
    <t>فرع العدين</t>
  </si>
  <si>
    <t>العدين</t>
  </si>
  <si>
    <t>جبله</t>
  </si>
  <si>
    <t>بعدان</t>
  </si>
  <si>
    <t>السبره</t>
  </si>
  <si>
    <t>السياني</t>
  </si>
  <si>
    <t>ذي السفال</t>
  </si>
  <si>
    <t>مذيخره</t>
  </si>
  <si>
    <t>المشنه</t>
  </si>
  <si>
    <t>الظهار</t>
  </si>
  <si>
    <t>ابين</t>
  </si>
  <si>
    <t>المحفد</t>
  </si>
  <si>
    <t>موديه</t>
  </si>
  <si>
    <t>جيشان</t>
  </si>
  <si>
    <t>لودر</t>
  </si>
  <si>
    <t>سباح</t>
  </si>
  <si>
    <t>رصد</t>
  </si>
  <si>
    <t>سرار</t>
  </si>
  <si>
    <t>الوضيع</t>
  </si>
  <si>
    <t>احور</t>
  </si>
  <si>
    <t>زنجبار</t>
  </si>
  <si>
    <t>خنفر</t>
  </si>
  <si>
    <t>امانة العاصمه</t>
  </si>
  <si>
    <t>صنعاء القديمه</t>
  </si>
  <si>
    <t>شعوب</t>
  </si>
  <si>
    <t>ازال</t>
  </si>
  <si>
    <t>الصافيه</t>
  </si>
  <si>
    <t>السبعين</t>
  </si>
  <si>
    <t>الوحده</t>
  </si>
  <si>
    <t>التحرير</t>
  </si>
  <si>
    <t>معين</t>
  </si>
  <si>
    <t>الثوره</t>
  </si>
  <si>
    <t>بني الحارث</t>
  </si>
  <si>
    <t>البيضاء</t>
  </si>
  <si>
    <t>نعمان</t>
  </si>
  <si>
    <t>ناطع</t>
  </si>
  <si>
    <t>مسوره</t>
  </si>
  <si>
    <t>الصومعه</t>
  </si>
  <si>
    <t>الزاهر</t>
  </si>
  <si>
    <t>ذي ناعم</t>
  </si>
  <si>
    <t>الطفه</t>
  </si>
  <si>
    <t>مكيراس</t>
  </si>
  <si>
    <t>مدينة البيضاء</t>
  </si>
  <si>
    <t>السواديه</t>
  </si>
  <si>
    <t>ردمان</t>
  </si>
  <si>
    <t>رداع</t>
  </si>
  <si>
    <t>القريشيه</t>
  </si>
  <si>
    <t>ولدربيع</t>
  </si>
  <si>
    <t>العرش</t>
  </si>
  <si>
    <t>صباح</t>
  </si>
  <si>
    <t>الرياشيه</t>
  </si>
  <si>
    <t>الشريه</t>
  </si>
  <si>
    <t>الملاجم</t>
  </si>
  <si>
    <t>تعز</t>
  </si>
  <si>
    <t>ماويه</t>
  </si>
  <si>
    <t>شرعب السلام</t>
  </si>
  <si>
    <t>شرعب الرونه</t>
  </si>
  <si>
    <t>مقبنه</t>
  </si>
  <si>
    <t>المخاء</t>
  </si>
  <si>
    <t>باب المندب</t>
  </si>
  <si>
    <t>موزع</t>
  </si>
  <si>
    <t>جبل حبشي</t>
  </si>
  <si>
    <t>مشرعة وحدنان</t>
  </si>
  <si>
    <t>صبر الموادم</t>
  </si>
  <si>
    <t>المسراخ</t>
  </si>
  <si>
    <t>خدير</t>
  </si>
  <si>
    <t>الصلو</t>
  </si>
  <si>
    <t>الشمايتين</t>
  </si>
  <si>
    <t>الوازعيه</t>
  </si>
  <si>
    <t>حيفان</t>
  </si>
  <si>
    <t>المظفر</t>
  </si>
  <si>
    <t>القاهره</t>
  </si>
  <si>
    <t>صاله</t>
  </si>
  <si>
    <t>التعزيه</t>
  </si>
  <si>
    <t>المعافر</t>
  </si>
  <si>
    <t>المواسط</t>
  </si>
  <si>
    <t>سامع</t>
  </si>
  <si>
    <t>الجوف</t>
  </si>
  <si>
    <t>خب و الشعف</t>
  </si>
  <si>
    <t>الحميدات</t>
  </si>
  <si>
    <t>المطمه</t>
  </si>
  <si>
    <t>الحزم</t>
  </si>
  <si>
    <t>المتون</t>
  </si>
  <si>
    <t>المصلوب</t>
  </si>
  <si>
    <t>الغيل</t>
  </si>
  <si>
    <t>الخلق</t>
  </si>
  <si>
    <t>برط العنان</t>
  </si>
  <si>
    <t>رجوزه</t>
  </si>
  <si>
    <t>خراب المراشى</t>
  </si>
  <si>
    <t>حجه</t>
  </si>
  <si>
    <t>بكيل المير</t>
  </si>
  <si>
    <t>حرض</t>
  </si>
  <si>
    <t>ميدي</t>
  </si>
  <si>
    <t>عبس</t>
  </si>
  <si>
    <t>حيران</t>
  </si>
  <si>
    <t>مستباء</t>
  </si>
  <si>
    <t>كشر</t>
  </si>
  <si>
    <t>الجميمه</t>
  </si>
  <si>
    <t>كحلان الشرف</t>
  </si>
  <si>
    <t>افلح الشام</t>
  </si>
  <si>
    <t>خيران المحرق</t>
  </si>
  <si>
    <t>اسلم</t>
  </si>
  <si>
    <t>قفل شمر</t>
  </si>
  <si>
    <t>افلح اليمن</t>
  </si>
  <si>
    <t>المحابشه</t>
  </si>
  <si>
    <t>المفتاح</t>
  </si>
  <si>
    <t>المغربه</t>
  </si>
  <si>
    <t>كحلان عفار</t>
  </si>
  <si>
    <t>شرس</t>
  </si>
  <si>
    <t>مبين</t>
  </si>
  <si>
    <t>الشاهل</t>
  </si>
  <si>
    <t>كعيدنه</t>
  </si>
  <si>
    <t>وضره</t>
  </si>
  <si>
    <t>بني قيس الطور</t>
  </si>
  <si>
    <t>الشغادره</t>
  </si>
  <si>
    <t>نجره</t>
  </si>
  <si>
    <t>بني العوام</t>
  </si>
  <si>
    <t>مدينة حجه</t>
  </si>
  <si>
    <t>وشحه</t>
  </si>
  <si>
    <t>قاره</t>
  </si>
  <si>
    <t>الحديده</t>
  </si>
  <si>
    <t>الزهره</t>
  </si>
  <si>
    <t>اللحيه</t>
  </si>
  <si>
    <t>كمران</t>
  </si>
  <si>
    <t>الصليف</t>
  </si>
  <si>
    <t>المنيره</t>
  </si>
  <si>
    <t>القناوص</t>
  </si>
  <si>
    <t>الزيديه</t>
  </si>
  <si>
    <t>المغلاف</t>
  </si>
  <si>
    <t>الضحى</t>
  </si>
  <si>
    <t>باجل</t>
  </si>
  <si>
    <t>الحجيله</t>
  </si>
  <si>
    <t>برع</t>
  </si>
  <si>
    <t>المراوعه</t>
  </si>
  <si>
    <t>الدريهمي</t>
  </si>
  <si>
    <t>السخنه</t>
  </si>
  <si>
    <t>المنصوريه</t>
  </si>
  <si>
    <t>بيت الفقيه</t>
  </si>
  <si>
    <t>جبل راس</t>
  </si>
  <si>
    <t>حيس</t>
  </si>
  <si>
    <t>الخوخه</t>
  </si>
  <si>
    <t>الحوك</t>
  </si>
  <si>
    <t>الميناء</t>
  </si>
  <si>
    <t>الحالي</t>
  </si>
  <si>
    <t>زبيد</t>
  </si>
  <si>
    <t>الجراحي</t>
  </si>
  <si>
    <t>التحيتا</t>
  </si>
  <si>
    <t>حضرموت</t>
  </si>
  <si>
    <t>رماه</t>
  </si>
  <si>
    <t>ثمود</t>
  </si>
  <si>
    <t>القف</t>
  </si>
  <si>
    <t>زمخ ومنوخ</t>
  </si>
  <si>
    <t>حجر الصيعر</t>
  </si>
  <si>
    <t>العبر</t>
  </si>
  <si>
    <t>القطن</t>
  </si>
  <si>
    <t>شبام</t>
  </si>
  <si>
    <t>ساه</t>
  </si>
  <si>
    <t>سيئون</t>
  </si>
  <si>
    <t>تريم</t>
  </si>
  <si>
    <t>السوم</t>
  </si>
  <si>
    <t>الريدة وقصيعر</t>
  </si>
  <si>
    <t>الديس</t>
  </si>
  <si>
    <t>الشحر</t>
  </si>
  <si>
    <t>غيل بن يمين</t>
  </si>
  <si>
    <t>غيل باوزير</t>
  </si>
  <si>
    <t>دوعن</t>
  </si>
  <si>
    <t>وادي العين</t>
  </si>
  <si>
    <t>رخيه</t>
  </si>
  <si>
    <t>عمد</t>
  </si>
  <si>
    <t>الضليعه</t>
  </si>
  <si>
    <t>يبعث</t>
  </si>
  <si>
    <t>حجر</t>
  </si>
  <si>
    <t>بروم ميفع</t>
  </si>
  <si>
    <t>المكلا</t>
  </si>
  <si>
    <t>مدينة المكلا</t>
  </si>
  <si>
    <t>حريضه</t>
  </si>
  <si>
    <t>ذمار</t>
  </si>
  <si>
    <t>الحداء</t>
  </si>
  <si>
    <t>جهران</t>
  </si>
  <si>
    <t>جبل الشرق</t>
  </si>
  <si>
    <t>مغرب عنس</t>
  </si>
  <si>
    <t>عتمه</t>
  </si>
  <si>
    <t>وصاب العالي</t>
  </si>
  <si>
    <t>وصاب السافل</t>
  </si>
  <si>
    <t>مدينة ذمار</t>
  </si>
  <si>
    <t>ميفعة عنس</t>
  </si>
  <si>
    <t>عنس</t>
  </si>
  <si>
    <t>ضوران انس</t>
  </si>
  <si>
    <t>المنار</t>
  </si>
  <si>
    <t>شبوه</t>
  </si>
  <si>
    <t>دهر</t>
  </si>
  <si>
    <t>الطلح</t>
  </si>
  <si>
    <t>جردان</t>
  </si>
  <si>
    <t>عرماء</t>
  </si>
  <si>
    <t>عسيلان</t>
  </si>
  <si>
    <t>عين</t>
  </si>
  <si>
    <t>بيحان</t>
  </si>
  <si>
    <t>مرخة العليا</t>
  </si>
  <si>
    <t>مرخة السفلى</t>
  </si>
  <si>
    <t>نصاب</t>
  </si>
  <si>
    <t>حطيب</t>
  </si>
  <si>
    <t>الصعيد</t>
  </si>
  <si>
    <t>عتق</t>
  </si>
  <si>
    <t>حبان</t>
  </si>
  <si>
    <t>الروضه</t>
  </si>
  <si>
    <t>ميفعه</t>
  </si>
  <si>
    <t>رضوم</t>
  </si>
  <si>
    <t>صعده</t>
  </si>
  <si>
    <t>باقم</t>
  </si>
  <si>
    <t>قطابر</t>
  </si>
  <si>
    <t>منبه</t>
  </si>
  <si>
    <t>غمر</t>
  </si>
  <si>
    <t>رازح</t>
  </si>
  <si>
    <t>شداء</t>
  </si>
  <si>
    <t>الظاهر</t>
  </si>
  <si>
    <t>حيدان</t>
  </si>
  <si>
    <t>ساقين</t>
  </si>
  <si>
    <t>مجز</t>
  </si>
  <si>
    <t>سحار</t>
  </si>
  <si>
    <t>الصفراء</t>
  </si>
  <si>
    <t>الحشوه</t>
  </si>
  <si>
    <t>كتاف والبقع</t>
  </si>
  <si>
    <t>صنعاء</t>
  </si>
  <si>
    <t>همدان</t>
  </si>
  <si>
    <t>ارحب</t>
  </si>
  <si>
    <t>نهم</t>
  </si>
  <si>
    <t>بني حشيش</t>
  </si>
  <si>
    <t>سنحان وبني بهلول</t>
  </si>
  <si>
    <t>بلاد الروس</t>
  </si>
  <si>
    <t>بني مطر</t>
  </si>
  <si>
    <t>الحيمة الداخليه</t>
  </si>
  <si>
    <t>الحيمة الخارجيه</t>
  </si>
  <si>
    <t>مناخه</t>
  </si>
  <si>
    <t>صعفان</t>
  </si>
  <si>
    <t>خولان</t>
  </si>
  <si>
    <t>الطيال</t>
  </si>
  <si>
    <t>بني ضبيان</t>
  </si>
  <si>
    <t>الحصن</t>
  </si>
  <si>
    <t>جحانه</t>
  </si>
  <si>
    <t>عدن</t>
  </si>
  <si>
    <t>دار سعد</t>
  </si>
  <si>
    <t>الشيخ عثمان</t>
  </si>
  <si>
    <t>المنصوره</t>
  </si>
  <si>
    <t>البريقه</t>
  </si>
  <si>
    <t>التواهي</t>
  </si>
  <si>
    <t>المعلا</t>
  </si>
  <si>
    <t>صيره</t>
  </si>
  <si>
    <t>خور مكسر</t>
  </si>
  <si>
    <t>لحج</t>
  </si>
  <si>
    <t>الحد</t>
  </si>
  <si>
    <t>يافع</t>
  </si>
  <si>
    <t>المفلحي</t>
  </si>
  <si>
    <t>يهر</t>
  </si>
  <si>
    <t>حبيل جبر</t>
  </si>
  <si>
    <t>حالمين</t>
  </si>
  <si>
    <t>ردفان</t>
  </si>
  <si>
    <t>الملاح</t>
  </si>
  <si>
    <t>المسيمير</t>
  </si>
  <si>
    <t>القبيطه</t>
  </si>
  <si>
    <t>طور الباحه</t>
  </si>
  <si>
    <t>المقاطره</t>
  </si>
  <si>
    <t>المضاربة و العاره</t>
  </si>
  <si>
    <t>الحوطه</t>
  </si>
  <si>
    <t>تبن</t>
  </si>
  <si>
    <t>مارب</t>
  </si>
  <si>
    <t>مجزر</t>
  </si>
  <si>
    <t>رغوان</t>
  </si>
  <si>
    <t>مدغل الجدعان</t>
  </si>
  <si>
    <t>حريب القرامش</t>
  </si>
  <si>
    <t>بدبده</t>
  </si>
  <si>
    <t>صرواح</t>
  </si>
  <si>
    <t>الجوبه</t>
  </si>
  <si>
    <t>رحبه</t>
  </si>
  <si>
    <t>حريب</t>
  </si>
  <si>
    <t>ماهليه</t>
  </si>
  <si>
    <t>العبديه</t>
  </si>
  <si>
    <t>مدينة مارب</t>
  </si>
  <si>
    <t>جبل مراد</t>
  </si>
  <si>
    <t>المحويت</t>
  </si>
  <si>
    <t>شبام كوكبان</t>
  </si>
  <si>
    <t>الطويله</t>
  </si>
  <si>
    <t>الرجم</t>
  </si>
  <si>
    <t>الخبت</t>
  </si>
  <si>
    <t>ملحان</t>
  </si>
  <si>
    <t>حفاش</t>
  </si>
  <si>
    <t>بني سعد</t>
  </si>
  <si>
    <t>مدينة المحويت</t>
  </si>
  <si>
    <t>المهره</t>
  </si>
  <si>
    <t>شحن</t>
  </si>
  <si>
    <t>حات</t>
  </si>
  <si>
    <t>حوف</t>
  </si>
  <si>
    <t>الغيظه</t>
  </si>
  <si>
    <t>منعر</t>
  </si>
  <si>
    <t>المسيله</t>
  </si>
  <si>
    <t>سيحوت</t>
  </si>
  <si>
    <t>قشن</t>
  </si>
  <si>
    <t>حصوين</t>
  </si>
  <si>
    <t>عمران</t>
  </si>
  <si>
    <t>حرف سفيان</t>
  </si>
  <si>
    <t>حوث</t>
  </si>
  <si>
    <t>العشه</t>
  </si>
  <si>
    <t>قفلة عذر</t>
  </si>
  <si>
    <t>شهاره</t>
  </si>
  <si>
    <t>المدان</t>
  </si>
  <si>
    <t>صوير</t>
  </si>
  <si>
    <t>ظليمة حبور</t>
  </si>
  <si>
    <t>ذيبين</t>
  </si>
  <si>
    <t>خارف</t>
  </si>
  <si>
    <t>ريده</t>
  </si>
  <si>
    <t>جبل عيال يزيد</t>
  </si>
  <si>
    <t>السوده</t>
  </si>
  <si>
    <t>السود</t>
  </si>
  <si>
    <t>مسور</t>
  </si>
  <si>
    <t>ثلاء</t>
  </si>
  <si>
    <t>عيال سريح</t>
  </si>
  <si>
    <t>خمر</t>
  </si>
  <si>
    <t>بني صريم</t>
  </si>
  <si>
    <t>الضالع</t>
  </si>
  <si>
    <t>جبن</t>
  </si>
  <si>
    <t>دمت</t>
  </si>
  <si>
    <t>قعطبه</t>
  </si>
  <si>
    <t>الشعيب</t>
  </si>
  <si>
    <t>الحصين</t>
  </si>
  <si>
    <t>جحاف</t>
  </si>
  <si>
    <t>الازارق</t>
  </si>
  <si>
    <t>الحشاء</t>
  </si>
  <si>
    <t>ريمه</t>
  </si>
  <si>
    <t>بلاد الطعام</t>
  </si>
  <si>
    <t>السلفيه</t>
  </si>
  <si>
    <t>الجبين</t>
  </si>
  <si>
    <t>مزهر</t>
  </si>
  <si>
    <t>كسمه</t>
  </si>
  <si>
    <t>الجعفريه</t>
  </si>
  <si>
    <t>سقطرى</t>
  </si>
  <si>
    <t>حديبو</t>
  </si>
  <si>
    <t>قلنسية وعبد الكوري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</si>
</sst>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2"/>
      <name val="Calibri"/>
      <family val="2"/>
      <scheme val="minor"/>
    </font>
    <font>
      <b/>
      <sz val="12"/>
      <name val="Calibri"/>
      <family val="2"/>
      <scheme val="minor"/>
    </font>
    <font>
      <sz val="10"/>
      <color rgb="FFFFFFFF"/>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1"/>
      <color theme="1"/>
      <name val="Arial"/>
      <family val="2"/>
    </font>
    <font>
      <sz val="11"/>
      <color theme="1"/>
      <name val="Calibri"/>
      <family val="2"/>
      <scheme val="minor"/>
    </font>
    <font>
      <sz val="16"/>
      <color theme="1"/>
      <name val="Calibri"/>
      <family val="2"/>
      <scheme val="minor"/>
    </font>
    <font>
      <sz val="24"/>
      <color theme="1"/>
      <name val="Calibri"/>
      <family val="2"/>
      <scheme val="minor"/>
    </font>
    <font>
      <b/>
      <sz val="14"/>
      <color theme="1"/>
      <name val="Calibri"/>
      <family val="2"/>
      <scheme val="minor"/>
    </font>
    <font>
      <b/>
      <sz val="16"/>
      <color theme="1"/>
      <name val="Calibri"/>
      <family val="2"/>
      <scheme val="minor"/>
    </font>
    <font>
      <b/>
      <sz val="12"/>
      <color rgb="FF000000"/>
      <name val="Calibri"/>
      <family val="2"/>
      <scheme val="minor"/>
    </font>
    <font>
      <sz val="12"/>
      <color rgb="FF000000"/>
      <name val="Calibri"/>
      <family val="2"/>
      <scheme val="minor"/>
    </font>
    <font>
      <sz val="8"/>
      <name val="Calibri"/>
      <family val="2"/>
      <scheme val="minor"/>
    </font>
    <font>
      <b/>
      <sz val="20"/>
      <color theme="1"/>
      <name val="Calibri"/>
      <family val="2"/>
      <scheme val="minor"/>
    </font>
    <font>
      <b/>
      <sz val="9"/>
      <color theme="0"/>
      <name val="Calibri"/>
      <family val="2"/>
      <scheme val="minor"/>
    </font>
    <font>
      <b/>
      <sz val="9"/>
      <color theme="0"/>
      <name val="Calibri"/>
      <family val="2"/>
    </font>
    <font>
      <sz val="11"/>
      <color rgb="FF000000"/>
      <name val="Calibri"/>
      <family val="2"/>
    </font>
  </fonts>
  <fills count="33">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A9D08E"/>
        <bgColor indexed="64"/>
      </patternFill>
    </fill>
    <fill>
      <patternFill patternType="solid">
        <fgColor rgb="FFB7E1CD"/>
        <bgColor indexed="64"/>
      </patternFill>
    </fill>
    <fill>
      <patternFill patternType="solid">
        <fgColor rgb="FF9FC5E8"/>
        <bgColor indexed="64"/>
      </patternFill>
    </fill>
    <fill>
      <patternFill patternType="solid">
        <fgColor rgb="FFE6B8AF"/>
        <bgColor indexed="64"/>
      </patternFill>
    </fill>
    <fill>
      <patternFill patternType="solid">
        <fgColor rgb="FFCC4125"/>
        <bgColor indexed="64"/>
      </patternFill>
    </fill>
    <fill>
      <patternFill patternType="solid">
        <fgColor rgb="FFA61C00"/>
        <bgColor indexed="64"/>
      </patternFill>
    </fill>
    <fill>
      <patternFill patternType="solid">
        <fgColor rgb="FF85200C"/>
        <bgColor indexed="64"/>
      </patternFill>
    </fill>
    <fill>
      <patternFill patternType="solid">
        <fgColor rgb="FFD9D9D9"/>
        <bgColor indexed="64"/>
      </patternFill>
    </fill>
    <fill>
      <patternFill patternType="solid">
        <fgColor rgb="FFFCE4D6"/>
        <bgColor indexed="64"/>
      </patternFill>
    </fill>
    <fill>
      <patternFill patternType="solid">
        <fgColor rgb="FFF4B084"/>
        <bgColor indexed="64"/>
      </patternFill>
    </fill>
    <fill>
      <patternFill patternType="solid">
        <fgColor rgb="FFC65911"/>
        <bgColor indexed="64"/>
      </patternFill>
    </fill>
    <fill>
      <patternFill patternType="solid">
        <fgColor rgb="FF833C0C"/>
        <bgColor indexed="64"/>
      </patternFill>
    </fill>
    <fill>
      <patternFill patternType="solid">
        <fgColor theme="4" tint="0.79998168889431442"/>
        <bgColor theme="4" tint="0.79998168889431442"/>
      </patternFill>
    </fill>
    <fill>
      <patternFill patternType="solid">
        <fgColor rgb="FF0070C0"/>
        <bgColor indexed="64"/>
      </patternFill>
    </fill>
    <fill>
      <patternFill patternType="solid">
        <fgColor theme="5"/>
        <bgColor indexed="64"/>
      </patternFill>
    </fill>
    <fill>
      <patternFill patternType="solid">
        <fgColor theme="4"/>
        <bgColor theme="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DE4CD"/>
        <bgColor indexed="64"/>
      </patternFill>
    </fill>
    <fill>
      <patternFill patternType="solid">
        <fgColor rgb="FFFEF2E8"/>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2" tint="-9.9978637043366805E-2"/>
        <bgColor theme="4" tint="0.79998168889431442"/>
      </patternFill>
    </fill>
    <fill>
      <patternFill patternType="solid">
        <fgColor rgb="FFD3CDB1"/>
        <bgColor theme="4" tint="0.79998168889431442"/>
      </patternFill>
    </fill>
    <fill>
      <patternFill patternType="solid">
        <fgColor theme="0" tint="-0.14999847407452621"/>
        <bgColor theme="4" tint="0.79998168889431442"/>
      </patternFill>
    </fill>
    <fill>
      <patternFill patternType="solid">
        <fgColor theme="9"/>
        <bgColor theme="4" tint="0.79998168889431442"/>
      </patternFill>
    </fill>
    <fill>
      <patternFill patternType="solid">
        <fgColor theme="9"/>
        <bgColor indexed="64"/>
      </patternFill>
    </fill>
  </fills>
  <borders count="57">
    <border>
      <left/>
      <right/>
      <top/>
      <bottom/>
      <diagonal/>
    </border>
    <border>
      <left style="medium">
        <color indexed="64"/>
      </left>
      <right style="medium">
        <color rgb="FF000000"/>
      </right>
      <top style="medium">
        <color indexed="64"/>
      </top>
      <bottom/>
      <diagonal/>
    </border>
    <border>
      <left style="medium">
        <color rgb="FFCCCCCC"/>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theme="2" tint="-0.499984740745262"/>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theme="4" tint="0.39997558519241921"/>
      </top>
      <bottom style="thin">
        <color theme="4" tint="0.39997558519241921"/>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bottom style="medium">
        <color rgb="FFFFFFFF"/>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theme="0" tint="-4.9989318521683403E-2"/>
      </right>
      <top style="medium">
        <color indexed="64"/>
      </top>
      <bottom style="thin">
        <color theme="0" tint="-4.9989318521683403E-2"/>
      </bottom>
      <diagonal/>
    </border>
    <border>
      <left style="thin">
        <color theme="0" tint="-4.9989318521683403E-2"/>
      </left>
      <right style="thin">
        <color theme="0" tint="-4.9989318521683403E-2"/>
      </right>
      <top style="medium">
        <color indexed="64"/>
      </top>
      <bottom style="thin">
        <color theme="0" tint="-4.9989318521683403E-2"/>
      </bottom>
      <diagonal/>
    </border>
    <border>
      <left style="thin">
        <color theme="0" tint="-4.9989318521683403E-2"/>
      </left>
      <right style="medium">
        <color indexed="64"/>
      </right>
      <top style="medium">
        <color indexed="64"/>
      </top>
      <bottom style="thin">
        <color theme="0" tint="-4.9989318521683403E-2"/>
      </bottom>
      <diagonal/>
    </border>
    <border>
      <left style="medium">
        <color indexed="64"/>
      </left>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thin">
        <color theme="4" tint="0.39997558519241921"/>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theme="0" tint="-4.9989318521683403E-2"/>
      </right>
      <top style="thin">
        <color theme="0" tint="-4.9989318521683403E-2"/>
      </top>
      <bottom style="thin">
        <color theme="2" tint="-0.24994659260841701"/>
      </bottom>
      <diagonal/>
    </border>
    <border>
      <left style="thin">
        <color theme="0" tint="-4.9989318521683403E-2"/>
      </left>
      <right style="thin">
        <color theme="0" tint="-4.9989318521683403E-2"/>
      </right>
      <top style="thin">
        <color theme="0" tint="-4.9989318521683403E-2"/>
      </top>
      <bottom style="thin">
        <color theme="2" tint="-0.24994659260841701"/>
      </bottom>
      <diagonal/>
    </border>
    <border>
      <left style="thin">
        <color theme="0" tint="-4.9989318521683403E-2"/>
      </left>
      <right style="medium">
        <color indexed="64"/>
      </right>
      <top style="thin">
        <color theme="0" tint="-4.9989318521683403E-2"/>
      </top>
      <bottom style="thin">
        <color theme="2" tint="-0.24994659260841701"/>
      </bottom>
      <diagonal/>
    </border>
    <border>
      <left style="medium">
        <color indexed="64"/>
      </left>
      <right style="thin">
        <color theme="0" tint="-4.9989318521683403E-2"/>
      </right>
      <top style="thin">
        <color theme="0" tint="-4.9989318521683403E-2"/>
      </top>
      <bottom style="thin">
        <color rgb="FFBBB287"/>
      </bottom>
      <diagonal/>
    </border>
    <border>
      <left style="thin">
        <color theme="0" tint="-4.9989318521683403E-2"/>
      </left>
      <right style="thin">
        <color theme="0" tint="-4.9989318521683403E-2"/>
      </right>
      <top style="thin">
        <color theme="0" tint="-4.9989318521683403E-2"/>
      </top>
      <bottom style="thin">
        <color rgb="FFBBB287"/>
      </bottom>
      <diagonal/>
    </border>
    <border>
      <left style="thin">
        <color theme="0" tint="-4.9989318521683403E-2"/>
      </left>
      <right style="medium">
        <color indexed="64"/>
      </right>
      <top style="thin">
        <color theme="0" tint="-4.9989318521683403E-2"/>
      </top>
      <bottom style="thin">
        <color rgb="FFBBB287"/>
      </bottom>
      <diagonal/>
    </border>
    <border>
      <left style="medium">
        <color indexed="64"/>
      </left>
      <right style="thin">
        <color theme="0" tint="-4.9989318521683403E-2"/>
      </right>
      <top style="thin">
        <color theme="0" tint="-4.9989318521683403E-2"/>
      </top>
      <bottom style="thin">
        <color rgb="FFAFA571"/>
      </bottom>
      <diagonal/>
    </border>
    <border>
      <left style="thin">
        <color theme="0" tint="-4.9989318521683403E-2"/>
      </left>
      <right style="thin">
        <color theme="0" tint="-4.9989318521683403E-2"/>
      </right>
      <top style="thin">
        <color theme="0" tint="-4.9989318521683403E-2"/>
      </top>
      <bottom style="thin">
        <color rgb="FFAFA571"/>
      </bottom>
      <diagonal/>
    </border>
    <border>
      <left style="thin">
        <color theme="0" tint="-4.9989318521683403E-2"/>
      </left>
      <right style="medium">
        <color indexed="64"/>
      </right>
      <top style="thin">
        <color theme="0" tint="-4.9989318521683403E-2"/>
      </top>
      <bottom style="thin">
        <color rgb="FFAFA571"/>
      </bottom>
      <diagonal/>
    </border>
    <border>
      <left/>
      <right style="thin">
        <color indexed="64"/>
      </right>
      <top style="thin">
        <color indexed="64"/>
      </top>
      <bottom style="thin">
        <color indexed="64"/>
      </bottom>
      <diagonal/>
    </border>
    <border>
      <left/>
      <right style="medium">
        <color indexed="64"/>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medium">
        <color indexed="64"/>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right/>
      <top style="thin">
        <color theme="4" tint="0.39997558519241921"/>
      </top>
      <bottom/>
      <diagonal/>
    </border>
    <border>
      <left style="medium">
        <color indexed="64"/>
      </left>
      <right/>
      <top style="thin">
        <color theme="4" tint="0.39997558519241921"/>
      </top>
      <bottom/>
      <diagonal/>
    </border>
  </borders>
  <cellStyleXfs count="5">
    <xf numFmtId="0" fontId="0" fillId="0" borderId="0"/>
    <xf numFmtId="0" fontId="10" fillId="0" borderId="0"/>
    <xf numFmtId="9" fontId="10"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cellStyleXfs>
  <cellXfs count="131">
    <xf numFmtId="0" fontId="0" fillId="0" borderId="0" xfId="0"/>
    <xf numFmtId="0" fontId="3" fillId="2" borderId="1" xfId="0" applyFont="1" applyFill="1" applyBorder="1" applyAlignment="1">
      <alignment wrapText="1"/>
    </xf>
    <xf numFmtId="0" fontId="3" fillId="2" borderId="2" xfId="0" applyFont="1" applyFill="1" applyBorder="1" applyAlignment="1">
      <alignment wrapText="1"/>
    </xf>
    <xf numFmtId="0" fontId="4" fillId="2" borderId="2" xfId="0" applyFont="1" applyFill="1" applyBorder="1" applyAlignment="1">
      <alignment horizontal="center" wrapText="1"/>
    </xf>
    <xf numFmtId="0" fontId="3" fillId="2" borderId="2" xfId="0" applyFont="1" applyFill="1" applyBorder="1" applyAlignment="1">
      <alignment horizontal="center" wrapText="1"/>
    </xf>
    <xf numFmtId="0" fontId="5" fillId="3" borderId="6" xfId="0" applyFont="1" applyFill="1" applyBorder="1" applyAlignment="1">
      <alignment wrapText="1"/>
    </xf>
    <xf numFmtId="0" fontId="5" fillId="3" borderId="7" xfId="0" applyFont="1" applyFill="1" applyBorder="1" applyAlignment="1">
      <alignment wrapText="1"/>
    </xf>
    <xf numFmtId="0" fontId="5" fillId="4" borderId="7" xfId="0" applyFont="1" applyFill="1" applyBorder="1" applyAlignment="1">
      <alignment wrapText="1"/>
    </xf>
    <xf numFmtId="0" fontId="6" fillId="5" borderId="7" xfId="0" applyFont="1" applyFill="1" applyBorder="1" applyAlignment="1">
      <alignment wrapText="1"/>
    </xf>
    <xf numFmtId="0" fontId="5" fillId="6" borderId="7" xfId="0" applyFont="1" applyFill="1" applyBorder="1" applyAlignment="1">
      <alignment wrapText="1"/>
    </xf>
    <xf numFmtId="0" fontId="7" fillId="7" borderId="7" xfId="0" applyFont="1" applyFill="1" applyBorder="1" applyAlignment="1">
      <alignment wrapText="1"/>
    </xf>
    <xf numFmtId="0" fontId="7" fillId="8" borderId="7" xfId="0" applyFont="1" applyFill="1" applyBorder="1" applyAlignment="1">
      <alignment wrapText="1"/>
    </xf>
    <xf numFmtId="0" fontId="6" fillId="9" borderId="7" xfId="0" applyFont="1" applyFill="1" applyBorder="1" applyAlignment="1">
      <alignment wrapText="1"/>
    </xf>
    <xf numFmtId="0" fontId="6" fillId="10" borderId="8" xfId="0" applyFont="1" applyFill="1" applyBorder="1" applyAlignment="1">
      <alignment wrapText="1"/>
    </xf>
    <xf numFmtId="0" fontId="7" fillId="11" borderId="9" xfId="0" applyFont="1" applyFill="1" applyBorder="1" applyAlignment="1">
      <alignment horizontal="right" wrapText="1"/>
    </xf>
    <xf numFmtId="0" fontId="8" fillId="0" borderId="10" xfId="0" applyFont="1" applyBorder="1" applyAlignment="1">
      <alignment wrapText="1"/>
    </xf>
    <xf numFmtId="0" fontId="8" fillId="5" borderId="10" xfId="0" applyFont="1" applyFill="1" applyBorder="1" applyAlignment="1">
      <alignment wrapText="1"/>
    </xf>
    <xf numFmtId="0" fontId="8" fillId="12" borderId="10" xfId="0" applyFont="1" applyFill="1" applyBorder="1" applyAlignment="1">
      <alignment wrapText="1"/>
    </xf>
    <xf numFmtId="0" fontId="8" fillId="7" borderId="10" xfId="0" applyFont="1" applyFill="1" applyBorder="1" applyAlignment="1">
      <alignment wrapText="1"/>
    </xf>
    <xf numFmtId="0" fontId="8" fillId="13" borderId="10" xfId="0" applyFont="1" applyFill="1" applyBorder="1" applyAlignment="1">
      <alignment wrapText="1"/>
    </xf>
    <xf numFmtId="0" fontId="5" fillId="14" borderId="10" xfId="0" applyFont="1" applyFill="1" applyBorder="1" applyAlignment="1">
      <alignment wrapText="1"/>
    </xf>
    <xf numFmtId="0" fontId="5" fillId="15" borderId="11" xfId="0" applyFont="1" applyFill="1" applyBorder="1" applyAlignment="1">
      <alignment wrapText="1"/>
    </xf>
    <xf numFmtId="0" fontId="2" fillId="0" borderId="0" xfId="0" applyFont="1"/>
    <xf numFmtId="0" fontId="0" fillId="0" borderId="0" xfId="0" applyAlignment="1">
      <alignment wrapText="1"/>
    </xf>
    <xf numFmtId="0" fontId="10" fillId="0" borderId="0" xfId="1"/>
    <xf numFmtId="9" fontId="0" fillId="0" borderId="0" xfId="2" applyFont="1"/>
    <xf numFmtId="0" fontId="10" fillId="0" borderId="0" xfId="1" applyAlignment="1">
      <alignment wrapText="1"/>
    </xf>
    <xf numFmtId="0" fontId="1" fillId="17" borderId="13" xfId="0" applyFont="1" applyFill="1" applyBorder="1" applyAlignment="1">
      <alignment horizontal="center" vertical="center"/>
    </xf>
    <xf numFmtId="49" fontId="1" fillId="17" borderId="14" xfId="0" applyNumberFormat="1" applyFont="1" applyFill="1" applyBorder="1" applyAlignment="1">
      <alignment horizontal="center" vertical="center"/>
    </xf>
    <xf numFmtId="49" fontId="1" fillId="17" borderId="15" xfId="0" applyNumberFormat="1" applyFont="1" applyFill="1" applyBorder="1" applyAlignment="1">
      <alignment horizontal="center" vertical="center"/>
    </xf>
    <xf numFmtId="49" fontId="0" fillId="16" borderId="0" xfId="0" applyNumberFormat="1" applyFill="1"/>
    <xf numFmtId="49" fontId="0" fillId="0" borderId="0" xfId="0" applyNumberFormat="1"/>
    <xf numFmtId="49" fontId="0" fillId="0" borderId="0" xfId="0" applyNumberFormat="1" applyAlignment="1">
      <alignment wrapText="1"/>
    </xf>
    <xf numFmtId="2" fontId="0" fillId="0" borderId="0" xfId="0" applyNumberFormat="1"/>
    <xf numFmtId="2" fontId="0" fillId="0" borderId="0" xfId="0" applyNumberFormat="1" applyAlignment="1">
      <alignment wrapText="1"/>
    </xf>
    <xf numFmtId="1" fontId="0" fillId="0" borderId="0" xfId="0" applyNumberFormat="1"/>
    <xf numFmtId="0" fontId="1" fillId="17" borderId="16" xfId="0" applyFont="1" applyFill="1" applyBorder="1" applyAlignment="1">
      <alignment horizontal="center" vertical="center"/>
    </xf>
    <xf numFmtId="0" fontId="10" fillId="18" borderId="0" xfId="1" applyFill="1" applyAlignment="1">
      <alignment wrapText="1"/>
    </xf>
    <xf numFmtId="1" fontId="0" fillId="18" borderId="0" xfId="0" applyNumberFormat="1" applyFill="1" applyAlignment="1">
      <alignment wrapText="1"/>
    </xf>
    <xf numFmtId="9" fontId="17" fillId="24" borderId="22" xfId="0" applyNumberFormat="1" applyFont="1" applyFill="1" applyBorder="1" applyAlignment="1">
      <alignment vertical="center" wrapText="1"/>
    </xf>
    <xf numFmtId="9" fontId="17" fillId="25" borderId="22" xfId="0" applyNumberFormat="1" applyFont="1" applyFill="1" applyBorder="1" applyAlignment="1">
      <alignment vertical="center" wrapText="1"/>
    </xf>
    <xf numFmtId="0" fontId="0" fillId="0" borderId="23" xfId="0" applyBorder="1" applyAlignment="1">
      <alignment vertical="top" wrapText="1"/>
    </xf>
    <xf numFmtId="0" fontId="9" fillId="23" borderId="19" xfId="0" applyFont="1" applyFill="1" applyBorder="1" applyAlignment="1">
      <alignment vertical="center" wrapText="1"/>
    </xf>
    <xf numFmtId="0" fontId="16" fillId="23" borderId="20" xfId="0" applyFont="1" applyFill="1" applyBorder="1" applyAlignment="1">
      <alignment vertical="center" wrapText="1"/>
    </xf>
    <xf numFmtId="0" fontId="16" fillId="23" borderId="21" xfId="0" applyFont="1" applyFill="1" applyBorder="1" applyAlignment="1">
      <alignment vertical="center" wrapText="1"/>
    </xf>
    <xf numFmtId="165" fontId="9" fillId="26" borderId="24" xfId="3" applyNumberFormat="1" applyFont="1" applyFill="1" applyBorder="1" applyAlignment="1">
      <alignment vertical="center" wrapText="1"/>
    </xf>
    <xf numFmtId="0" fontId="9" fillId="26" borderId="5" xfId="0" applyFont="1" applyFill="1" applyBorder="1" applyAlignment="1">
      <alignment horizontal="center" vertical="center" wrapText="1" readingOrder="2"/>
    </xf>
    <xf numFmtId="0" fontId="20" fillId="19" borderId="18" xfId="0" applyFont="1" applyFill="1" applyBorder="1" applyAlignment="1">
      <alignment horizontal="center" vertical="center" wrapText="1"/>
    </xf>
    <xf numFmtId="0" fontId="21" fillId="19" borderId="34" xfId="0" applyFont="1" applyFill="1" applyBorder="1" applyAlignment="1">
      <alignment horizontal="center" vertical="center" wrapText="1"/>
    </xf>
    <xf numFmtId="0" fontId="1" fillId="27" borderId="9" xfId="0" applyFont="1" applyFill="1" applyBorder="1" applyAlignment="1">
      <alignment horizontal="center" vertical="center" wrapText="1" readingOrder="2"/>
    </xf>
    <xf numFmtId="0" fontId="1" fillId="27" borderId="36" xfId="0" applyFont="1" applyFill="1" applyBorder="1" applyAlignment="1">
      <alignment horizontal="center" vertical="center" wrapText="1" readingOrder="2"/>
    </xf>
    <xf numFmtId="0" fontId="1" fillId="27" borderId="37" xfId="0" applyFont="1" applyFill="1" applyBorder="1" applyAlignment="1">
      <alignment horizontal="center" vertical="center" wrapText="1" readingOrder="2"/>
    </xf>
    <xf numFmtId="0" fontId="1" fillId="27" borderId="17" xfId="0" applyFont="1" applyFill="1" applyBorder="1" applyAlignment="1">
      <alignment horizontal="center" vertical="center" wrapText="1" readingOrder="2"/>
    </xf>
    <xf numFmtId="0" fontId="1" fillId="27" borderId="38" xfId="0" applyFont="1" applyFill="1" applyBorder="1" applyAlignment="1">
      <alignment horizontal="center" vertical="center" wrapText="1" readingOrder="1"/>
    </xf>
    <xf numFmtId="0" fontId="1" fillId="27" borderId="39" xfId="0" applyFont="1" applyFill="1" applyBorder="1" applyAlignment="1">
      <alignment horizontal="center" vertical="center" wrapText="1" readingOrder="1"/>
    </xf>
    <xf numFmtId="165" fontId="2" fillId="28" borderId="41" xfId="3" applyNumberFormat="1" applyFont="1" applyFill="1" applyBorder="1" applyAlignment="1">
      <alignment horizontal="left" vertical="center" indent="1"/>
    </xf>
    <xf numFmtId="165" fontId="2" fillId="28" borderId="42" xfId="3" applyNumberFormat="1" applyFont="1" applyFill="1" applyBorder="1" applyAlignment="1">
      <alignment horizontal="left" vertical="center" indent="1"/>
    </xf>
    <xf numFmtId="165" fontId="2" fillId="28" borderId="43" xfId="3" applyNumberFormat="1" applyFont="1" applyFill="1" applyBorder="1" applyAlignment="1">
      <alignment horizontal="left" vertical="center" indent="1"/>
    </xf>
    <xf numFmtId="165" fontId="2" fillId="29" borderId="44" xfId="3" applyNumberFormat="1" applyFont="1" applyFill="1" applyBorder="1" applyAlignment="1">
      <alignment horizontal="left" vertical="center" indent="1"/>
    </xf>
    <xf numFmtId="165" fontId="2" fillId="29" borderId="45" xfId="3" applyNumberFormat="1" applyFont="1" applyFill="1" applyBorder="1" applyAlignment="1">
      <alignment horizontal="left" vertical="center" indent="1"/>
    </xf>
    <xf numFmtId="165" fontId="2" fillId="29" borderId="46" xfId="3" applyNumberFormat="1" applyFont="1" applyFill="1" applyBorder="1" applyAlignment="1">
      <alignment horizontal="left" vertical="center" indent="1"/>
    </xf>
    <xf numFmtId="165" fontId="2" fillId="30" borderId="47" xfId="3" applyNumberFormat="1" applyFont="1" applyFill="1" applyBorder="1" applyAlignment="1">
      <alignment horizontal="left" vertical="center" indent="1"/>
    </xf>
    <xf numFmtId="165" fontId="2" fillId="30" borderId="48" xfId="3" applyNumberFormat="1" applyFont="1" applyFill="1" applyBorder="1" applyAlignment="1">
      <alignment horizontal="left" vertical="center" indent="1"/>
    </xf>
    <xf numFmtId="165" fontId="2" fillId="30" borderId="49" xfId="3" applyNumberFormat="1" applyFont="1" applyFill="1" applyBorder="1" applyAlignment="1">
      <alignment horizontal="left" vertical="center" indent="1"/>
    </xf>
    <xf numFmtId="0" fontId="2" fillId="0" borderId="0" xfId="0" applyFont="1" applyAlignment="1">
      <alignment horizontal="center" vertical="center"/>
    </xf>
    <xf numFmtId="165" fontId="0" fillId="16" borderId="18" xfId="3" applyNumberFormat="1" applyFont="1" applyFill="1" applyBorder="1"/>
    <xf numFmtId="165" fontId="0" fillId="16" borderId="34" xfId="3" applyNumberFormat="1" applyFont="1" applyFill="1" applyBorder="1"/>
    <xf numFmtId="165" fontId="0" fillId="16" borderId="35" xfId="3" applyNumberFormat="1" applyFont="1" applyFill="1" applyBorder="1"/>
    <xf numFmtId="165" fontId="0" fillId="16" borderId="10" xfId="3" applyNumberFormat="1" applyFont="1" applyFill="1" applyBorder="1"/>
    <xf numFmtId="165" fontId="0" fillId="16" borderId="50" xfId="3" applyNumberFormat="1" applyFont="1" applyFill="1" applyBorder="1"/>
    <xf numFmtId="9" fontId="22" fillId="16" borderId="10" xfId="4" applyFont="1" applyFill="1" applyBorder="1"/>
    <xf numFmtId="165" fontId="0" fillId="16" borderId="51" xfId="3" applyNumberFormat="1" applyFont="1" applyFill="1" applyBorder="1"/>
    <xf numFmtId="165" fontId="0" fillId="0" borderId="18" xfId="3" applyNumberFormat="1" applyFont="1" applyBorder="1"/>
    <xf numFmtId="165" fontId="0" fillId="0" borderId="34" xfId="3" applyNumberFormat="1" applyFont="1" applyBorder="1"/>
    <xf numFmtId="165" fontId="0" fillId="0" borderId="10" xfId="3" applyNumberFormat="1" applyFont="1" applyBorder="1"/>
    <xf numFmtId="165" fontId="0" fillId="0" borderId="50" xfId="3" applyNumberFormat="1" applyFont="1" applyBorder="1"/>
    <xf numFmtId="165" fontId="0" fillId="0" borderId="51" xfId="3" applyNumberFormat="1" applyFont="1" applyBorder="1"/>
    <xf numFmtId="165" fontId="0" fillId="16" borderId="52" xfId="3" applyNumberFormat="1" applyFont="1" applyFill="1" applyBorder="1"/>
    <xf numFmtId="165" fontId="0" fillId="16" borderId="53" xfId="3" applyNumberFormat="1" applyFont="1" applyFill="1" applyBorder="1"/>
    <xf numFmtId="165" fontId="0" fillId="16" borderId="54" xfId="3" applyNumberFormat="1" applyFont="1" applyFill="1" applyBorder="1"/>
    <xf numFmtId="0" fontId="0" fillId="16" borderId="56" xfId="0" applyFill="1" applyBorder="1"/>
    <xf numFmtId="0" fontId="0" fillId="16" borderId="55" xfId="0" applyFill="1" applyBorder="1"/>
    <xf numFmtId="165" fontId="0" fillId="16" borderId="0" xfId="0" applyNumberFormat="1" applyFill="1"/>
    <xf numFmtId="165" fontId="22" fillId="0" borderId="0" xfId="0" applyNumberFormat="1" applyFont="1"/>
    <xf numFmtId="165" fontId="0" fillId="0" borderId="0" xfId="0" applyNumberFormat="1"/>
    <xf numFmtId="165" fontId="0" fillId="16" borderId="55" xfId="0" applyNumberFormat="1" applyFill="1" applyBorder="1"/>
    <xf numFmtId="165" fontId="0" fillId="0" borderId="37" xfId="0" applyNumberFormat="1" applyBorder="1"/>
    <xf numFmtId="165" fontId="0" fillId="0" borderId="10" xfId="0" applyNumberFormat="1" applyBorder="1"/>
    <xf numFmtId="165" fontId="0" fillId="31" borderId="10" xfId="3" applyNumberFormat="1" applyFont="1" applyFill="1" applyBorder="1"/>
    <xf numFmtId="165" fontId="0" fillId="32" borderId="10" xfId="3" applyNumberFormat="1" applyFont="1" applyFill="1" applyBorder="1"/>
    <xf numFmtId="0" fontId="13" fillId="20" borderId="0" xfId="0" applyFont="1" applyFill="1" applyAlignment="1">
      <alignment horizontal="center"/>
    </xf>
    <xf numFmtId="0" fontId="12" fillId="0" borderId="0" xfId="0" applyFont="1" applyAlignment="1">
      <alignment horizontal="left" vertical="top" wrapText="1"/>
    </xf>
    <xf numFmtId="0" fontId="0" fillId="21" borderId="0" xfId="0" applyFill="1" applyAlignment="1">
      <alignment horizontal="left" vertical="top" wrapText="1"/>
    </xf>
    <xf numFmtId="0" fontId="2" fillId="0" borderId="0" xfId="0" applyFont="1" applyAlignment="1">
      <alignment horizontal="center" vertical="top" wrapText="1"/>
    </xf>
    <xf numFmtId="0" fontId="0" fillId="22" borderId="0" xfId="0" applyFill="1" applyAlignment="1">
      <alignment horizontal="left" vertical="top" wrapText="1"/>
    </xf>
    <xf numFmtId="0" fontId="0" fillId="23" borderId="0" xfId="0" applyFill="1" applyAlignment="1">
      <alignment horizontal="left" vertical="top" wrapText="1"/>
    </xf>
    <xf numFmtId="0" fontId="19" fillId="23" borderId="0" xfId="0" applyFont="1" applyFill="1" applyAlignment="1">
      <alignment horizontal="center"/>
    </xf>
    <xf numFmtId="0" fontId="0" fillId="0" borderId="0" xfId="0" applyAlignment="1">
      <alignment horizontal="left" vertical="top" wrapText="1"/>
    </xf>
    <xf numFmtId="0" fontId="0" fillId="0" borderId="12" xfId="0" applyBorder="1" applyAlignment="1">
      <alignment horizontal="left" vertical="center" wrapText="1"/>
    </xf>
    <xf numFmtId="0" fontId="0" fillId="0" borderId="0" xfId="0" applyAlignment="1">
      <alignment horizontal="left" vertic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2" fillId="0" borderId="12" xfId="0" applyFont="1" applyBorder="1" applyAlignment="1">
      <alignment horizontal="center" vertical="center"/>
    </xf>
    <xf numFmtId="0" fontId="2" fillId="0" borderId="0" xfId="0" applyFont="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top" wrapText="1"/>
    </xf>
    <xf numFmtId="165" fontId="2" fillId="29" borderId="31" xfId="3" applyNumberFormat="1" applyFont="1" applyFill="1" applyBorder="1" applyAlignment="1">
      <alignment horizontal="left" vertical="center" indent="1"/>
    </xf>
    <xf numFmtId="165" fontId="2" fillId="29" borderId="32" xfId="3" applyNumberFormat="1" applyFont="1" applyFill="1" applyBorder="1" applyAlignment="1">
      <alignment horizontal="left" vertical="center" indent="1"/>
    </xf>
    <xf numFmtId="165" fontId="2" fillId="29" borderId="33" xfId="3" applyNumberFormat="1" applyFont="1" applyFill="1" applyBorder="1" applyAlignment="1">
      <alignment horizontal="left" vertical="center" indent="1"/>
    </xf>
    <xf numFmtId="165" fontId="2" fillId="30" borderId="31" xfId="3" applyNumberFormat="1" applyFont="1" applyFill="1" applyBorder="1" applyAlignment="1">
      <alignment horizontal="left" vertical="center" indent="1"/>
    </xf>
    <xf numFmtId="165" fontId="2" fillId="30" borderId="32" xfId="3" applyNumberFormat="1" applyFont="1" applyFill="1" applyBorder="1" applyAlignment="1">
      <alignment horizontal="left" vertical="center" indent="1"/>
    </xf>
    <xf numFmtId="165" fontId="2" fillId="30" borderId="33" xfId="3" applyNumberFormat="1" applyFont="1" applyFill="1" applyBorder="1" applyAlignment="1">
      <alignment horizontal="left" vertical="center" indent="1"/>
    </xf>
    <xf numFmtId="165" fontId="9" fillId="26" borderId="24" xfId="3" applyNumberFormat="1" applyFont="1" applyFill="1" applyBorder="1" applyAlignment="1">
      <alignment horizontal="center" vertical="center" wrapText="1"/>
    </xf>
    <xf numFmtId="165" fontId="9" fillId="26" borderId="25" xfId="3" applyNumberFormat="1" applyFont="1" applyFill="1" applyBorder="1" applyAlignment="1">
      <alignment horizontal="center" vertical="center" wrapText="1"/>
    </xf>
    <xf numFmtId="0" fontId="9" fillId="26" borderId="27" xfId="0" applyFont="1" applyFill="1" applyBorder="1" applyAlignment="1">
      <alignment horizontal="center" vertical="center" wrapText="1" readingOrder="2"/>
    </xf>
    <xf numFmtId="0" fontId="9" fillId="26" borderId="28" xfId="0" applyFont="1" applyFill="1" applyBorder="1" applyAlignment="1">
      <alignment horizontal="center" vertical="center" wrapText="1" readingOrder="2"/>
    </xf>
    <xf numFmtId="0" fontId="9" fillId="26" borderId="17" xfId="0" applyFont="1" applyFill="1" applyBorder="1" applyAlignment="1">
      <alignment horizontal="center" vertical="center" wrapText="1" readingOrder="2"/>
    </xf>
    <xf numFmtId="0" fontId="9" fillId="26" borderId="0" xfId="0" applyFont="1" applyFill="1" applyAlignment="1">
      <alignment horizontal="center" vertical="center" wrapText="1" readingOrder="2"/>
    </xf>
    <xf numFmtId="0" fontId="9" fillId="26" borderId="13" xfId="0" applyFont="1" applyFill="1" applyBorder="1" applyAlignment="1">
      <alignment horizontal="center" vertical="center" wrapText="1" readingOrder="2"/>
    </xf>
    <xf numFmtId="0" fontId="9" fillId="26" borderId="29" xfId="0" applyFont="1" applyFill="1" applyBorder="1" applyAlignment="1">
      <alignment horizontal="center" vertical="center" wrapText="1" readingOrder="2"/>
    </xf>
    <xf numFmtId="0" fontId="9" fillId="26" borderId="5" xfId="0" applyFont="1" applyFill="1" applyBorder="1" applyAlignment="1">
      <alignment horizontal="center" vertical="center" wrapText="1" readingOrder="2"/>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 fillId="27" borderId="26" xfId="0" applyFont="1" applyFill="1" applyBorder="1" applyAlignment="1">
      <alignment horizontal="center" vertical="center" wrapText="1" readingOrder="2"/>
    </xf>
    <xf numFmtId="0" fontId="1" fillId="27" borderId="40" xfId="0" applyFont="1" applyFill="1" applyBorder="1" applyAlignment="1">
      <alignment horizontal="center" vertical="center" wrapText="1" readingOrder="2"/>
    </xf>
    <xf numFmtId="165" fontId="2" fillId="28" borderId="31" xfId="3" applyNumberFormat="1" applyFont="1" applyFill="1" applyBorder="1" applyAlignment="1">
      <alignment horizontal="left" vertical="center" indent="1"/>
    </xf>
    <xf numFmtId="165" fontId="2" fillId="28" borderId="32" xfId="3" applyNumberFormat="1" applyFont="1" applyFill="1" applyBorder="1" applyAlignment="1">
      <alignment horizontal="left" vertical="center" indent="1"/>
    </xf>
    <xf numFmtId="165" fontId="2" fillId="28" borderId="33" xfId="3" applyNumberFormat="1" applyFont="1" applyFill="1" applyBorder="1" applyAlignment="1">
      <alignment horizontal="left" vertical="center" indent="1"/>
    </xf>
  </cellXfs>
  <cellStyles count="5">
    <cellStyle name="Comma" xfId="3" builtinId="3"/>
    <cellStyle name="Normal" xfId="0" builtinId="0"/>
    <cellStyle name="Normal 2" xfId="1" xr:uid="{2B5B04FB-571F-43F6-8F8E-D097B5AD32D0}"/>
    <cellStyle name="Percent" xfId="4" builtinId="5"/>
    <cellStyle name="Percent 2" xfId="2" xr:uid="{5D9EF175-B85A-4362-A61E-F727FA5A7A3C}"/>
  </cellStyles>
  <dxfs count="63">
    <dxf>
      <font>
        <b val="0"/>
        <i val="0"/>
        <strike val="0"/>
        <condense val="0"/>
        <extend val="0"/>
        <outline val="0"/>
        <shadow val="0"/>
        <u val="none"/>
        <vertAlign val="baseline"/>
        <sz val="11"/>
        <color rgb="FF000000"/>
        <name val="Calibri"/>
        <family val="2"/>
        <scheme val="none"/>
      </font>
      <numFmt numFmtId="165" formatCode="_(* #,##0_);_(* \(#,##0\);_(* &quot;-&quot;??_);_(@_)"/>
    </dxf>
    <dxf>
      <font>
        <b val="0"/>
        <i val="0"/>
        <strike val="0"/>
        <condense val="0"/>
        <extend val="0"/>
        <outline val="0"/>
        <shadow val="0"/>
        <u val="none"/>
        <vertAlign val="baseline"/>
        <sz val="11"/>
        <color rgb="FF000000"/>
        <name val="Calibri"/>
        <family val="2"/>
        <scheme val="none"/>
      </font>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65" formatCode="_(* #,##0_);_(* \(#,##0\);_(* &quot;-&quot;??_);_(@_)"/>
    </dxf>
    <dxf>
      <font>
        <b val="0"/>
        <i val="0"/>
        <strike val="0"/>
        <condense val="0"/>
        <extend val="0"/>
        <outline val="0"/>
        <shadow val="0"/>
        <u val="none"/>
        <vertAlign val="baseline"/>
        <sz val="11"/>
        <color rgb="FF000000"/>
        <name val="Calibri"/>
        <family val="2"/>
        <scheme val="none"/>
      </font>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65" formatCode="_(* #,##0_);_(* \(#,##0\);_(* &quot;-&quot;??_);_(@_)"/>
    </dxf>
    <dxf>
      <font>
        <b val="0"/>
        <i val="0"/>
        <strike val="0"/>
        <condense val="0"/>
        <extend val="0"/>
        <outline val="0"/>
        <shadow val="0"/>
        <u val="none"/>
        <vertAlign val="baseline"/>
        <sz val="11"/>
        <color rgb="FF000000"/>
        <name val="Calibri"/>
        <family val="2"/>
        <scheme val="none"/>
      </font>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65" formatCode="_(* #,##0_);_(* \(#,##0\);_(* &quot;-&quot;??_);_(@_)"/>
    </dxf>
    <dxf>
      <font>
        <b val="0"/>
        <i val="0"/>
        <strike val="0"/>
        <condense val="0"/>
        <extend val="0"/>
        <outline val="0"/>
        <shadow val="0"/>
        <u val="none"/>
        <vertAlign val="baseline"/>
        <sz val="11"/>
        <color rgb="FF000000"/>
        <name val="Calibri"/>
        <family val="2"/>
        <scheme val="none"/>
      </font>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border>
    </dxf>
    <dxf>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9"/>
        </patternFill>
      </fill>
      <border diagonalUp="0" diagonalDown="0" outline="0">
        <left style="thin">
          <color indexed="64"/>
        </left>
        <right style="thin">
          <color indexed="64"/>
        </right>
        <top style="thin">
          <color indexed="64"/>
        </top>
        <bottom style="thin">
          <color indexed="64"/>
        </bottom>
      </border>
    </dxf>
    <dxf>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5" formatCode="_(* #,##0_);_(* \(#,##0\);_(* &quot;-&quot;??_);_(@_)"/>
      <border diagonalUp="0" diagonalDown="0" outline="0">
        <left style="thin">
          <color indexed="64"/>
        </left>
        <right style="thin">
          <color indexed="64"/>
        </right>
        <top style="thin">
          <color indexed="64"/>
        </top>
        <bottom style="thin">
          <color indexed="64"/>
        </bottom>
      </border>
    </dxf>
    <dxf>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5" formatCode="_(* #,##0_);_(* \(#,##0\);_(* &quot;-&quot;??_);_(@_)"/>
      <border diagonalUp="0" diagonalDown="0" outline="0">
        <left style="medium">
          <color indexed="64"/>
        </left>
        <right/>
        <top/>
        <bottom/>
      </border>
    </dxf>
    <dxf>
      <font>
        <b val="0"/>
        <i val="0"/>
        <strike val="0"/>
        <condense val="0"/>
        <extend val="0"/>
        <outline val="0"/>
        <shadow val="0"/>
        <u val="none"/>
        <vertAlign val="baseline"/>
        <sz val="11"/>
        <color theme="1"/>
        <name val="Calibri"/>
        <family val="2"/>
        <scheme val="minor"/>
      </font>
      <numFmt numFmtId="165" formatCode="_(* #,##0_);_(* \(#,##0\);_(* &quot;-&quot;??_);_(@_)"/>
      <border diagonalUp="0" diagonalDown="0">
        <left style="medium">
          <color indexed="64"/>
        </left>
        <right style="medium">
          <color indexed="64"/>
        </right>
        <top/>
        <bottom/>
        <vertical/>
        <horizontal/>
      </border>
    </dxf>
    <dxf>
      <fill>
        <patternFill patternType="solid">
          <fgColor theme="4" tint="0.79998168889431442"/>
          <bgColor theme="4" tint="0.79998168889431442"/>
        </patternFill>
      </fill>
      <border diagonalUp="0" diagonalDown="0" outline="0">
        <left/>
        <right/>
        <top style="thin">
          <color theme="4" tint="0.39997558519241921"/>
        </top>
        <bottom/>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outline="0">
        <left/>
        <right/>
        <top style="thin">
          <color theme="4" tint="0.39997558519241921"/>
        </top>
        <bottom/>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outline="0">
        <left/>
        <right/>
        <top style="thin">
          <color theme="4" tint="0.39997558519241921"/>
        </top>
        <bottom/>
      </border>
    </dxf>
    <dxf>
      <numFmt numFmtId="165"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outline="0">
        <left/>
        <right/>
        <top style="thin">
          <color theme="4" tint="0.39997558519241921"/>
        </top>
        <bottom/>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outline="0">
        <left style="medium">
          <color indexed="64"/>
        </left>
        <right/>
        <top style="thin">
          <color theme="4" tint="0.39997558519241921"/>
        </top>
        <bottom/>
      </border>
    </dxf>
    <dxf>
      <fill>
        <patternFill patternType="solid">
          <fgColor theme="4" tint="0.79998168889431442"/>
          <bgColor theme="4" tint="0.79998168889431442"/>
        </patternFill>
      </fill>
      <border diagonalUp="0" diagonalDown="0">
        <left style="medium">
          <color indexed="64"/>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outline="0">
        <left/>
        <right/>
        <top style="thin">
          <color theme="4" tint="0.39997558519241921"/>
        </top>
        <bottom/>
      </border>
    </dxf>
    <dxf>
      <numFmt numFmtId="165"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medium">
          <color rgb="FF000000"/>
        </left>
      </border>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numFmt numFmtId="1" formatCode="0"/>
    </dxf>
    <dxf>
      <numFmt numFmtId="0" formatCode="General"/>
    </dxf>
    <dxf>
      <numFmt numFmtId="0" formatCode="General"/>
    </dxf>
    <dxf>
      <numFmt numFmtId="30" formatCode="@"/>
      <fill>
        <patternFill patternType="solid">
          <fgColor theme="4" tint="0.79998168889431442"/>
          <bgColor theme="4" tint="0.79998168889431442"/>
        </patternFill>
      </fill>
    </dxf>
    <dxf>
      <numFmt numFmtId="30" formatCode="@"/>
      <fill>
        <patternFill patternType="solid">
          <fgColor theme="4" tint="0.79998168889431442"/>
          <bgColor theme="4" tint="0.79998168889431442"/>
        </patternFill>
      </fill>
    </dxf>
    <dxf>
      <numFmt numFmtId="30" formatCode="@"/>
      <fill>
        <patternFill patternType="solid">
          <fgColor theme="4" tint="0.79998168889431442"/>
          <bgColor theme="4" tint="0.79998168889431442"/>
        </patternFill>
      </fill>
    </dxf>
    <dxf>
      <numFmt numFmtId="30" formatCode="@"/>
      <fill>
        <patternFill patternType="solid">
          <fgColor theme="4" tint="0.79998168889431442"/>
          <bgColor theme="4" tint="0.79998168889431442"/>
        </patternFill>
      </fill>
    </dxf>
    <dxf>
      <border outline="0">
        <left style="thin">
          <color indexed="64"/>
        </left>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9" tint="0.59996337778862885"/>
        </patternFill>
      </fill>
    </dxf>
    <dxf>
      <numFmt numFmtId="0" formatCode="General"/>
    </dxf>
    <dxf>
      <alignment horizontal="general" vertical="bottom" textRotation="0" wrapText="1" indent="0" justifyLastLine="0" shrinkToFit="0" readingOrder="0"/>
    </dxf>
    <dxf>
      <numFmt numFmtId="1" formatCode="0"/>
    </dxf>
    <dxf>
      <numFmt numFmtId="0" formatCode="General"/>
    </dxf>
    <dxf>
      <numFmt numFmtId="2" formatCode="0.00"/>
    </dxf>
    <dxf>
      <numFmt numFmtId="30" formatCode="@"/>
    </dxf>
    <dxf>
      <numFmt numFmtId="30" formatCode="@"/>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bdulrahman Al-Serouri" id="{85E5085C-C354-4C1D-8DEF-8579D59E3366}" userId="S::alserour@unhcr.org::44468554-1e6d-40d0-9b76-9a706f283e1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D12AC5-14B0-4677-9270-66890CA75FF4}" name="Ind_1" displayName="Ind_1" ref="A4:N157" totalsRowShown="0" headerRowDxfId="62">
  <autoFilter ref="A4:N157" xr:uid="{00000000-0009-0000-0100-000001000000}"/>
  <sortState xmlns:xlrd2="http://schemas.microsoft.com/office/spreadsheetml/2017/richdata2" ref="A5:N157">
    <sortCondition ref="B4:B157"/>
  </sortState>
  <tableColumns count="14">
    <tableColumn id="1" xr3:uid="{3CF208D3-527F-477F-80F8-CB1A11EBB09E}" name="Governorate" dataDxfId="61"/>
    <tableColumn id="12" xr3:uid="{024B1830-DD78-4197-8B91-BBB7E8F6B3BB}" name="P_Code" dataDxfId="60"/>
    <tableColumn id="2" xr3:uid="{DD1B7760-7BA4-4CC4-AFE6-251F7BC1880C}" name="District" dataDxfId="59"/>
    <tableColumn id="3" xr3:uid="{F38FF1DA-54AA-4A79-9B19-751C8FD5F347}" name="Total civilian casualties"/>
    <tableColumn id="4" xr3:uid="{E62BF327-5213-41C6-838A-89CB85C6D9F0}" name="Total civilian fatalities"/>
    <tableColumn id="5" xr3:uid="{549C90FD-FAAF-4E9B-8DB8-96829E0760AA}" name="Total civilian injuries"/>
    <tableColumn id="6" xr3:uid="{747825E6-8D00-44FA-BAD2-B44853ED79A3}" name="Total Child Casualties"/>
    <tableColumn id="7" xr3:uid="{C9BB8328-6C55-4CE4-8E0E-D4D6DA7CC4A1}" name="Child fatalities"/>
    <tableColumn id="8" xr3:uid="{86AF25F1-8A27-462B-8647-036DE2EF47D6}" name="Child injuries"/>
    <tableColumn id="9" xr3:uid="{F62C9FA6-C68B-4C52-80B8-400D2D4DBCF3}" name="Total Women Casualties"/>
    <tableColumn id="10" xr3:uid="{EE736AF4-B78E-43A4-8871-74CF53EA7E40}" name="Women fatalities"/>
    <tableColumn id="11" xr3:uid="{814DB62C-6900-4C9D-AEBD-7C637CCE2D32}" name="Women injuries"/>
    <tableColumn id="13" xr3:uid="{EEC99833-C2C1-4E62-B8EF-9E40779FFDE7}" name="Total" dataDxfId="58">
      <calculatedColumnFormula>SUM(Ind_1[[#This Row],[Total civilian casualties]:[Women injuries]])</calculatedColumnFormula>
    </tableColumn>
    <tableColumn id="14" xr3:uid="{A77CD6B3-2B06-4F21-A324-9F7817BB2E73}" name="Severity" dataDxfId="57">
      <calculatedColumnFormula>IF(Ind_1[[#This Row],[Total]]&gt;20, 5, IF(Ind_1[[#This Row],[Total]]&gt;=16, 4, IF(Ind_1[[#This Row],[Total]]&gt;=11, 3, IF(Ind_1[[#This Row],[Total]]&gt;=6, 2, ))))</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CB1247-A32B-408B-B810-34964660B59D}" name="Ind_2" displayName="Ind_2" ref="A4:F337" totalsRowShown="0" headerRowDxfId="56">
  <autoFilter ref="A4:F337" xr:uid="{00000000-0009-0000-0100-000001000000}"/>
  <sortState xmlns:xlrd2="http://schemas.microsoft.com/office/spreadsheetml/2017/richdata2" ref="A5:F337">
    <sortCondition ref="C4:C337"/>
  </sortState>
  <tableColumns count="6">
    <tableColumn id="1" xr3:uid="{1E8EDED2-A42C-42EC-B350-30D74C291D30}" name="Governorate"/>
    <tableColumn id="2" xr3:uid="{2BD6A168-6979-4D43-9081-36EF2C523828}" name="District"/>
    <tableColumn id="3" xr3:uid="{412F9F36-7675-4701-9B2F-22E94598AA59}" name="P_code"/>
    <tableColumn id="4" xr3:uid="{CCE1FC63-D3BC-4B85-872E-D9D2F2C898F4}" name="# of available PC services per district"/>
    <tableColumn id="5" xr3:uid="{ED4C6BE5-00CE-4F90-96A1-CB06FFE98926}" name="% of availability of PC service (16 services)"/>
    <tableColumn id="6" xr3:uid="{D539AF96-0CF6-437A-A59B-4E05EC4B8F79}" name="Severity" dataDxfId="55" dataCellStyle="Normal 2">
      <calculatedColumnFormula>IF(Ind_2[[#This Row],['# of available PC services per district]]&gt;12, 5, IF(Ind_2[[#This Row],['# of available PC services per district]]&gt;=8, 4, IF(Ind_2[[#This Row],['# of available PC services per district]]&gt;=6, 3, IF(Ind_2[[#This Row],['# of available PC services per district]]&gt;=4, 2, ))))</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D4222A-F0D2-44D8-9DDA-CC8E1F619917}" name="Severity" displayName="Severity" ref="B5:H338" totalsRowShown="0" headerRowDxfId="53" tableBorderDxfId="52">
  <autoFilter ref="B5:H338" xr:uid="{42D4222A-F0D2-44D8-9DDA-CC8E1F619917}"/>
  <sortState xmlns:xlrd2="http://schemas.microsoft.com/office/spreadsheetml/2017/richdata2" ref="B6:H338">
    <sortCondition ref="E5:E338"/>
  </sortState>
  <tableColumns count="7">
    <tableColumn id="1" xr3:uid="{C5F0BEC3-9661-420B-8706-55AE42A651AE}" name="Governorate" dataDxfId="51"/>
    <tableColumn id="2" xr3:uid="{1B1718C9-3CD9-4F4E-8191-CC0B78436BCF}" name="Gov_PCODE" dataDxfId="50"/>
    <tableColumn id="3" xr3:uid="{D49B76F5-3171-47CE-8451-E35E56C8E9E9}" name="District" dataDxfId="49"/>
    <tableColumn id="4" xr3:uid="{BA2A334A-58B1-490C-801B-C30084C511F1}" name="Dis_PCODE" dataDxfId="48"/>
    <tableColumn id="5" xr3:uid="{77F9A306-0838-4584-AF25-1CC6938BFAB4}" name="Protection Indicator 1" dataDxfId="47">
      <calculatedColumnFormula>_xlfn.IFNA(INDEX(Ind_1[Severity], MATCH(Severity[[#This Row],[Dis_PCODE]],Ind_1[P_Code], )), "No Data")</calculatedColumnFormula>
    </tableColumn>
    <tableColumn id="6" xr3:uid="{CD94C533-4E03-4788-A044-4F7CCDA04668}" name="Protection Indicator 2" dataDxfId="46">
      <calculatedColumnFormula>INDEX(Ind_2[Severity], MATCH(Severity[[#This Row],[Dis_PCODE]],Ind_2[P_code], ))</calculatedColumnFormula>
    </tableColumn>
    <tableColumn id="8" xr3:uid="{D354657C-6FCC-4CD7-9496-384BE82625DA}" name="Average of Protection Indicators" dataDxfId="45">
      <calculatedColumnFormula>AVERAGE(Severity[[#This Row],[Protection Indicator 1]:[Protection Indicator 2]])</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50C3A8-9AE3-47EC-A52C-6C4139189A2E}" name="Table13453" displayName="Table13453" ref="A5:T339" totalsRowCount="1" headerRowDxfId="42" dataDxfId="41" tableBorderDxfId="40">
  <autoFilter ref="A5:T338" xr:uid="{1850C3A8-9AE3-47EC-A52C-6C4139189A2E}"/>
  <sortState xmlns:xlrd2="http://schemas.microsoft.com/office/spreadsheetml/2017/richdata2" ref="A6:T338">
    <sortCondition ref="A5:A338"/>
  </sortState>
  <tableColumns count="20">
    <tableColumn id="3" xr3:uid="{77F37959-FACF-4E4E-B6AF-CB06C3C4AD0B}" name="P_Code" dataDxfId="39" totalsRowDxfId="38" dataCellStyle="Comma"/>
    <tableColumn id="1" xr3:uid="{26BEEBA3-9895-4D48-9580-1B43AA5A3D2A}" name="Governorate_EN" dataDxfId="37" totalsRowDxfId="36"/>
    <tableColumn id="2" xr3:uid="{68189EF0-4547-46D9-AC1D-E55DA6404CD1}" name="Governorate_AR" dataDxfId="35" totalsRowDxfId="34"/>
    <tableColumn id="6" xr3:uid="{4BB70BF2-2D40-4E1F-B4F9-C2EF84D14500}" name="Districte_PCODE" dataDxfId="33" totalsRowDxfId="32" dataCellStyle="Comma"/>
    <tableColumn id="4" xr3:uid="{D8CCE68A-616E-4154-A599-B7EA6CB04911}" name="District_EN" dataDxfId="31" totalsRowDxfId="30"/>
    <tableColumn id="5" xr3:uid="{19290766-9DD5-4F34-8A55-D9489E446C1E}" name="District_AR" dataDxfId="29" totalsRowDxfId="28"/>
    <tableColumn id="11" xr3:uid="{8550BCE1-D544-4525-9901-6DD6E73C73B2}" name="Total IDPs in District" dataDxfId="27" totalsRowDxfId="26" dataCellStyle="Comma"/>
    <tableColumn id="13" xr3:uid="{07B967FF-3B70-4B27-83F7-271E90238E1C}" name="Host Community Population" totalsRowFunction="sum" dataDxfId="25" totalsRowDxfId="24" dataCellStyle="Comma"/>
    <tableColumn id="14" xr3:uid="{BFFF86F1-DF2D-4B82-9046-A32500A03D0C}" name="Total PC Severity" dataDxfId="23" totalsRowDxfId="22" dataCellStyle="Comma"/>
    <tableColumn id="15" xr3:uid="{18322974-A85A-4F2F-9298-B8A98D0F431B}" name="HC PiN" totalsRowFunction="custom" dataDxfId="21" totalsRowDxfId="20" dataCellStyle="Comma">
      <calculatedColumnFormula>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calculatedColumnFormula>
      <totalsRowFormula>SUM(Table13453[HC PiN])</totalsRowFormula>
    </tableColumn>
    <tableColumn id="18" xr3:uid="{3FDDF341-6257-404C-9265-E6725266F545}" name="IDP PiN" totalsRowFunction="sum" dataDxfId="19" totalsRowDxfId="18" dataCellStyle="Comma">
      <calculatedColumnFormula>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calculatedColumnFormula>
    </tableColumn>
    <tableColumn id="8" xr3:uid="{B4CD9B49-C8C7-4DC3-B053-0EF8E1B70A75}" name="Total PiN" totalsRowFunction="custom" dataDxfId="17" totalsRowDxfId="16" dataCellStyle="Comma">
      <calculatedColumnFormula>SUM(Table13453[[#This Row],[HC PiN]:[IDP PiN]])</calculatedColumnFormula>
      <totalsRowFormula>SUM(Table13453[[#Totals],[HC PiN]:[IDP PiN]])</totalsRowFormula>
    </tableColumn>
    <tableColumn id="20" xr3:uid="{48C593CA-2EA3-45C2-92B1-0B61D40E2482}" name="Boys" dataDxfId="15" totalsRowDxfId="14" dataCellStyle="Comma">
      <calculatedColumnFormula>Table13453[[#This Row],[Total PiN]]*Table13453[[#This Row],[Boys (0-17)2]]</calculatedColumnFormula>
    </tableColumn>
    <tableColumn id="21" xr3:uid="{0091C7D8-7033-49EE-B3D1-C08C12F22DFD}" name="Men" dataDxfId="13" totalsRowDxfId="12" dataCellStyle="Comma">
      <calculatedColumnFormula>Table13453[[#This Row],[Total PiN]]*Table13453[[#This Row],[Men (18+)3]]</calculatedColumnFormula>
    </tableColumn>
    <tableColumn id="17" xr3:uid="{CFCFFB80-B539-4436-892D-06DEF8A95504}" name="Girls" dataDxfId="11" totalsRowDxfId="10" dataCellStyle="Comma">
      <calculatedColumnFormula>Table13453[[#This Row],[Total PiN]]*Table13453[[#This Row],[Girls (0-17)4]]</calculatedColumnFormula>
    </tableColumn>
    <tableColumn id="16" xr3:uid="{405C0703-8368-4D12-9774-C9E4AD75C3BB}" name="Women" dataDxfId="9" totalsRowDxfId="8" dataCellStyle="Comma">
      <calculatedColumnFormula>Table13453[[#This Row],[Total PiN]]*Table13453[[#This Row],[Women (18+)5]]</calculatedColumnFormula>
    </tableColumn>
    <tableColumn id="7" xr3:uid="{7DE3C02F-1715-45EB-9BBC-396C5759D74C}" name="Boys (0-17)2" dataDxfId="7" totalsRowDxfId="6"/>
    <tableColumn id="9" xr3:uid="{4FFD81DE-96D3-4D56-89B3-8D19A59AE508}" name="Men (18+)3" dataDxfId="5" totalsRowDxfId="4"/>
    <tableColumn id="10" xr3:uid="{9ACE820F-54E5-4499-9B25-6137914D1F35}" name="Girls (0-17)4" dataDxfId="3" totalsRowDxfId="2"/>
    <tableColumn id="12" xr3:uid="{4629BD3F-8A18-4116-AC44-EE72DF05817B}" name="Women (18+)5"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2-02-15T12:57:40.08" personId="{85E5085C-C354-4C1D-8DEF-8579D59E3366}" id="{C06B56DA-C027-4509-812F-5C623B0332AA}">
    <text># of individuals/distiricts with limited protoection services</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2751-2B14-427F-ACC4-03E038F3529A}">
  <dimension ref="A1:L15"/>
  <sheetViews>
    <sheetView workbookViewId="0">
      <selection activeCell="S3" sqref="S3"/>
    </sheetView>
  </sheetViews>
  <sheetFormatPr defaultRowHeight="14.5" x14ac:dyDescent="0.35"/>
  <sheetData>
    <row r="1" spans="1:12" x14ac:dyDescent="0.35">
      <c r="A1" s="90" t="s">
        <v>0</v>
      </c>
      <c r="B1" s="90"/>
      <c r="C1" s="90"/>
      <c r="D1" s="90"/>
      <c r="E1" s="90"/>
      <c r="F1" s="90"/>
      <c r="G1" s="90"/>
      <c r="H1" s="90"/>
      <c r="I1" s="90"/>
      <c r="J1" s="90"/>
      <c r="K1" s="90"/>
      <c r="L1" s="90"/>
    </row>
    <row r="2" spans="1:12" x14ac:dyDescent="0.35">
      <c r="A2" s="90"/>
      <c r="B2" s="90"/>
      <c r="C2" s="90"/>
      <c r="D2" s="90"/>
      <c r="E2" s="90"/>
      <c r="F2" s="90"/>
      <c r="G2" s="90"/>
      <c r="H2" s="90"/>
      <c r="I2" s="90"/>
      <c r="J2" s="90"/>
      <c r="K2" s="90"/>
      <c r="L2" s="90"/>
    </row>
    <row r="3" spans="1:12" ht="217.5" customHeight="1" x14ac:dyDescent="0.35">
      <c r="A3" s="91" t="s">
        <v>1</v>
      </c>
      <c r="B3" s="91"/>
      <c r="C3" s="91"/>
      <c r="D3" s="91"/>
      <c r="E3" s="91"/>
      <c r="F3" s="91"/>
      <c r="G3" s="91"/>
      <c r="H3" s="91"/>
      <c r="I3" s="91"/>
      <c r="J3" s="91"/>
      <c r="K3" s="91"/>
      <c r="L3" s="91"/>
    </row>
    <row r="4" spans="1:12" x14ac:dyDescent="0.35">
      <c r="A4" s="91"/>
      <c r="B4" s="91"/>
      <c r="C4" s="91"/>
      <c r="D4" s="91"/>
      <c r="E4" s="91"/>
      <c r="F4" s="91"/>
      <c r="G4" s="91"/>
      <c r="H4" s="91"/>
      <c r="I4" s="91"/>
      <c r="J4" s="91"/>
      <c r="K4" s="91"/>
      <c r="L4" s="91"/>
    </row>
    <row r="5" spans="1:12" x14ac:dyDescent="0.35">
      <c r="A5" s="91"/>
      <c r="B5" s="91"/>
      <c r="C5" s="91"/>
      <c r="D5" s="91"/>
      <c r="E5" s="91"/>
      <c r="F5" s="91"/>
      <c r="G5" s="91"/>
      <c r="H5" s="91"/>
      <c r="I5" s="91"/>
      <c r="J5" s="91"/>
      <c r="K5" s="91"/>
      <c r="L5" s="91"/>
    </row>
    <row r="6" spans="1:12" x14ac:dyDescent="0.35">
      <c r="A6" s="91"/>
      <c r="B6" s="91"/>
      <c r="C6" s="91"/>
      <c r="D6" s="91"/>
      <c r="E6" s="91"/>
      <c r="F6" s="91"/>
      <c r="G6" s="91"/>
      <c r="H6" s="91"/>
      <c r="I6" s="91"/>
      <c r="J6" s="91"/>
      <c r="K6" s="91"/>
      <c r="L6" s="91"/>
    </row>
    <row r="7" spans="1:12" x14ac:dyDescent="0.35">
      <c r="A7" s="91"/>
      <c r="B7" s="91"/>
      <c r="C7" s="91"/>
      <c r="D7" s="91"/>
      <c r="E7" s="91"/>
      <c r="F7" s="91"/>
      <c r="G7" s="91"/>
      <c r="H7" s="91"/>
      <c r="I7" s="91"/>
      <c r="J7" s="91"/>
      <c r="K7" s="91"/>
      <c r="L7" s="91"/>
    </row>
    <row r="8" spans="1:12" x14ac:dyDescent="0.35">
      <c r="A8" s="91"/>
      <c r="B8" s="91"/>
      <c r="C8" s="91"/>
      <c r="D8" s="91"/>
      <c r="E8" s="91"/>
      <c r="F8" s="91"/>
      <c r="G8" s="91"/>
      <c r="H8" s="91"/>
      <c r="I8" s="91"/>
      <c r="J8" s="91"/>
      <c r="K8" s="91"/>
      <c r="L8" s="91"/>
    </row>
    <row r="9" spans="1:12" x14ac:dyDescent="0.35">
      <c r="A9" s="93" t="s">
        <v>2</v>
      </c>
      <c r="B9" s="93"/>
      <c r="C9" s="93"/>
      <c r="D9" s="93"/>
      <c r="E9" s="93" t="s">
        <v>3</v>
      </c>
      <c r="F9" s="93"/>
      <c r="G9" s="93"/>
      <c r="H9" s="93"/>
      <c r="I9" s="93"/>
      <c r="J9" s="93"/>
      <c r="K9" s="93"/>
      <c r="L9" s="93"/>
    </row>
    <row r="10" spans="1:12" ht="17.149999999999999" customHeight="1" x14ac:dyDescent="0.35">
      <c r="A10" s="92" t="s">
        <v>4</v>
      </c>
      <c r="B10" s="92"/>
      <c r="C10" s="92"/>
      <c r="D10" s="92"/>
      <c r="E10" s="92" t="s">
        <v>5</v>
      </c>
      <c r="F10" s="92"/>
      <c r="G10" s="92"/>
      <c r="H10" s="92"/>
      <c r="I10" s="92"/>
      <c r="J10" s="92"/>
      <c r="K10" s="92"/>
      <c r="L10" s="92"/>
    </row>
    <row r="11" spans="1:12" x14ac:dyDescent="0.35">
      <c r="A11" s="92" t="s">
        <v>6</v>
      </c>
      <c r="B11" s="92"/>
      <c r="C11" s="92"/>
      <c r="D11" s="92"/>
      <c r="E11" s="92" t="s">
        <v>7</v>
      </c>
      <c r="F11" s="92"/>
      <c r="G11" s="92"/>
      <c r="H11" s="92"/>
      <c r="I11" s="92"/>
      <c r="J11" s="92"/>
      <c r="K11" s="92"/>
      <c r="L11" s="92"/>
    </row>
    <row r="12" spans="1:12" ht="14.5" customHeight="1" x14ac:dyDescent="0.35">
      <c r="A12" s="92" t="s">
        <v>8</v>
      </c>
      <c r="B12" s="92"/>
      <c r="C12" s="92"/>
      <c r="D12" s="92"/>
      <c r="E12" s="92" t="s">
        <v>9</v>
      </c>
      <c r="F12" s="92"/>
      <c r="G12" s="92"/>
      <c r="H12" s="92"/>
      <c r="I12" s="92"/>
      <c r="J12" s="92"/>
      <c r="K12" s="92"/>
      <c r="L12" s="92"/>
    </row>
    <row r="13" spans="1:12" x14ac:dyDescent="0.35">
      <c r="A13" s="92" t="s">
        <v>10</v>
      </c>
      <c r="B13" s="92"/>
      <c r="C13" s="92"/>
      <c r="D13" s="92"/>
      <c r="E13" s="92" t="s">
        <v>11</v>
      </c>
      <c r="F13" s="92"/>
      <c r="G13" s="92"/>
      <c r="H13" s="92"/>
      <c r="I13" s="92"/>
      <c r="J13" s="92"/>
      <c r="K13" s="92"/>
      <c r="L13" s="92"/>
    </row>
    <row r="14" spans="1:12" x14ac:dyDescent="0.35">
      <c r="A14" s="94" t="s">
        <v>12</v>
      </c>
      <c r="B14" s="94"/>
      <c r="C14" s="94"/>
      <c r="D14" s="94"/>
      <c r="E14" s="94" t="s">
        <v>13</v>
      </c>
      <c r="F14" s="94"/>
      <c r="G14" s="94"/>
      <c r="H14" s="94"/>
      <c r="I14" s="94"/>
      <c r="J14" s="94"/>
      <c r="K14" s="94"/>
      <c r="L14" s="94"/>
    </row>
    <row r="15" spans="1:12" x14ac:dyDescent="0.35">
      <c r="A15" s="95" t="s">
        <v>14</v>
      </c>
      <c r="B15" s="95"/>
      <c r="C15" s="95"/>
      <c r="D15" s="95"/>
      <c r="E15" s="95" t="s">
        <v>15</v>
      </c>
      <c r="F15" s="95"/>
      <c r="G15" s="95"/>
      <c r="H15" s="95"/>
      <c r="I15" s="95"/>
      <c r="J15" s="95"/>
      <c r="K15" s="95"/>
      <c r="L15" s="95"/>
    </row>
  </sheetData>
  <mergeCells count="16">
    <mergeCell ref="A13:D13"/>
    <mergeCell ref="A14:D14"/>
    <mergeCell ref="A15:D15"/>
    <mergeCell ref="E11:L11"/>
    <mergeCell ref="E12:L12"/>
    <mergeCell ref="E13:L13"/>
    <mergeCell ref="E14:L14"/>
    <mergeCell ref="E15:L15"/>
    <mergeCell ref="A11:D11"/>
    <mergeCell ref="A12:D12"/>
    <mergeCell ref="A1:L2"/>
    <mergeCell ref="A3:L8"/>
    <mergeCell ref="A10:D10"/>
    <mergeCell ref="A9:D9"/>
    <mergeCell ref="E9:L9"/>
    <mergeCell ref="E10: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D1603-BED9-4DEC-B1C3-172AEEA58802}">
  <dimension ref="A1:T49"/>
  <sheetViews>
    <sheetView topLeftCell="A4" workbookViewId="0">
      <selection activeCell="E41" sqref="E41:E50"/>
    </sheetView>
  </sheetViews>
  <sheetFormatPr defaultRowHeight="14.5" x14ac:dyDescent="0.35"/>
  <cols>
    <col min="2" max="2" width="13.7265625" customWidth="1"/>
    <col min="3" max="3" width="9" customWidth="1"/>
    <col min="4" max="4" width="13" customWidth="1"/>
    <col min="5" max="5" width="21" customWidth="1"/>
    <col min="6" max="6" width="26" customWidth="1"/>
    <col min="7" max="7" width="19.54296875" customWidth="1"/>
    <col min="9" max="9" width="12" customWidth="1"/>
    <col min="10" max="10" width="14.7265625" customWidth="1"/>
    <col min="11" max="11" width="16.54296875" customWidth="1"/>
    <col min="12" max="12" width="15.7265625" customWidth="1"/>
    <col min="13" max="13" width="18.26953125" customWidth="1"/>
    <col min="14" max="14" width="18" customWidth="1"/>
    <col min="16" max="16" width="9.1796875" customWidth="1"/>
    <col min="17" max="17" width="17.26953125" customWidth="1"/>
    <col min="18" max="18" width="57.54296875" customWidth="1"/>
    <col min="19" max="21" width="30" customWidth="1"/>
  </cols>
  <sheetData>
    <row r="1" spans="1:20" ht="26" x14ac:dyDescent="0.6">
      <c r="A1" s="96" t="s">
        <v>16</v>
      </c>
      <c r="B1" s="96"/>
      <c r="C1" s="96"/>
      <c r="D1" s="96"/>
      <c r="E1" s="96"/>
      <c r="F1" s="96"/>
      <c r="G1" s="96"/>
      <c r="H1" s="96"/>
      <c r="I1" s="96"/>
      <c r="J1" s="84"/>
      <c r="K1" s="84"/>
      <c r="L1" s="84"/>
      <c r="M1" s="84"/>
      <c r="N1" s="84"/>
      <c r="O1" s="84"/>
      <c r="P1" s="84"/>
      <c r="Q1" s="84"/>
      <c r="R1" s="84"/>
      <c r="S1" s="84"/>
      <c r="T1" s="84"/>
    </row>
    <row r="2" spans="1:20" ht="47.15" customHeight="1" x14ac:dyDescent="0.35">
      <c r="A2" s="97" t="s">
        <v>17</v>
      </c>
      <c r="B2" s="97"/>
      <c r="C2" s="97"/>
      <c r="D2" s="97"/>
      <c r="E2" s="97"/>
      <c r="F2" s="97"/>
      <c r="G2" s="97"/>
      <c r="H2" s="97"/>
      <c r="I2" s="97"/>
      <c r="J2" s="84"/>
      <c r="K2" s="84"/>
      <c r="L2" s="84"/>
      <c r="M2" s="84"/>
      <c r="N2" s="84"/>
      <c r="O2" s="84"/>
      <c r="P2" s="84"/>
      <c r="Q2" s="84"/>
      <c r="R2" s="84"/>
      <c r="S2" s="84"/>
      <c r="T2" s="84"/>
    </row>
    <row r="3" spans="1:20" ht="15" thickBot="1" x14ac:dyDescent="0.4"/>
    <row r="4" spans="1:20" ht="16" thickBot="1" x14ac:dyDescent="0.4">
      <c r="A4" s="1"/>
      <c r="B4" s="2"/>
      <c r="C4" s="100" t="s">
        <v>18</v>
      </c>
      <c r="D4" s="101"/>
      <c r="E4" s="3" t="s">
        <v>19</v>
      </c>
      <c r="F4" s="3"/>
      <c r="G4" s="4"/>
      <c r="H4" s="4"/>
      <c r="I4" s="100" t="s">
        <v>20</v>
      </c>
      <c r="J4" s="102"/>
      <c r="K4" s="102"/>
      <c r="L4" s="102"/>
      <c r="M4" s="101"/>
    </row>
    <row r="5" spans="1:20" ht="26.5" x14ac:dyDescent="0.35">
      <c r="A5" s="5" t="s">
        <v>21</v>
      </c>
      <c r="B5" s="6" t="s">
        <v>22</v>
      </c>
      <c r="C5" s="7" t="s">
        <v>23</v>
      </c>
      <c r="D5" s="7" t="s">
        <v>24</v>
      </c>
      <c r="E5" s="8" t="s">
        <v>25</v>
      </c>
      <c r="F5" s="8" t="s">
        <v>26</v>
      </c>
      <c r="G5" s="9" t="s">
        <v>27</v>
      </c>
      <c r="H5" s="9" t="s">
        <v>28</v>
      </c>
      <c r="I5" s="10" t="s">
        <v>29</v>
      </c>
      <c r="J5" s="10" t="s">
        <v>30</v>
      </c>
      <c r="K5" s="11" t="s">
        <v>31</v>
      </c>
      <c r="L5" s="12" t="s">
        <v>32</v>
      </c>
      <c r="M5" s="13" t="s">
        <v>33</v>
      </c>
    </row>
    <row r="6" spans="1:20" ht="65.5" x14ac:dyDescent="0.35">
      <c r="A6" s="14">
        <v>1</v>
      </c>
      <c r="B6" s="15" t="s">
        <v>34</v>
      </c>
      <c r="C6" s="15" t="s">
        <v>35</v>
      </c>
      <c r="D6" s="15" t="s">
        <v>36</v>
      </c>
      <c r="E6" s="16" t="s">
        <v>37</v>
      </c>
      <c r="F6" s="16"/>
      <c r="G6" s="15" t="s">
        <v>38</v>
      </c>
      <c r="H6" s="15" t="s">
        <v>39</v>
      </c>
      <c r="I6" s="17" t="s">
        <v>40</v>
      </c>
      <c r="J6" s="18" t="s">
        <v>41</v>
      </c>
      <c r="K6" s="19" t="s">
        <v>42</v>
      </c>
      <c r="L6" s="20" t="s">
        <v>43</v>
      </c>
      <c r="M6" s="21" t="s">
        <v>44</v>
      </c>
    </row>
    <row r="7" spans="1:20" ht="52.5" x14ac:dyDescent="0.35">
      <c r="A7" s="14">
        <v>2</v>
      </c>
      <c r="B7" s="15" t="s">
        <v>34</v>
      </c>
      <c r="C7" s="15" t="s">
        <v>35</v>
      </c>
      <c r="D7" s="15" t="s">
        <v>36</v>
      </c>
      <c r="E7" s="16" t="s">
        <v>45</v>
      </c>
      <c r="F7" s="16" t="s">
        <v>46</v>
      </c>
      <c r="G7" s="15" t="s">
        <v>38</v>
      </c>
      <c r="H7" s="15" t="s">
        <v>47</v>
      </c>
      <c r="I7" s="17" t="s">
        <v>48</v>
      </c>
      <c r="J7" s="18" t="s">
        <v>49</v>
      </c>
      <c r="K7" s="19" t="s">
        <v>50</v>
      </c>
      <c r="L7" s="20" t="s">
        <v>51</v>
      </c>
      <c r="M7" s="21" t="s">
        <v>52</v>
      </c>
    </row>
    <row r="9" spans="1:20" x14ac:dyDescent="0.35">
      <c r="C9" s="22" t="s">
        <v>53</v>
      </c>
      <c r="D9" s="22" t="s">
        <v>54</v>
      </c>
      <c r="E9" s="22" t="s">
        <v>55</v>
      </c>
      <c r="F9" s="22" t="s">
        <v>56</v>
      </c>
    </row>
    <row r="10" spans="1:20" x14ac:dyDescent="0.35">
      <c r="C10" s="103">
        <v>1</v>
      </c>
      <c r="D10" s="105" t="s">
        <v>57</v>
      </c>
      <c r="E10" s="98" t="s">
        <v>58</v>
      </c>
      <c r="F10" s="98" t="s">
        <v>59</v>
      </c>
    </row>
    <row r="11" spans="1:20" x14ac:dyDescent="0.35">
      <c r="C11" s="104"/>
      <c r="D11" s="106"/>
      <c r="E11" s="99"/>
      <c r="F11" s="99"/>
    </row>
    <row r="12" spans="1:20" x14ac:dyDescent="0.35">
      <c r="C12" s="104"/>
      <c r="D12" s="106"/>
      <c r="E12" s="99"/>
      <c r="F12" s="99"/>
    </row>
    <row r="13" spans="1:20" x14ac:dyDescent="0.35">
      <c r="C13" s="104"/>
      <c r="D13" s="106"/>
      <c r="E13" s="99"/>
      <c r="F13" s="99"/>
    </row>
    <row r="14" spans="1:20" x14ac:dyDescent="0.35">
      <c r="C14" s="103">
        <v>2</v>
      </c>
      <c r="D14" s="105" t="s">
        <v>60</v>
      </c>
      <c r="E14" s="98" t="s">
        <v>61</v>
      </c>
      <c r="F14" s="98" t="s">
        <v>62</v>
      </c>
    </row>
    <row r="15" spans="1:20" x14ac:dyDescent="0.35">
      <c r="C15" s="104"/>
      <c r="D15" s="106"/>
      <c r="E15" s="99"/>
      <c r="F15" s="99"/>
    </row>
    <row r="16" spans="1:20" x14ac:dyDescent="0.35">
      <c r="C16" s="104"/>
      <c r="D16" s="106"/>
      <c r="E16" s="99"/>
      <c r="F16" s="99"/>
    </row>
    <row r="17" spans="3:6" x14ac:dyDescent="0.35">
      <c r="C17" s="104"/>
      <c r="D17" s="106"/>
      <c r="E17" s="99"/>
      <c r="F17" s="99"/>
    </row>
    <row r="18" spans="3:6" x14ac:dyDescent="0.35">
      <c r="C18" s="104"/>
      <c r="D18" s="106"/>
      <c r="E18" s="99"/>
      <c r="F18" s="99"/>
    </row>
    <row r="19" spans="3:6" x14ac:dyDescent="0.35">
      <c r="C19" s="104"/>
      <c r="D19" s="106"/>
      <c r="E19" s="99"/>
      <c r="F19" s="99"/>
    </row>
    <row r="20" spans="3:6" x14ac:dyDescent="0.35">
      <c r="C20" s="104"/>
      <c r="D20" s="106"/>
      <c r="E20" s="99"/>
      <c r="F20" s="99"/>
    </row>
    <row r="21" spans="3:6" x14ac:dyDescent="0.35">
      <c r="C21" s="104"/>
      <c r="D21" s="106"/>
      <c r="E21" s="99"/>
      <c r="F21" s="99"/>
    </row>
    <row r="22" spans="3:6" x14ac:dyDescent="0.35">
      <c r="C22" s="104"/>
      <c r="D22" s="106"/>
      <c r="E22" s="99"/>
      <c r="F22" s="99"/>
    </row>
    <row r="23" spans="3:6" x14ac:dyDescent="0.35">
      <c r="C23" s="103">
        <v>3</v>
      </c>
      <c r="D23" s="105" t="s">
        <v>63</v>
      </c>
      <c r="E23" s="98" t="s">
        <v>64</v>
      </c>
      <c r="F23" s="98" t="s">
        <v>65</v>
      </c>
    </row>
    <row r="24" spans="3:6" x14ac:dyDescent="0.35">
      <c r="C24" s="104"/>
      <c r="D24" s="106"/>
      <c r="E24" s="99"/>
      <c r="F24" s="99"/>
    </row>
    <row r="25" spans="3:6" x14ac:dyDescent="0.35">
      <c r="C25" s="104"/>
      <c r="D25" s="106"/>
      <c r="E25" s="99"/>
      <c r="F25" s="99"/>
    </row>
    <row r="26" spans="3:6" x14ac:dyDescent="0.35">
      <c r="C26" s="104"/>
      <c r="D26" s="106"/>
      <c r="E26" s="99"/>
      <c r="F26" s="99"/>
    </row>
    <row r="27" spans="3:6" x14ac:dyDescent="0.35">
      <c r="C27" s="104"/>
      <c r="D27" s="106"/>
      <c r="E27" s="99"/>
      <c r="F27" s="99"/>
    </row>
    <row r="28" spans="3:6" x14ac:dyDescent="0.35">
      <c r="C28" s="104"/>
      <c r="D28" s="106"/>
      <c r="E28" s="99"/>
      <c r="F28" s="99"/>
    </row>
    <row r="29" spans="3:6" x14ac:dyDescent="0.35">
      <c r="C29" s="104"/>
      <c r="D29" s="106"/>
      <c r="E29" s="99"/>
      <c r="F29" s="99"/>
    </row>
    <row r="30" spans="3:6" x14ac:dyDescent="0.35">
      <c r="C30" s="104"/>
      <c r="D30" s="106"/>
      <c r="E30" s="99"/>
      <c r="F30" s="99"/>
    </row>
    <row r="31" spans="3:6" x14ac:dyDescent="0.35">
      <c r="C31" s="104"/>
      <c r="D31" s="106"/>
      <c r="E31" s="99"/>
      <c r="F31" s="99"/>
    </row>
    <row r="32" spans="3:6" x14ac:dyDescent="0.35">
      <c r="C32" s="103">
        <v>4</v>
      </c>
      <c r="D32" s="105" t="s">
        <v>66</v>
      </c>
      <c r="E32" s="98" t="s">
        <v>67</v>
      </c>
      <c r="F32" s="98" t="s">
        <v>68</v>
      </c>
    </row>
    <row r="33" spans="3:6" x14ac:dyDescent="0.35">
      <c r="C33" s="104"/>
      <c r="D33" s="106"/>
      <c r="E33" s="99"/>
      <c r="F33" s="99"/>
    </row>
    <row r="34" spans="3:6" x14ac:dyDescent="0.35">
      <c r="C34" s="104"/>
      <c r="D34" s="106"/>
      <c r="E34" s="99"/>
      <c r="F34" s="99"/>
    </row>
    <row r="35" spans="3:6" x14ac:dyDescent="0.35">
      <c r="C35" s="104"/>
      <c r="D35" s="106"/>
      <c r="E35" s="99"/>
      <c r="F35" s="99"/>
    </row>
    <row r="36" spans="3:6" x14ac:dyDescent="0.35">
      <c r="C36" s="104"/>
      <c r="D36" s="106"/>
      <c r="E36" s="99"/>
      <c r="F36" s="99"/>
    </row>
    <row r="37" spans="3:6" x14ac:dyDescent="0.35">
      <c r="C37" s="104"/>
      <c r="D37" s="106"/>
      <c r="E37" s="99"/>
      <c r="F37" s="99"/>
    </row>
    <row r="38" spans="3:6" x14ac:dyDescent="0.35">
      <c r="C38" s="104"/>
      <c r="D38" s="106"/>
      <c r="E38" s="99"/>
      <c r="F38" s="99"/>
    </row>
    <row r="39" spans="3:6" x14ac:dyDescent="0.35">
      <c r="C39" s="104"/>
      <c r="D39" s="106"/>
      <c r="E39" s="99"/>
      <c r="F39" s="99"/>
    </row>
    <row r="40" spans="3:6" x14ac:dyDescent="0.35">
      <c r="C40" s="104"/>
      <c r="D40" s="106"/>
      <c r="E40" s="99"/>
      <c r="F40" s="99"/>
    </row>
    <row r="41" spans="3:6" x14ac:dyDescent="0.35">
      <c r="C41" s="103">
        <v>5</v>
      </c>
      <c r="D41" s="105" t="s">
        <v>69</v>
      </c>
      <c r="E41" s="98" t="s">
        <v>70</v>
      </c>
      <c r="F41" s="98" t="s">
        <v>71</v>
      </c>
    </row>
    <row r="42" spans="3:6" x14ac:dyDescent="0.35">
      <c r="C42" s="104"/>
      <c r="D42" s="106"/>
      <c r="E42" s="99"/>
      <c r="F42" s="99"/>
    </row>
    <row r="43" spans="3:6" x14ac:dyDescent="0.35">
      <c r="C43" s="104"/>
      <c r="D43" s="106"/>
      <c r="E43" s="99"/>
      <c r="F43" s="99"/>
    </row>
    <row r="44" spans="3:6" x14ac:dyDescent="0.35">
      <c r="C44" s="104"/>
      <c r="D44" s="106"/>
      <c r="E44" s="99"/>
      <c r="F44" s="99"/>
    </row>
    <row r="45" spans="3:6" x14ac:dyDescent="0.35">
      <c r="C45" s="104"/>
      <c r="D45" s="106"/>
      <c r="E45" s="99"/>
      <c r="F45" s="99"/>
    </row>
    <row r="46" spans="3:6" x14ac:dyDescent="0.35">
      <c r="C46" s="104"/>
      <c r="D46" s="106"/>
      <c r="E46" s="99"/>
      <c r="F46" s="99"/>
    </row>
    <row r="47" spans="3:6" x14ac:dyDescent="0.35">
      <c r="C47" s="104"/>
      <c r="D47" s="106"/>
      <c r="E47" s="99"/>
      <c r="F47" s="99"/>
    </row>
    <row r="48" spans="3:6" x14ac:dyDescent="0.35">
      <c r="C48" s="104"/>
      <c r="D48" s="106"/>
      <c r="E48" s="99"/>
      <c r="F48" s="99"/>
    </row>
    <row r="49" spans="3:6" x14ac:dyDescent="0.35">
      <c r="C49" s="104"/>
      <c r="D49" s="106"/>
      <c r="E49" s="99"/>
      <c r="F49" s="99"/>
    </row>
  </sheetData>
  <mergeCells count="24">
    <mergeCell ref="C32:C40"/>
    <mergeCell ref="D32:D40"/>
    <mergeCell ref="E32:E40"/>
    <mergeCell ref="F32:F40"/>
    <mergeCell ref="C41:C49"/>
    <mergeCell ref="D41:D49"/>
    <mergeCell ref="E41:E49"/>
    <mergeCell ref="F41:F49"/>
    <mergeCell ref="C14:C22"/>
    <mergeCell ref="D14:D22"/>
    <mergeCell ref="E14:E22"/>
    <mergeCell ref="F14:F22"/>
    <mergeCell ref="C23:C31"/>
    <mergeCell ref="D23:D31"/>
    <mergeCell ref="E23:E31"/>
    <mergeCell ref="F23:F31"/>
    <mergeCell ref="A1:I1"/>
    <mergeCell ref="A2:I2"/>
    <mergeCell ref="F10:F13"/>
    <mergeCell ref="C4:D4"/>
    <mergeCell ref="I4:M4"/>
    <mergeCell ref="C10:C13"/>
    <mergeCell ref="D10:D13"/>
    <mergeCell ref="E10:E13"/>
  </mergeCells>
  <conditionalFormatting sqref="D10:E10">
    <cfRule type="colorScale" priority="10">
      <colorScale>
        <cfvo type="num" val="1"/>
        <cfvo type="num" val="5"/>
        <color rgb="FFFCFCFF"/>
        <color rgb="FFFF0000"/>
      </colorScale>
    </cfRule>
  </conditionalFormatting>
  <conditionalFormatting sqref="C10">
    <cfRule type="colorScale" priority="11">
      <colorScale>
        <cfvo type="num" val="1"/>
        <cfvo type="num" val="5"/>
        <color rgb="FFFCFCFF"/>
        <color rgb="FFFF0000"/>
      </colorScale>
    </cfRule>
  </conditionalFormatting>
  <conditionalFormatting sqref="C14">
    <cfRule type="colorScale" priority="8">
      <colorScale>
        <cfvo type="num" val="1"/>
        <cfvo type="num" val="5"/>
        <color rgb="FFFCFCFF"/>
        <color rgb="FFFF0000"/>
      </colorScale>
    </cfRule>
  </conditionalFormatting>
  <conditionalFormatting sqref="C23">
    <cfRule type="colorScale" priority="6">
      <colorScale>
        <cfvo type="num" val="1"/>
        <cfvo type="num" val="5"/>
        <color rgb="FFFCFCFF"/>
        <color rgb="FFFF0000"/>
      </colorScale>
    </cfRule>
  </conditionalFormatting>
  <conditionalFormatting sqref="D14:F14">
    <cfRule type="colorScale" priority="7">
      <colorScale>
        <cfvo type="num" val="1"/>
        <cfvo type="num" val="5"/>
        <color rgb="FFFCFCFF"/>
        <color rgb="FFFF0000"/>
      </colorScale>
    </cfRule>
  </conditionalFormatting>
  <conditionalFormatting sqref="D23:F23">
    <cfRule type="colorScale" priority="5">
      <colorScale>
        <cfvo type="num" val="1"/>
        <cfvo type="num" val="5"/>
        <color rgb="FFFCFCFF"/>
        <color rgb="FFFF0000"/>
      </colorScale>
    </cfRule>
  </conditionalFormatting>
  <conditionalFormatting sqref="D41:F41">
    <cfRule type="colorScale" priority="1">
      <colorScale>
        <cfvo type="num" val="1"/>
        <cfvo type="num" val="5"/>
        <color rgb="FFFCFCFF"/>
        <color rgb="FFFF0000"/>
      </colorScale>
    </cfRule>
  </conditionalFormatting>
  <conditionalFormatting sqref="F10">
    <cfRule type="colorScale" priority="9">
      <colorScale>
        <cfvo type="num" val="1"/>
        <cfvo type="num" val="5"/>
        <color rgb="FFFCFCFF"/>
        <color rgb="FFFF0000"/>
      </colorScale>
    </cfRule>
  </conditionalFormatting>
  <conditionalFormatting sqref="C41">
    <cfRule type="colorScale" priority="2">
      <colorScale>
        <cfvo type="num" val="1"/>
        <cfvo type="num" val="5"/>
        <color rgb="FFFCFCFF"/>
        <color rgb="FFFF0000"/>
      </colorScale>
    </cfRule>
  </conditionalFormatting>
  <conditionalFormatting sqref="C32">
    <cfRule type="colorScale" priority="4">
      <colorScale>
        <cfvo type="num" val="1"/>
        <cfvo type="num" val="5"/>
        <color rgb="FFFCFCFF"/>
        <color rgb="FFFF0000"/>
      </colorScale>
    </cfRule>
  </conditionalFormatting>
  <conditionalFormatting sqref="D32:F32">
    <cfRule type="colorScale" priority="3">
      <colorScale>
        <cfvo type="num" val="1"/>
        <cfvo type="num" val="5"/>
        <color rgb="FFFCFCFF"/>
        <color rgb="FFFF0000"/>
      </colorScale>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3AB8-F28B-4216-8ED2-0F978DD46E8C}">
  <dimension ref="A1:T157"/>
  <sheetViews>
    <sheetView workbookViewId="0">
      <selection activeCell="A48" sqref="A48:XFD48"/>
    </sheetView>
  </sheetViews>
  <sheetFormatPr defaultRowHeight="14.5" x14ac:dyDescent="0.35"/>
  <cols>
    <col min="1" max="1" width="14.1796875" style="31" customWidth="1"/>
    <col min="2" max="2" width="9.1796875" style="31" customWidth="1"/>
    <col min="3" max="3" width="23.453125" style="33" customWidth="1"/>
    <col min="4" max="4" width="12.7265625" customWidth="1"/>
    <col min="5" max="5" width="12.81640625" customWidth="1"/>
    <col min="6" max="6" width="13.1796875" customWidth="1"/>
    <col min="7" max="7" width="11.453125" customWidth="1"/>
    <col min="8" max="8" width="10" customWidth="1"/>
    <col min="9" max="9" width="11.7265625" customWidth="1"/>
    <col min="10" max="10" width="13.54296875" customWidth="1"/>
    <col min="11" max="11" width="10.1796875" customWidth="1"/>
    <col min="14" max="14" width="13.453125" style="35" customWidth="1"/>
  </cols>
  <sheetData>
    <row r="1" spans="1:20" ht="26" x14ac:dyDescent="0.6">
      <c r="A1" s="96" t="s">
        <v>72</v>
      </c>
      <c r="B1" s="96"/>
      <c r="C1" s="96"/>
      <c r="D1" s="96"/>
      <c r="E1" s="96"/>
      <c r="F1" s="96"/>
      <c r="G1" s="96"/>
      <c r="H1" s="96"/>
      <c r="I1" s="96"/>
      <c r="J1" s="84"/>
      <c r="K1" s="84"/>
      <c r="L1" s="84"/>
      <c r="M1" s="84"/>
      <c r="N1" s="84"/>
      <c r="O1" s="84"/>
      <c r="P1" s="84"/>
      <c r="Q1" s="84"/>
      <c r="R1" s="84"/>
      <c r="S1" s="84"/>
      <c r="T1" s="84"/>
    </row>
    <row r="2" spans="1:20" ht="47.15" customHeight="1" x14ac:dyDescent="0.35">
      <c r="A2" s="97" t="s">
        <v>73</v>
      </c>
      <c r="B2" s="97"/>
      <c r="C2" s="97"/>
      <c r="D2" s="97"/>
      <c r="E2" s="97"/>
      <c r="F2" s="97"/>
      <c r="G2" s="97"/>
      <c r="H2" s="97"/>
      <c r="I2" s="97"/>
      <c r="J2" s="84"/>
      <c r="K2" s="84"/>
      <c r="L2" s="84"/>
      <c r="M2" s="84"/>
      <c r="N2" s="84"/>
      <c r="O2" s="84"/>
      <c r="P2" s="84"/>
      <c r="Q2" s="84"/>
      <c r="R2" s="84"/>
      <c r="S2" s="84"/>
      <c r="T2" s="84"/>
    </row>
    <row r="4" spans="1:20" s="23" customFormat="1" ht="42" customHeight="1" x14ac:dyDescent="0.35">
      <c r="A4" s="32" t="s">
        <v>74</v>
      </c>
      <c r="B4" s="32" t="s">
        <v>75</v>
      </c>
      <c r="C4" s="34" t="s">
        <v>76</v>
      </c>
      <c r="D4" s="23" t="s">
        <v>77</v>
      </c>
      <c r="E4" s="23" t="s">
        <v>78</v>
      </c>
      <c r="F4" s="23" t="s">
        <v>79</v>
      </c>
      <c r="G4" s="23" t="s">
        <v>80</v>
      </c>
      <c r="H4" s="23" t="s">
        <v>81</v>
      </c>
      <c r="I4" s="23" t="s">
        <v>82</v>
      </c>
      <c r="J4" s="23" t="s">
        <v>83</v>
      </c>
      <c r="K4" s="23" t="s">
        <v>84</v>
      </c>
      <c r="L4" s="23" t="s">
        <v>85</v>
      </c>
      <c r="M4" s="23" t="s">
        <v>86</v>
      </c>
      <c r="N4" s="38" t="s">
        <v>87</v>
      </c>
    </row>
    <row r="5" spans="1:20" x14ac:dyDescent="0.35">
      <c r="A5" s="31" t="s">
        <v>88</v>
      </c>
      <c r="B5" s="31" t="s">
        <v>89</v>
      </c>
      <c r="C5" s="33" t="s">
        <v>90</v>
      </c>
      <c r="D5">
        <v>4</v>
      </c>
      <c r="E5">
        <v>2</v>
      </c>
      <c r="F5">
        <v>2</v>
      </c>
      <c r="G5">
        <v>1</v>
      </c>
      <c r="H5">
        <v>0</v>
      </c>
      <c r="I5">
        <v>1</v>
      </c>
      <c r="J5">
        <v>0</v>
      </c>
      <c r="K5">
        <v>0</v>
      </c>
      <c r="L5">
        <v>0</v>
      </c>
      <c r="M5">
        <f>SUM(Ind_1[[#This Row],[Total civilian casualties]:[Women injuries]])</f>
        <v>10</v>
      </c>
      <c r="N5" s="35">
        <f>IF(Ind_1[[#This Row],[Total]]&gt;20, 5, IF(Ind_1[[#This Row],[Total]]&gt;=16, 4, IF(Ind_1[[#This Row],[Total]]&gt;=11, 3, IF(Ind_1[[#This Row],[Total]]&gt;=6, 2, ))))</f>
        <v>2</v>
      </c>
    </row>
    <row r="6" spans="1:20" x14ac:dyDescent="0.35">
      <c r="A6" s="31" t="s">
        <v>88</v>
      </c>
      <c r="B6" s="31" t="s">
        <v>91</v>
      </c>
      <c r="C6" s="33" t="s">
        <v>92</v>
      </c>
      <c r="D6">
        <v>18</v>
      </c>
      <c r="E6">
        <v>6</v>
      </c>
      <c r="F6">
        <v>12</v>
      </c>
      <c r="G6">
        <v>0</v>
      </c>
      <c r="H6">
        <v>0</v>
      </c>
      <c r="I6">
        <v>0</v>
      </c>
      <c r="J6">
        <v>0</v>
      </c>
      <c r="K6">
        <v>0</v>
      </c>
      <c r="L6">
        <v>0</v>
      </c>
      <c r="M6">
        <f>SUM(Ind_1[[#This Row],[Total civilian casualties]:[Women injuries]])</f>
        <v>36</v>
      </c>
      <c r="N6" s="35">
        <f>IF(Ind_1[[#This Row],[Total]]&gt;20, 5, IF(Ind_1[[#This Row],[Total]]&gt;=16, 4, IF(Ind_1[[#This Row],[Total]]&gt;=11, 3, IF(Ind_1[[#This Row],[Total]]&gt;=6, 2, ))))</f>
        <v>5</v>
      </c>
    </row>
    <row r="7" spans="1:20" x14ac:dyDescent="0.35">
      <c r="A7" s="31" t="s">
        <v>88</v>
      </c>
      <c r="B7" s="31" t="s">
        <v>93</v>
      </c>
      <c r="C7" s="33" t="s">
        <v>94</v>
      </c>
      <c r="D7">
        <v>4</v>
      </c>
      <c r="E7">
        <v>3</v>
      </c>
      <c r="F7">
        <v>1</v>
      </c>
      <c r="G7">
        <v>1</v>
      </c>
      <c r="H7">
        <v>1</v>
      </c>
      <c r="I7">
        <v>0</v>
      </c>
      <c r="J7">
        <v>0</v>
      </c>
      <c r="K7">
        <v>0</v>
      </c>
      <c r="L7">
        <v>0</v>
      </c>
      <c r="M7">
        <f>SUM(Ind_1[[#This Row],[Total civilian casualties]:[Women injuries]])</f>
        <v>10</v>
      </c>
      <c r="N7" s="35">
        <f>IF(Ind_1[[#This Row],[Total]]&gt;20, 5, IF(Ind_1[[#This Row],[Total]]&gt;=16, 4, IF(Ind_1[[#This Row],[Total]]&gt;=11, 3, IF(Ind_1[[#This Row],[Total]]&gt;=6, 2, ))))</f>
        <v>2</v>
      </c>
    </row>
    <row r="8" spans="1:20" x14ac:dyDescent="0.35">
      <c r="A8" s="31" t="s">
        <v>88</v>
      </c>
      <c r="B8" s="31" t="s">
        <v>95</v>
      </c>
      <c r="C8" s="33" t="s">
        <v>96</v>
      </c>
      <c r="D8">
        <v>4</v>
      </c>
      <c r="E8">
        <v>1</v>
      </c>
      <c r="F8">
        <v>3</v>
      </c>
      <c r="G8">
        <v>2</v>
      </c>
      <c r="H8">
        <v>0</v>
      </c>
      <c r="I8">
        <v>2</v>
      </c>
      <c r="J8">
        <v>2</v>
      </c>
      <c r="K8">
        <v>1</v>
      </c>
      <c r="L8">
        <v>1</v>
      </c>
      <c r="M8">
        <f>SUM(Ind_1[[#This Row],[Total civilian casualties]:[Women injuries]])</f>
        <v>16</v>
      </c>
      <c r="N8" s="35">
        <f>IF(Ind_1[[#This Row],[Total]]&gt;20, 5, IF(Ind_1[[#This Row],[Total]]&gt;=16, 4, IF(Ind_1[[#This Row],[Total]]&gt;=11, 3, IF(Ind_1[[#This Row],[Total]]&gt;=6, 2, ))))</f>
        <v>4</v>
      </c>
    </row>
    <row r="9" spans="1:20" x14ac:dyDescent="0.35">
      <c r="A9" s="31" t="s">
        <v>88</v>
      </c>
      <c r="B9" s="31" t="s">
        <v>97</v>
      </c>
      <c r="C9" s="33" t="s">
        <v>98</v>
      </c>
      <c r="D9">
        <v>5</v>
      </c>
      <c r="E9">
        <v>5</v>
      </c>
      <c r="F9">
        <v>0</v>
      </c>
      <c r="G9">
        <v>0</v>
      </c>
      <c r="H9">
        <v>0</v>
      </c>
      <c r="I9">
        <v>0</v>
      </c>
      <c r="J9">
        <v>1</v>
      </c>
      <c r="K9">
        <v>1</v>
      </c>
      <c r="L9">
        <v>0</v>
      </c>
      <c r="M9">
        <f>SUM(Ind_1[[#This Row],[Total civilian casualties]:[Women injuries]])</f>
        <v>12</v>
      </c>
      <c r="N9" s="35">
        <f>IF(Ind_1[[#This Row],[Total]]&gt;20, 5, IF(Ind_1[[#This Row],[Total]]&gt;=16, 4, IF(Ind_1[[#This Row],[Total]]&gt;=11, 3, IF(Ind_1[[#This Row],[Total]]&gt;=6, 2, ))))</f>
        <v>3</v>
      </c>
    </row>
    <row r="10" spans="1:20" x14ac:dyDescent="0.35">
      <c r="A10" s="31" t="s">
        <v>88</v>
      </c>
      <c r="B10" s="31" t="s">
        <v>99</v>
      </c>
      <c r="C10" s="33" t="s">
        <v>100</v>
      </c>
      <c r="D10">
        <v>3</v>
      </c>
      <c r="E10">
        <v>0</v>
      </c>
      <c r="F10">
        <v>3</v>
      </c>
      <c r="G10">
        <v>0</v>
      </c>
      <c r="H10">
        <v>0</v>
      </c>
      <c r="I10">
        <v>0</v>
      </c>
      <c r="J10">
        <v>0</v>
      </c>
      <c r="K10">
        <v>0</v>
      </c>
      <c r="L10">
        <v>0</v>
      </c>
      <c r="M10">
        <f>SUM(Ind_1[[#This Row],[Total civilian casualties]:[Women injuries]])</f>
        <v>6</v>
      </c>
      <c r="N10" s="35">
        <f>IF(Ind_1[[#This Row],[Total]]&gt;20, 5, IF(Ind_1[[#This Row],[Total]]&gt;=16, 4, IF(Ind_1[[#This Row],[Total]]&gt;=11, 3, IF(Ind_1[[#This Row],[Total]]&gt;=6, 2, ))))</f>
        <v>2</v>
      </c>
    </row>
    <row r="11" spans="1:20" x14ac:dyDescent="0.35">
      <c r="A11" s="31" t="s">
        <v>88</v>
      </c>
      <c r="B11" s="31" t="s">
        <v>101</v>
      </c>
      <c r="C11" s="33" t="s">
        <v>102</v>
      </c>
      <c r="D11">
        <v>5</v>
      </c>
      <c r="E11">
        <v>1</v>
      </c>
      <c r="F11">
        <v>4</v>
      </c>
      <c r="G11">
        <v>0</v>
      </c>
      <c r="H11">
        <v>0</v>
      </c>
      <c r="I11">
        <v>0</v>
      </c>
      <c r="J11">
        <v>0</v>
      </c>
      <c r="K11">
        <v>0</v>
      </c>
      <c r="L11">
        <v>0</v>
      </c>
      <c r="M11">
        <f>SUM(Ind_1[[#This Row],[Total civilian casualties]:[Women injuries]])</f>
        <v>10</v>
      </c>
      <c r="N11" s="35">
        <f>IF(Ind_1[[#This Row],[Total]]&gt;20, 5, IF(Ind_1[[#This Row],[Total]]&gt;=16, 4, IF(Ind_1[[#This Row],[Total]]&gt;=11, 3, IF(Ind_1[[#This Row],[Total]]&gt;=6, 2, ))))</f>
        <v>2</v>
      </c>
    </row>
    <row r="12" spans="1:20" x14ac:dyDescent="0.35">
      <c r="A12" s="31" t="s">
        <v>88</v>
      </c>
      <c r="B12" s="31" t="s">
        <v>103</v>
      </c>
      <c r="C12" s="33" t="s">
        <v>104</v>
      </c>
      <c r="D12">
        <v>5</v>
      </c>
      <c r="E12">
        <v>3</v>
      </c>
      <c r="F12">
        <v>2</v>
      </c>
      <c r="G12">
        <v>5</v>
      </c>
      <c r="H12">
        <v>3</v>
      </c>
      <c r="I12">
        <v>2</v>
      </c>
      <c r="J12">
        <v>0</v>
      </c>
      <c r="K12">
        <v>0</v>
      </c>
      <c r="L12">
        <v>0</v>
      </c>
      <c r="M12">
        <f>SUM(Ind_1[[#This Row],[Total civilian casualties]:[Women injuries]])</f>
        <v>20</v>
      </c>
      <c r="N12" s="35">
        <f>IF(Ind_1[[#This Row],[Total]]&gt;20, 5, IF(Ind_1[[#This Row],[Total]]&gt;=16, 4, IF(Ind_1[[#This Row],[Total]]&gt;=11, 3, IF(Ind_1[[#This Row],[Total]]&gt;=6, 2, ))))</f>
        <v>4</v>
      </c>
    </row>
    <row r="13" spans="1:20" x14ac:dyDescent="0.35">
      <c r="A13" s="31" t="s">
        <v>88</v>
      </c>
      <c r="B13" s="31" t="s">
        <v>105</v>
      </c>
      <c r="C13" s="33" t="s">
        <v>106</v>
      </c>
      <c r="D13">
        <v>9</v>
      </c>
      <c r="E13">
        <v>2</v>
      </c>
      <c r="F13">
        <v>7</v>
      </c>
      <c r="G13">
        <v>1</v>
      </c>
      <c r="H13">
        <v>0</v>
      </c>
      <c r="I13">
        <v>1</v>
      </c>
      <c r="J13">
        <v>3</v>
      </c>
      <c r="K13">
        <v>1</v>
      </c>
      <c r="L13">
        <v>2</v>
      </c>
      <c r="M13">
        <f>SUM(Ind_1[[#This Row],[Total civilian casualties]:[Women injuries]])</f>
        <v>26</v>
      </c>
      <c r="N13" s="35">
        <f>IF(Ind_1[[#This Row],[Total]]&gt;20, 5, IF(Ind_1[[#This Row],[Total]]&gt;=16, 4, IF(Ind_1[[#This Row],[Total]]&gt;=11, 3, IF(Ind_1[[#This Row],[Total]]&gt;=6, 2, ))))</f>
        <v>5</v>
      </c>
    </row>
    <row r="14" spans="1:20" x14ac:dyDescent="0.35">
      <c r="A14" s="31" t="s">
        <v>88</v>
      </c>
      <c r="B14" s="31" t="s">
        <v>107</v>
      </c>
      <c r="C14" s="33" t="s">
        <v>108</v>
      </c>
      <c r="D14">
        <v>8</v>
      </c>
      <c r="E14">
        <v>4</v>
      </c>
      <c r="F14">
        <v>4</v>
      </c>
      <c r="G14">
        <v>4</v>
      </c>
      <c r="H14">
        <v>2</v>
      </c>
      <c r="I14">
        <v>2</v>
      </c>
      <c r="J14">
        <v>1</v>
      </c>
      <c r="K14">
        <v>1</v>
      </c>
      <c r="L14">
        <v>0</v>
      </c>
      <c r="M14">
        <f>SUM(Ind_1[[#This Row],[Total civilian casualties]:[Women injuries]])</f>
        <v>26</v>
      </c>
      <c r="N14" s="35">
        <f>IF(Ind_1[[#This Row],[Total]]&gt;20, 5, IF(Ind_1[[#This Row],[Total]]&gt;=16, 4, IF(Ind_1[[#This Row],[Total]]&gt;=11, 3, IF(Ind_1[[#This Row],[Total]]&gt;=6, 2, ))))</f>
        <v>5</v>
      </c>
    </row>
    <row r="15" spans="1:20" x14ac:dyDescent="0.35">
      <c r="A15" s="31" t="s">
        <v>88</v>
      </c>
      <c r="B15" s="31" t="s">
        <v>109</v>
      </c>
      <c r="C15" s="33" t="s">
        <v>110</v>
      </c>
      <c r="D15">
        <v>5</v>
      </c>
      <c r="E15">
        <v>3</v>
      </c>
      <c r="F15">
        <v>2</v>
      </c>
      <c r="G15">
        <v>1</v>
      </c>
      <c r="H15">
        <v>0</v>
      </c>
      <c r="I15">
        <v>1</v>
      </c>
      <c r="J15">
        <v>1</v>
      </c>
      <c r="K15">
        <v>1</v>
      </c>
      <c r="L15">
        <v>0</v>
      </c>
      <c r="M15">
        <f>SUM(Ind_1[[#This Row],[Total civilian casualties]:[Women injuries]])</f>
        <v>14</v>
      </c>
      <c r="N15" s="35">
        <f>IF(Ind_1[[#This Row],[Total]]&gt;20, 5, IF(Ind_1[[#This Row],[Total]]&gt;=16, 4, IF(Ind_1[[#This Row],[Total]]&gt;=11, 3, IF(Ind_1[[#This Row],[Total]]&gt;=6, 2, ))))</f>
        <v>3</v>
      </c>
    </row>
    <row r="16" spans="1:20" x14ac:dyDescent="0.35">
      <c r="A16" s="31" t="s">
        <v>88</v>
      </c>
      <c r="B16" s="31" t="s">
        <v>111</v>
      </c>
      <c r="C16" s="33" t="s">
        <v>112</v>
      </c>
      <c r="D16">
        <v>4</v>
      </c>
      <c r="E16">
        <v>0</v>
      </c>
      <c r="F16">
        <v>4</v>
      </c>
      <c r="G16">
        <v>1</v>
      </c>
      <c r="H16">
        <v>0</v>
      </c>
      <c r="I16">
        <v>1</v>
      </c>
      <c r="J16">
        <v>0</v>
      </c>
      <c r="K16">
        <v>0</v>
      </c>
      <c r="L16">
        <v>0</v>
      </c>
      <c r="M16">
        <f>SUM(Ind_1[[#This Row],[Total civilian casualties]:[Women injuries]])</f>
        <v>10</v>
      </c>
      <c r="N16" s="35">
        <f>IF(Ind_1[[#This Row],[Total]]&gt;20, 5, IF(Ind_1[[#This Row],[Total]]&gt;=16, 4, IF(Ind_1[[#This Row],[Total]]&gt;=11, 3, IF(Ind_1[[#This Row],[Total]]&gt;=6, 2, ))))</f>
        <v>2</v>
      </c>
    </row>
    <row r="17" spans="1:14" x14ac:dyDescent="0.35">
      <c r="A17" s="31" t="s">
        <v>88</v>
      </c>
      <c r="B17" s="31" t="s">
        <v>113</v>
      </c>
      <c r="C17" s="33" t="s">
        <v>88</v>
      </c>
      <c r="D17">
        <v>22</v>
      </c>
      <c r="E17">
        <v>9</v>
      </c>
      <c r="F17">
        <v>13</v>
      </c>
      <c r="G17">
        <v>4</v>
      </c>
      <c r="H17">
        <v>3</v>
      </c>
      <c r="I17">
        <v>1</v>
      </c>
      <c r="J17">
        <v>2</v>
      </c>
      <c r="K17">
        <v>1</v>
      </c>
      <c r="L17">
        <v>1</v>
      </c>
      <c r="M17">
        <f>SUM(Ind_1[[#This Row],[Total civilian casualties]:[Women injuries]])</f>
        <v>56</v>
      </c>
      <c r="N17" s="35">
        <f>IF(Ind_1[[#This Row],[Total]]&gt;20, 5, IF(Ind_1[[#This Row],[Total]]&gt;=16, 4, IF(Ind_1[[#This Row],[Total]]&gt;=11, 3, IF(Ind_1[[#This Row],[Total]]&gt;=6, 2, ))))</f>
        <v>5</v>
      </c>
    </row>
    <row r="18" spans="1:14" x14ac:dyDescent="0.35">
      <c r="A18" s="31" t="s">
        <v>114</v>
      </c>
      <c r="B18" s="31" t="s">
        <v>115</v>
      </c>
      <c r="C18" s="33" t="s">
        <v>116</v>
      </c>
      <c r="D18">
        <v>2</v>
      </c>
      <c r="E18">
        <v>0</v>
      </c>
      <c r="F18">
        <v>2</v>
      </c>
      <c r="G18">
        <v>0</v>
      </c>
      <c r="H18">
        <v>0</v>
      </c>
      <c r="I18">
        <v>0</v>
      </c>
      <c r="J18">
        <v>0</v>
      </c>
      <c r="K18">
        <v>0</v>
      </c>
      <c r="L18">
        <v>0</v>
      </c>
      <c r="M18">
        <f>SUM(Ind_1[[#This Row],[Total civilian casualties]:[Women injuries]])</f>
        <v>4</v>
      </c>
      <c r="N18" s="35">
        <f>IF(Ind_1[[#This Row],[Total]]&gt;20, 5, IF(Ind_1[[#This Row],[Total]]&gt;=16, 4, IF(Ind_1[[#This Row],[Total]]&gt;=11, 3, IF(Ind_1[[#This Row],[Total]]&gt;=6, 2, ))))</f>
        <v>0</v>
      </c>
    </row>
    <row r="19" spans="1:14" x14ac:dyDescent="0.35">
      <c r="A19" s="31" t="s">
        <v>114</v>
      </c>
      <c r="B19" s="31" t="s">
        <v>117</v>
      </c>
      <c r="C19" s="33" t="s">
        <v>118</v>
      </c>
      <c r="D19">
        <v>11</v>
      </c>
      <c r="E19">
        <v>1</v>
      </c>
      <c r="F19">
        <v>10</v>
      </c>
      <c r="G19">
        <v>1</v>
      </c>
      <c r="H19">
        <v>0</v>
      </c>
      <c r="I19">
        <v>1</v>
      </c>
      <c r="J19">
        <v>0</v>
      </c>
      <c r="K19">
        <v>0</v>
      </c>
      <c r="L19">
        <v>0</v>
      </c>
      <c r="M19">
        <f>SUM(Ind_1[[#This Row],[Total civilian casualties]:[Women injuries]])</f>
        <v>24</v>
      </c>
      <c r="N19" s="35">
        <f>IF(Ind_1[[#This Row],[Total]]&gt;20, 5, IF(Ind_1[[#This Row],[Total]]&gt;=16, 4, IF(Ind_1[[#This Row],[Total]]&gt;=11, 3, IF(Ind_1[[#This Row],[Total]]&gt;=6, 2, ))))</f>
        <v>5</v>
      </c>
    </row>
    <row r="20" spans="1:14" x14ac:dyDescent="0.35">
      <c r="A20" s="31" t="s">
        <v>114</v>
      </c>
      <c r="B20" s="31" t="s">
        <v>119</v>
      </c>
      <c r="C20" s="33" t="s">
        <v>120</v>
      </c>
      <c r="D20">
        <v>0</v>
      </c>
      <c r="E20">
        <v>0</v>
      </c>
      <c r="F20">
        <v>0</v>
      </c>
      <c r="G20">
        <v>0</v>
      </c>
      <c r="H20">
        <v>0</v>
      </c>
      <c r="I20">
        <v>0</v>
      </c>
      <c r="J20">
        <v>0</v>
      </c>
      <c r="K20">
        <v>0</v>
      </c>
      <c r="L20">
        <v>0</v>
      </c>
      <c r="M20">
        <f>SUM(Ind_1[[#This Row],[Total civilian casualties]:[Women injuries]])</f>
        <v>0</v>
      </c>
      <c r="N20" s="35">
        <f>IF(Ind_1[[#This Row],[Total]]&gt;20, 5, IF(Ind_1[[#This Row],[Total]]&gt;=16, 4, IF(Ind_1[[#This Row],[Total]]&gt;=11, 3, IF(Ind_1[[#This Row],[Total]]&gt;=6, 2, ))))</f>
        <v>0</v>
      </c>
    </row>
    <row r="21" spans="1:14" x14ac:dyDescent="0.35">
      <c r="A21" s="31" t="s">
        <v>114</v>
      </c>
      <c r="B21" s="31" t="s">
        <v>121</v>
      </c>
      <c r="C21" s="33" t="s">
        <v>122</v>
      </c>
      <c r="D21">
        <v>17</v>
      </c>
      <c r="E21">
        <v>5</v>
      </c>
      <c r="F21">
        <v>12</v>
      </c>
      <c r="G21">
        <v>1</v>
      </c>
      <c r="H21">
        <v>0</v>
      </c>
      <c r="I21">
        <v>1</v>
      </c>
      <c r="J21">
        <v>1</v>
      </c>
      <c r="K21">
        <v>0</v>
      </c>
      <c r="L21">
        <v>1</v>
      </c>
      <c r="M21">
        <f>SUM(Ind_1[[#This Row],[Total civilian casualties]:[Women injuries]])</f>
        <v>38</v>
      </c>
      <c r="N21" s="35">
        <f>IF(Ind_1[[#This Row],[Total]]&gt;20, 5, IF(Ind_1[[#This Row],[Total]]&gt;=16, 4, IF(Ind_1[[#This Row],[Total]]&gt;=11, 3, IF(Ind_1[[#This Row],[Total]]&gt;=6, 2, ))))</f>
        <v>5</v>
      </c>
    </row>
    <row r="22" spans="1:14" x14ac:dyDescent="0.35">
      <c r="A22" s="31" t="s">
        <v>114</v>
      </c>
      <c r="B22" s="31" t="s">
        <v>123</v>
      </c>
      <c r="C22" s="33" t="s">
        <v>124</v>
      </c>
      <c r="D22">
        <v>1</v>
      </c>
      <c r="E22">
        <v>0</v>
      </c>
      <c r="F22">
        <v>1</v>
      </c>
      <c r="G22">
        <v>1</v>
      </c>
      <c r="H22">
        <v>0</v>
      </c>
      <c r="I22">
        <v>1</v>
      </c>
      <c r="J22">
        <v>0</v>
      </c>
      <c r="K22">
        <v>0</v>
      </c>
      <c r="L22">
        <v>0</v>
      </c>
      <c r="M22">
        <f>SUM(Ind_1[[#This Row],[Total civilian casualties]:[Women injuries]])</f>
        <v>4</v>
      </c>
      <c r="N22" s="35">
        <f>IF(Ind_1[[#This Row],[Total]]&gt;20, 5, IF(Ind_1[[#This Row],[Total]]&gt;=16, 4, IF(Ind_1[[#This Row],[Total]]&gt;=11, 3, IF(Ind_1[[#This Row],[Total]]&gt;=6, 2, ))))</f>
        <v>0</v>
      </c>
    </row>
    <row r="23" spans="1:14" x14ac:dyDescent="0.35">
      <c r="A23" s="31" t="s">
        <v>114</v>
      </c>
      <c r="B23" s="31" t="s">
        <v>125</v>
      </c>
      <c r="C23" s="33" t="s">
        <v>126</v>
      </c>
      <c r="D23">
        <v>7</v>
      </c>
      <c r="E23">
        <v>3</v>
      </c>
      <c r="F23">
        <v>4</v>
      </c>
      <c r="G23">
        <v>0</v>
      </c>
      <c r="H23">
        <v>0</v>
      </c>
      <c r="I23">
        <v>0</v>
      </c>
      <c r="J23">
        <v>0</v>
      </c>
      <c r="K23">
        <v>0</v>
      </c>
      <c r="L23">
        <v>0</v>
      </c>
      <c r="M23">
        <f>SUM(Ind_1[[#This Row],[Total civilian casualties]:[Women injuries]])</f>
        <v>14</v>
      </c>
      <c r="N23" s="35">
        <f>IF(Ind_1[[#This Row],[Total]]&gt;20, 5, IF(Ind_1[[#This Row],[Total]]&gt;=16, 4, IF(Ind_1[[#This Row],[Total]]&gt;=11, 3, IF(Ind_1[[#This Row],[Total]]&gt;=6, 2, ))))</f>
        <v>3</v>
      </c>
    </row>
    <row r="24" spans="1:14" x14ac:dyDescent="0.35">
      <c r="A24" s="31" t="s">
        <v>127</v>
      </c>
      <c r="B24" s="31" t="s">
        <v>128</v>
      </c>
      <c r="C24" s="33" t="s">
        <v>129</v>
      </c>
      <c r="D24">
        <v>1</v>
      </c>
      <c r="E24">
        <v>1</v>
      </c>
      <c r="F24">
        <v>0</v>
      </c>
      <c r="G24">
        <v>0</v>
      </c>
      <c r="H24">
        <v>0</v>
      </c>
      <c r="I24">
        <v>0</v>
      </c>
      <c r="J24">
        <v>1</v>
      </c>
      <c r="K24">
        <v>1</v>
      </c>
      <c r="L24">
        <v>0</v>
      </c>
      <c r="M24">
        <f>SUM(Ind_1[[#This Row],[Total civilian casualties]:[Women injuries]])</f>
        <v>4</v>
      </c>
      <c r="N24" s="35">
        <f>IF(Ind_1[[#This Row],[Total]]&gt;20, 5, IF(Ind_1[[#This Row],[Total]]&gt;=16, 4, IF(Ind_1[[#This Row],[Total]]&gt;=11, 3, IF(Ind_1[[#This Row],[Total]]&gt;=6, 2, ))))</f>
        <v>0</v>
      </c>
    </row>
    <row r="25" spans="1:14" x14ac:dyDescent="0.35">
      <c r="A25" s="31" t="s">
        <v>127</v>
      </c>
      <c r="B25" s="31" t="s">
        <v>130</v>
      </c>
      <c r="C25" s="33" t="s">
        <v>131</v>
      </c>
      <c r="D25">
        <v>5</v>
      </c>
      <c r="E25">
        <v>2</v>
      </c>
      <c r="F25">
        <v>3</v>
      </c>
      <c r="G25">
        <v>0</v>
      </c>
      <c r="H25">
        <v>0</v>
      </c>
      <c r="I25">
        <v>0</v>
      </c>
      <c r="J25">
        <v>0</v>
      </c>
      <c r="K25">
        <v>0</v>
      </c>
      <c r="L25">
        <v>0</v>
      </c>
      <c r="M25">
        <f>SUM(Ind_1[[#This Row],[Total civilian casualties]:[Women injuries]])</f>
        <v>10</v>
      </c>
      <c r="N25" s="35">
        <f>IF(Ind_1[[#This Row],[Total]]&gt;20, 5, IF(Ind_1[[#This Row],[Total]]&gt;=16, 4, IF(Ind_1[[#This Row],[Total]]&gt;=11, 3, IF(Ind_1[[#This Row],[Total]]&gt;=6, 2, ))))</f>
        <v>2</v>
      </c>
    </row>
    <row r="26" spans="1:14" x14ac:dyDescent="0.35">
      <c r="A26" s="31" t="s">
        <v>127</v>
      </c>
      <c r="B26" s="31" t="s">
        <v>132</v>
      </c>
      <c r="C26" s="33" t="s">
        <v>133</v>
      </c>
      <c r="D26">
        <v>1</v>
      </c>
      <c r="E26">
        <v>0</v>
      </c>
      <c r="F26">
        <v>1</v>
      </c>
      <c r="G26">
        <v>0</v>
      </c>
      <c r="H26">
        <v>0</v>
      </c>
      <c r="I26">
        <v>0</v>
      </c>
      <c r="J26">
        <v>0</v>
      </c>
      <c r="K26">
        <v>0</v>
      </c>
      <c r="L26">
        <v>0</v>
      </c>
      <c r="M26">
        <f>SUM(Ind_1[[#This Row],[Total civilian casualties]:[Women injuries]])</f>
        <v>2</v>
      </c>
      <c r="N26" s="35">
        <f>IF(Ind_1[[#This Row],[Total]]&gt;20, 5, IF(Ind_1[[#This Row],[Total]]&gt;=16, 4, IF(Ind_1[[#This Row],[Total]]&gt;=11, 3, IF(Ind_1[[#This Row],[Total]]&gt;=6, 2, ))))</f>
        <v>0</v>
      </c>
    </row>
    <row r="27" spans="1:14" x14ac:dyDescent="0.35">
      <c r="A27" s="31" t="s">
        <v>127</v>
      </c>
      <c r="B27" s="31" t="s">
        <v>134</v>
      </c>
      <c r="C27" s="33" t="s">
        <v>135</v>
      </c>
      <c r="D27">
        <v>4</v>
      </c>
      <c r="E27">
        <v>1</v>
      </c>
      <c r="F27">
        <v>3</v>
      </c>
      <c r="G27">
        <v>0</v>
      </c>
      <c r="H27">
        <v>0</v>
      </c>
      <c r="I27">
        <v>0</v>
      </c>
      <c r="J27">
        <v>0</v>
      </c>
      <c r="K27">
        <v>0</v>
      </c>
      <c r="L27">
        <v>0</v>
      </c>
      <c r="M27">
        <f>SUM(Ind_1[[#This Row],[Total civilian casualties]:[Women injuries]])</f>
        <v>8</v>
      </c>
      <c r="N27" s="35">
        <f>IF(Ind_1[[#This Row],[Total]]&gt;20, 5, IF(Ind_1[[#This Row],[Total]]&gt;=16, 4, IF(Ind_1[[#This Row],[Total]]&gt;=11, 3, IF(Ind_1[[#This Row],[Total]]&gt;=6, 2, ))))</f>
        <v>2</v>
      </c>
    </row>
    <row r="28" spans="1:14" x14ac:dyDescent="0.35">
      <c r="A28" s="31" t="s">
        <v>127</v>
      </c>
      <c r="B28" s="31" t="s">
        <v>136</v>
      </c>
      <c r="C28" s="33" t="s">
        <v>137</v>
      </c>
      <c r="D28">
        <v>6</v>
      </c>
      <c r="E28">
        <v>2</v>
      </c>
      <c r="F28">
        <v>4</v>
      </c>
      <c r="G28">
        <v>2</v>
      </c>
      <c r="H28">
        <v>0</v>
      </c>
      <c r="I28">
        <v>2</v>
      </c>
      <c r="J28">
        <v>2</v>
      </c>
      <c r="K28">
        <v>2</v>
      </c>
      <c r="L28">
        <v>0</v>
      </c>
      <c r="M28">
        <f>SUM(Ind_1[[#This Row],[Total civilian casualties]:[Women injuries]])</f>
        <v>20</v>
      </c>
      <c r="N28" s="35">
        <f>IF(Ind_1[[#This Row],[Total]]&gt;20, 5, IF(Ind_1[[#This Row],[Total]]&gt;=16, 4, IF(Ind_1[[#This Row],[Total]]&gt;=11, 3, IF(Ind_1[[#This Row],[Total]]&gt;=6, 2, ))))</f>
        <v>4</v>
      </c>
    </row>
    <row r="29" spans="1:14" x14ac:dyDescent="0.35">
      <c r="A29" s="31" t="s">
        <v>127</v>
      </c>
      <c r="B29" s="31" t="s">
        <v>138</v>
      </c>
      <c r="C29" s="33" t="s">
        <v>139</v>
      </c>
      <c r="D29">
        <v>32</v>
      </c>
      <c r="E29">
        <v>8</v>
      </c>
      <c r="F29">
        <v>24</v>
      </c>
      <c r="G29">
        <v>1</v>
      </c>
      <c r="H29">
        <v>0</v>
      </c>
      <c r="I29">
        <v>1</v>
      </c>
      <c r="J29">
        <v>2</v>
      </c>
      <c r="K29">
        <v>1</v>
      </c>
      <c r="L29">
        <v>1</v>
      </c>
      <c r="M29">
        <f>SUM(Ind_1[[#This Row],[Total civilian casualties]:[Women injuries]])</f>
        <v>70</v>
      </c>
      <c r="N29" s="35">
        <f>IF(Ind_1[[#This Row],[Total]]&gt;20, 5, IF(Ind_1[[#This Row],[Total]]&gt;=16, 4, IF(Ind_1[[#This Row],[Total]]&gt;=11, 3, IF(Ind_1[[#This Row],[Total]]&gt;=6, 2, ))))</f>
        <v>5</v>
      </c>
    </row>
    <row r="30" spans="1:14" x14ac:dyDescent="0.35">
      <c r="A30" s="31" t="s">
        <v>140</v>
      </c>
      <c r="B30" s="31" t="s">
        <v>141</v>
      </c>
      <c r="C30" s="33" t="s">
        <v>142</v>
      </c>
      <c r="D30">
        <v>3</v>
      </c>
      <c r="E30">
        <v>2</v>
      </c>
      <c r="F30">
        <v>1</v>
      </c>
      <c r="G30">
        <v>3</v>
      </c>
      <c r="H30">
        <v>2</v>
      </c>
      <c r="I30">
        <v>1</v>
      </c>
      <c r="J30">
        <v>0</v>
      </c>
      <c r="K30">
        <v>0</v>
      </c>
      <c r="L30">
        <v>0</v>
      </c>
      <c r="M30">
        <f>SUM(Ind_1[[#This Row],[Total civilian casualties]:[Women injuries]])</f>
        <v>12</v>
      </c>
      <c r="N30" s="35">
        <f>IF(Ind_1[[#This Row],[Total]]&gt;20, 5, IF(Ind_1[[#This Row],[Total]]&gt;=16, 4, IF(Ind_1[[#This Row],[Total]]&gt;=11, 3, IF(Ind_1[[#This Row],[Total]]&gt;=6, 2, ))))</f>
        <v>3</v>
      </c>
    </row>
    <row r="31" spans="1:14" x14ac:dyDescent="0.35">
      <c r="A31" s="31" t="s">
        <v>140</v>
      </c>
      <c r="B31" s="31" t="s">
        <v>143</v>
      </c>
      <c r="C31" s="33" t="s">
        <v>144</v>
      </c>
      <c r="D31">
        <v>0</v>
      </c>
      <c r="E31">
        <v>0</v>
      </c>
      <c r="F31">
        <v>0</v>
      </c>
      <c r="G31">
        <v>0</v>
      </c>
      <c r="H31">
        <v>0</v>
      </c>
      <c r="I31">
        <v>0</v>
      </c>
      <c r="J31">
        <v>0</v>
      </c>
      <c r="K31">
        <v>0</v>
      </c>
      <c r="L31">
        <v>0</v>
      </c>
      <c r="M31">
        <f>SUM(Ind_1[[#This Row],[Total civilian casualties]:[Women injuries]])</f>
        <v>0</v>
      </c>
      <c r="N31" s="35">
        <f>IF(Ind_1[[#This Row],[Total]]&gt;20, 5, IF(Ind_1[[#This Row],[Total]]&gt;=16, 4, IF(Ind_1[[#This Row],[Total]]&gt;=11, 3, IF(Ind_1[[#This Row],[Total]]&gt;=6, 2, ))))</f>
        <v>0</v>
      </c>
    </row>
    <row r="32" spans="1:14" x14ac:dyDescent="0.35">
      <c r="A32" s="31" t="s">
        <v>140</v>
      </c>
      <c r="B32" s="31" t="s">
        <v>145</v>
      </c>
      <c r="C32" s="33" t="s">
        <v>146</v>
      </c>
      <c r="D32">
        <v>6</v>
      </c>
      <c r="E32">
        <v>4</v>
      </c>
      <c r="F32">
        <v>2</v>
      </c>
      <c r="G32">
        <v>1</v>
      </c>
      <c r="H32">
        <v>0</v>
      </c>
      <c r="I32">
        <v>1</v>
      </c>
      <c r="J32">
        <v>1</v>
      </c>
      <c r="K32">
        <v>0</v>
      </c>
      <c r="L32">
        <v>1</v>
      </c>
      <c r="M32">
        <f>SUM(Ind_1[[#This Row],[Total civilian casualties]:[Women injuries]])</f>
        <v>16</v>
      </c>
      <c r="N32" s="35">
        <f>IF(Ind_1[[#This Row],[Total]]&gt;20, 5, IF(Ind_1[[#This Row],[Total]]&gt;=16, 4, IF(Ind_1[[#This Row],[Total]]&gt;=11, 3, IF(Ind_1[[#This Row],[Total]]&gt;=6, 2, ))))</f>
        <v>4</v>
      </c>
    </row>
    <row r="33" spans="1:14" x14ac:dyDescent="0.35">
      <c r="A33" s="31" t="s">
        <v>140</v>
      </c>
      <c r="B33" s="31" t="s">
        <v>147</v>
      </c>
      <c r="C33" s="33" t="s">
        <v>148</v>
      </c>
      <c r="D33">
        <v>8</v>
      </c>
      <c r="E33">
        <v>5</v>
      </c>
      <c r="F33">
        <v>3</v>
      </c>
      <c r="G33">
        <v>5</v>
      </c>
      <c r="H33">
        <v>3</v>
      </c>
      <c r="I33">
        <v>2</v>
      </c>
      <c r="J33">
        <v>1</v>
      </c>
      <c r="K33">
        <v>0</v>
      </c>
      <c r="L33">
        <v>1</v>
      </c>
      <c r="M33">
        <f>SUM(Ind_1[[#This Row],[Total civilian casualties]:[Women injuries]])</f>
        <v>28</v>
      </c>
      <c r="N33" s="35">
        <f>IF(Ind_1[[#This Row],[Total]]&gt;20, 5, IF(Ind_1[[#This Row],[Total]]&gt;=16, 4, IF(Ind_1[[#This Row],[Total]]&gt;=11, 3, IF(Ind_1[[#This Row],[Total]]&gt;=6, 2, ))))</f>
        <v>5</v>
      </c>
    </row>
    <row r="34" spans="1:14" x14ac:dyDescent="0.35">
      <c r="A34" s="31" t="s">
        <v>140</v>
      </c>
      <c r="B34" s="31" t="s">
        <v>149</v>
      </c>
      <c r="C34" s="33" t="s">
        <v>150</v>
      </c>
      <c r="D34">
        <v>0</v>
      </c>
      <c r="E34">
        <v>0</v>
      </c>
      <c r="F34">
        <v>0</v>
      </c>
      <c r="G34">
        <v>0</v>
      </c>
      <c r="H34">
        <v>0</v>
      </c>
      <c r="I34">
        <v>0</v>
      </c>
      <c r="J34">
        <v>0</v>
      </c>
      <c r="K34">
        <v>0</v>
      </c>
      <c r="L34">
        <v>0</v>
      </c>
      <c r="M34">
        <f>SUM(Ind_1[[#This Row],[Total civilian casualties]:[Women injuries]])</f>
        <v>0</v>
      </c>
      <c r="N34" s="35">
        <f>IF(Ind_1[[#This Row],[Total]]&gt;20, 5, IF(Ind_1[[#This Row],[Total]]&gt;=16, 4, IF(Ind_1[[#This Row],[Total]]&gt;=11, 3, IF(Ind_1[[#This Row],[Total]]&gt;=6, 2, ))))</f>
        <v>0</v>
      </c>
    </row>
    <row r="35" spans="1:14" x14ac:dyDescent="0.35">
      <c r="A35" s="31" t="s">
        <v>140</v>
      </c>
      <c r="B35" s="31" t="s">
        <v>151</v>
      </c>
      <c r="C35" s="33" t="s">
        <v>152</v>
      </c>
      <c r="D35">
        <v>1</v>
      </c>
      <c r="E35">
        <v>1</v>
      </c>
      <c r="F35">
        <v>0</v>
      </c>
      <c r="G35">
        <v>0</v>
      </c>
      <c r="H35">
        <v>0</v>
      </c>
      <c r="I35">
        <v>0</v>
      </c>
      <c r="J35">
        <v>1</v>
      </c>
      <c r="K35">
        <v>1</v>
      </c>
      <c r="L35">
        <v>0</v>
      </c>
      <c r="M35">
        <f>SUM(Ind_1[[#This Row],[Total civilian casualties]:[Women injuries]])</f>
        <v>4</v>
      </c>
      <c r="N35" s="35">
        <f>IF(Ind_1[[#This Row],[Total]]&gt;20, 5, IF(Ind_1[[#This Row],[Total]]&gt;=16, 4, IF(Ind_1[[#This Row],[Total]]&gt;=11, 3, IF(Ind_1[[#This Row],[Total]]&gt;=6, 2, ))))</f>
        <v>0</v>
      </c>
    </row>
    <row r="36" spans="1:14" x14ac:dyDescent="0.35">
      <c r="A36" s="31" t="s">
        <v>140</v>
      </c>
      <c r="B36" s="31" t="s">
        <v>153</v>
      </c>
      <c r="C36" s="33" t="s">
        <v>154</v>
      </c>
      <c r="D36">
        <v>0</v>
      </c>
      <c r="E36">
        <v>0</v>
      </c>
      <c r="F36">
        <v>0</v>
      </c>
      <c r="G36">
        <v>0</v>
      </c>
      <c r="H36">
        <v>0</v>
      </c>
      <c r="I36">
        <v>0</v>
      </c>
      <c r="J36">
        <v>0</v>
      </c>
      <c r="K36">
        <v>0</v>
      </c>
      <c r="L36">
        <v>0</v>
      </c>
      <c r="M36">
        <f>SUM(Ind_1[[#This Row],[Total civilian casualties]:[Women injuries]])</f>
        <v>0</v>
      </c>
      <c r="N36" s="35">
        <f>IF(Ind_1[[#This Row],[Total]]&gt;20, 5, IF(Ind_1[[#This Row],[Total]]&gt;=16, 4, IF(Ind_1[[#This Row],[Total]]&gt;=11, 3, IF(Ind_1[[#This Row],[Total]]&gt;=6, 2, ))))</f>
        <v>0</v>
      </c>
    </row>
    <row r="37" spans="1:14" x14ac:dyDescent="0.35">
      <c r="A37" s="31" t="s">
        <v>140</v>
      </c>
      <c r="B37" s="31" t="s">
        <v>155</v>
      </c>
      <c r="C37" s="33" t="s">
        <v>156</v>
      </c>
      <c r="D37">
        <v>1</v>
      </c>
      <c r="E37">
        <v>0</v>
      </c>
      <c r="F37">
        <v>1</v>
      </c>
      <c r="G37">
        <v>1</v>
      </c>
      <c r="H37">
        <v>0</v>
      </c>
      <c r="I37">
        <v>1</v>
      </c>
      <c r="J37">
        <v>0</v>
      </c>
      <c r="K37">
        <v>0</v>
      </c>
      <c r="L37">
        <v>0</v>
      </c>
      <c r="M37">
        <f>SUM(Ind_1[[#This Row],[Total civilian casualties]:[Women injuries]])</f>
        <v>4</v>
      </c>
      <c r="N37" s="35">
        <f>IF(Ind_1[[#This Row],[Total]]&gt;20, 5, IF(Ind_1[[#This Row],[Total]]&gt;=16, 4, IF(Ind_1[[#This Row],[Total]]&gt;=11, 3, IF(Ind_1[[#This Row],[Total]]&gt;=6, 2, ))))</f>
        <v>0</v>
      </c>
    </row>
    <row r="38" spans="1:14" x14ac:dyDescent="0.35">
      <c r="A38" s="31" t="s">
        <v>140</v>
      </c>
      <c r="B38" s="31" t="s">
        <v>157</v>
      </c>
      <c r="C38" s="33" t="s">
        <v>158</v>
      </c>
      <c r="D38">
        <v>13</v>
      </c>
      <c r="E38">
        <v>3</v>
      </c>
      <c r="F38">
        <v>10</v>
      </c>
      <c r="G38">
        <v>0</v>
      </c>
      <c r="H38">
        <v>0</v>
      </c>
      <c r="I38">
        <v>0</v>
      </c>
      <c r="J38">
        <v>4</v>
      </c>
      <c r="K38">
        <v>0</v>
      </c>
      <c r="L38">
        <v>4</v>
      </c>
      <c r="M38">
        <f>SUM(Ind_1[[#This Row],[Total civilian casualties]:[Women injuries]])</f>
        <v>34</v>
      </c>
      <c r="N38" s="35">
        <f>IF(Ind_1[[#This Row],[Total]]&gt;20, 5, IF(Ind_1[[#This Row],[Total]]&gt;=16, 4, IF(Ind_1[[#This Row],[Total]]&gt;=11, 3, IF(Ind_1[[#This Row],[Total]]&gt;=6, 2, ))))</f>
        <v>5</v>
      </c>
    </row>
    <row r="39" spans="1:14" x14ac:dyDescent="0.35">
      <c r="A39" s="31" t="s">
        <v>140</v>
      </c>
      <c r="B39" s="31" t="s">
        <v>159</v>
      </c>
      <c r="C39" s="33" t="s">
        <v>160</v>
      </c>
      <c r="D39">
        <v>6</v>
      </c>
      <c r="E39">
        <v>2</v>
      </c>
      <c r="F39">
        <v>4</v>
      </c>
      <c r="G39">
        <v>0</v>
      </c>
      <c r="H39">
        <v>0</v>
      </c>
      <c r="I39">
        <v>0</v>
      </c>
      <c r="J39">
        <v>3</v>
      </c>
      <c r="K39">
        <v>0</v>
      </c>
      <c r="L39">
        <v>3</v>
      </c>
      <c r="M39">
        <f>SUM(Ind_1[[#This Row],[Total civilian casualties]:[Women injuries]])</f>
        <v>18</v>
      </c>
      <c r="N39" s="35">
        <f>IF(Ind_1[[#This Row],[Total]]&gt;20, 5, IF(Ind_1[[#This Row],[Total]]&gt;=16, 4, IF(Ind_1[[#This Row],[Total]]&gt;=11, 3, IF(Ind_1[[#This Row],[Total]]&gt;=6, 2, ))))</f>
        <v>4</v>
      </c>
    </row>
    <row r="40" spans="1:14" x14ac:dyDescent="0.35">
      <c r="A40" s="31" t="s">
        <v>140</v>
      </c>
      <c r="B40" s="31" t="s">
        <v>161</v>
      </c>
      <c r="C40" s="33" t="s">
        <v>162</v>
      </c>
      <c r="D40">
        <v>1</v>
      </c>
      <c r="E40">
        <v>0</v>
      </c>
      <c r="F40">
        <v>1</v>
      </c>
      <c r="G40">
        <v>0</v>
      </c>
      <c r="H40">
        <v>0</v>
      </c>
      <c r="I40">
        <v>0</v>
      </c>
      <c r="J40">
        <v>0</v>
      </c>
      <c r="K40">
        <v>0</v>
      </c>
      <c r="L40">
        <v>0</v>
      </c>
      <c r="M40">
        <f>SUM(Ind_1[[#This Row],[Total civilian casualties]:[Women injuries]])</f>
        <v>2</v>
      </c>
      <c r="N40" s="35">
        <f>IF(Ind_1[[#This Row],[Total]]&gt;20, 5, IF(Ind_1[[#This Row],[Total]]&gt;=16, 4, IF(Ind_1[[#This Row],[Total]]&gt;=11, 3, IF(Ind_1[[#This Row],[Total]]&gt;=6, 2, ))))</f>
        <v>0</v>
      </c>
    </row>
    <row r="41" spans="1:14" x14ac:dyDescent="0.35">
      <c r="A41" s="31" t="s">
        <v>140</v>
      </c>
      <c r="B41" s="31" t="s">
        <v>163</v>
      </c>
      <c r="C41" s="33" t="s">
        <v>164</v>
      </c>
      <c r="D41">
        <v>2</v>
      </c>
      <c r="E41">
        <v>1</v>
      </c>
      <c r="F41">
        <v>1</v>
      </c>
      <c r="G41">
        <v>0</v>
      </c>
      <c r="H41">
        <v>0</v>
      </c>
      <c r="I41">
        <v>0</v>
      </c>
      <c r="J41">
        <v>1</v>
      </c>
      <c r="K41">
        <v>1</v>
      </c>
      <c r="L41">
        <v>0</v>
      </c>
      <c r="M41">
        <f>SUM(Ind_1[[#This Row],[Total civilian casualties]:[Women injuries]])</f>
        <v>6</v>
      </c>
      <c r="N41" s="35">
        <f>IF(Ind_1[[#This Row],[Total]]&gt;20, 5, IF(Ind_1[[#This Row],[Total]]&gt;=16, 4, IF(Ind_1[[#This Row],[Total]]&gt;=11, 3, IF(Ind_1[[#This Row],[Total]]&gt;=6, 2, ))))</f>
        <v>2</v>
      </c>
    </row>
    <row r="42" spans="1:14" x14ac:dyDescent="0.35">
      <c r="A42" s="31" t="s">
        <v>140</v>
      </c>
      <c r="B42" s="31" t="s">
        <v>165</v>
      </c>
      <c r="C42" s="33" t="s">
        <v>166</v>
      </c>
      <c r="D42">
        <v>1</v>
      </c>
      <c r="E42">
        <v>1</v>
      </c>
      <c r="F42">
        <v>0</v>
      </c>
      <c r="G42">
        <v>0</v>
      </c>
      <c r="H42">
        <v>0</v>
      </c>
      <c r="I42">
        <v>0</v>
      </c>
      <c r="J42">
        <v>0</v>
      </c>
      <c r="K42">
        <v>0</v>
      </c>
      <c r="L42">
        <v>0</v>
      </c>
      <c r="M42">
        <f>SUM(Ind_1[[#This Row],[Total civilian casualties]:[Women injuries]])</f>
        <v>2</v>
      </c>
      <c r="N42" s="35">
        <f>IF(Ind_1[[#This Row],[Total]]&gt;20, 5, IF(Ind_1[[#This Row],[Total]]&gt;=16, 4, IF(Ind_1[[#This Row],[Total]]&gt;=11, 3, IF(Ind_1[[#This Row],[Total]]&gt;=6, 2, ))))</f>
        <v>0</v>
      </c>
    </row>
    <row r="43" spans="1:14" x14ac:dyDescent="0.35">
      <c r="A43" s="31" t="s">
        <v>167</v>
      </c>
      <c r="B43" s="31" t="s">
        <v>168</v>
      </c>
      <c r="C43" s="33" t="s">
        <v>169</v>
      </c>
      <c r="D43">
        <v>11</v>
      </c>
      <c r="E43">
        <v>1</v>
      </c>
      <c r="F43">
        <v>10</v>
      </c>
      <c r="G43">
        <v>0</v>
      </c>
      <c r="H43">
        <v>0</v>
      </c>
      <c r="I43">
        <v>0</v>
      </c>
      <c r="J43">
        <v>0</v>
      </c>
      <c r="K43">
        <v>0</v>
      </c>
      <c r="L43">
        <v>0</v>
      </c>
      <c r="M43">
        <f>SUM(Ind_1[[#This Row],[Total civilian casualties]:[Women injuries]])</f>
        <v>22</v>
      </c>
      <c r="N43" s="35">
        <f>IF(Ind_1[[#This Row],[Total]]&gt;20, 5, IF(Ind_1[[#This Row],[Total]]&gt;=16, 4, IF(Ind_1[[#This Row],[Total]]&gt;=11, 3, IF(Ind_1[[#This Row],[Total]]&gt;=6, 2, ))))</f>
        <v>5</v>
      </c>
    </row>
    <row r="44" spans="1:14" x14ac:dyDescent="0.35">
      <c r="A44" s="31" t="s">
        <v>167</v>
      </c>
      <c r="B44" s="31" t="s">
        <v>170</v>
      </c>
      <c r="C44" s="33" t="s">
        <v>171</v>
      </c>
      <c r="D44">
        <v>107</v>
      </c>
      <c r="E44">
        <v>47</v>
      </c>
      <c r="F44">
        <v>60</v>
      </c>
      <c r="G44">
        <v>18</v>
      </c>
      <c r="H44">
        <v>6</v>
      </c>
      <c r="I44">
        <v>12</v>
      </c>
      <c r="J44">
        <v>9</v>
      </c>
      <c r="K44">
        <v>3</v>
      </c>
      <c r="L44">
        <v>6</v>
      </c>
      <c r="M44">
        <f>SUM(Ind_1[[#This Row],[Total civilian casualties]:[Women injuries]])</f>
        <v>268</v>
      </c>
      <c r="N44" s="35">
        <f>IF(Ind_1[[#This Row],[Total]]&gt;20, 5, IF(Ind_1[[#This Row],[Total]]&gt;=16, 4, IF(Ind_1[[#This Row],[Total]]&gt;=11, 3, IF(Ind_1[[#This Row],[Total]]&gt;=6, 2, ))))</f>
        <v>5</v>
      </c>
    </row>
    <row r="45" spans="1:14" x14ac:dyDescent="0.35">
      <c r="A45" s="31" t="s">
        <v>167</v>
      </c>
      <c r="B45" s="31" t="s">
        <v>172</v>
      </c>
      <c r="C45" s="33" t="s">
        <v>173</v>
      </c>
      <c r="D45">
        <v>21</v>
      </c>
      <c r="E45">
        <v>7</v>
      </c>
      <c r="F45">
        <v>14</v>
      </c>
      <c r="G45">
        <v>3</v>
      </c>
      <c r="H45">
        <v>0</v>
      </c>
      <c r="I45">
        <v>3</v>
      </c>
      <c r="J45">
        <v>1</v>
      </c>
      <c r="K45">
        <v>0</v>
      </c>
      <c r="L45">
        <v>1</v>
      </c>
      <c r="M45">
        <f>SUM(Ind_1[[#This Row],[Total civilian casualties]:[Women injuries]])</f>
        <v>50</v>
      </c>
      <c r="N45" s="35">
        <f>IF(Ind_1[[#This Row],[Total]]&gt;20, 5, IF(Ind_1[[#This Row],[Total]]&gt;=16, 4, IF(Ind_1[[#This Row],[Total]]&gt;=11, 3, IF(Ind_1[[#This Row],[Total]]&gt;=6, 2, ))))</f>
        <v>5</v>
      </c>
    </row>
    <row r="46" spans="1:14" x14ac:dyDescent="0.35">
      <c r="A46" s="31" t="s">
        <v>167</v>
      </c>
      <c r="B46" s="31" t="s">
        <v>174</v>
      </c>
      <c r="C46" s="33" t="s">
        <v>175</v>
      </c>
      <c r="D46">
        <v>6</v>
      </c>
      <c r="E46">
        <v>3</v>
      </c>
      <c r="F46">
        <v>3</v>
      </c>
      <c r="G46">
        <v>2</v>
      </c>
      <c r="H46">
        <v>1</v>
      </c>
      <c r="I46">
        <v>1</v>
      </c>
      <c r="J46">
        <v>0</v>
      </c>
      <c r="K46">
        <v>0</v>
      </c>
      <c r="L46">
        <v>0</v>
      </c>
      <c r="M46">
        <f>SUM(Ind_1[[#This Row],[Total civilian casualties]:[Women injuries]])</f>
        <v>16</v>
      </c>
      <c r="N46" s="35">
        <f>IF(Ind_1[[#This Row],[Total]]&gt;20, 5, IF(Ind_1[[#This Row],[Total]]&gt;=16, 4, IF(Ind_1[[#This Row],[Total]]&gt;=11, 3, IF(Ind_1[[#This Row],[Total]]&gt;=6, 2, ))))</f>
        <v>4</v>
      </c>
    </row>
    <row r="47" spans="1:14" x14ac:dyDescent="0.35">
      <c r="A47" s="31" t="s">
        <v>167</v>
      </c>
      <c r="B47" s="31" t="s">
        <v>176</v>
      </c>
      <c r="C47" s="33" t="s">
        <v>177</v>
      </c>
      <c r="D47">
        <v>7</v>
      </c>
      <c r="E47">
        <v>0</v>
      </c>
      <c r="F47">
        <v>7</v>
      </c>
      <c r="G47">
        <v>1</v>
      </c>
      <c r="H47">
        <v>0</v>
      </c>
      <c r="I47">
        <v>1</v>
      </c>
      <c r="J47">
        <v>0</v>
      </c>
      <c r="K47">
        <v>0</v>
      </c>
      <c r="L47">
        <v>0</v>
      </c>
      <c r="M47">
        <f>SUM(Ind_1[[#This Row],[Total civilian casualties]:[Women injuries]])</f>
        <v>16</v>
      </c>
      <c r="N47" s="35">
        <f>IF(Ind_1[[#This Row],[Total]]&gt;20, 5, IF(Ind_1[[#This Row],[Total]]&gt;=16, 4, IF(Ind_1[[#This Row],[Total]]&gt;=11, 3, IF(Ind_1[[#This Row],[Total]]&gt;=6, 2, ))))</f>
        <v>4</v>
      </c>
    </row>
    <row r="48" spans="1:14" x14ac:dyDescent="0.35">
      <c r="A48" s="31" t="s">
        <v>167</v>
      </c>
      <c r="B48" s="31" t="s">
        <v>178</v>
      </c>
      <c r="C48" s="33" t="s">
        <v>179</v>
      </c>
      <c r="D48">
        <v>18</v>
      </c>
      <c r="E48">
        <v>10</v>
      </c>
      <c r="F48">
        <v>8</v>
      </c>
      <c r="G48">
        <v>4</v>
      </c>
      <c r="H48">
        <v>3</v>
      </c>
      <c r="I48">
        <v>1</v>
      </c>
      <c r="J48">
        <v>3</v>
      </c>
      <c r="K48">
        <v>1</v>
      </c>
      <c r="L48">
        <v>2</v>
      </c>
      <c r="M48">
        <f>SUM(Ind_1[[#This Row],[Total civilian casualties]:[Women injuries]])</f>
        <v>50</v>
      </c>
      <c r="N48" s="35">
        <f>IF(Ind_1[[#This Row],[Total]]&gt;20, 5, IF(Ind_1[[#This Row],[Total]]&gt;=16, 4, IF(Ind_1[[#This Row],[Total]]&gt;=11, 3, IF(Ind_1[[#This Row],[Total]]&gt;=6, 2, ))))</f>
        <v>5</v>
      </c>
    </row>
    <row r="49" spans="1:14" x14ac:dyDescent="0.35">
      <c r="A49" s="31" t="s">
        <v>167</v>
      </c>
      <c r="B49" s="31" t="s">
        <v>180</v>
      </c>
      <c r="C49" s="33" t="s">
        <v>181</v>
      </c>
      <c r="D49">
        <v>13</v>
      </c>
      <c r="E49">
        <v>3</v>
      </c>
      <c r="F49">
        <v>10</v>
      </c>
      <c r="G49">
        <v>3</v>
      </c>
      <c r="H49">
        <v>1</v>
      </c>
      <c r="I49">
        <v>2</v>
      </c>
      <c r="J49">
        <v>2</v>
      </c>
      <c r="K49">
        <v>0</v>
      </c>
      <c r="L49">
        <v>2</v>
      </c>
      <c r="M49">
        <f>SUM(Ind_1[[#This Row],[Total civilian casualties]:[Women injuries]])</f>
        <v>36</v>
      </c>
      <c r="N49" s="35">
        <f>IF(Ind_1[[#This Row],[Total]]&gt;20, 5, IF(Ind_1[[#This Row],[Total]]&gt;=16, 4, IF(Ind_1[[#This Row],[Total]]&gt;=11, 3, IF(Ind_1[[#This Row],[Total]]&gt;=6, 2, ))))</f>
        <v>5</v>
      </c>
    </row>
    <row r="50" spans="1:14" x14ac:dyDescent="0.35">
      <c r="A50" s="31" t="s">
        <v>167</v>
      </c>
      <c r="B50" s="31" t="s">
        <v>182</v>
      </c>
      <c r="C50" s="33" t="s">
        <v>183</v>
      </c>
      <c r="D50">
        <v>13</v>
      </c>
      <c r="E50">
        <v>4</v>
      </c>
      <c r="F50">
        <v>9</v>
      </c>
      <c r="G50">
        <v>2</v>
      </c>
      <c r="H50">
        <v>1</v>
      </c>
      <c r="I50">
        <v>1</v>
      </c>
      <c r="J50">
        <v>0</v>
      </c>
      <c r="K50">
        <v>0</v>
      </c>
      <c r="L50">
        <v>0</v>
      </c>
      <c r="M50">
        <f>SUM(Ind_1[[#This Row],[Total civilian casualties]:[Women injuries]])</f>
        <v>30</v>
      </c>
      <c r="N50" s="35">
        <f>IF(Ind_1[[#This Row],[Total]]&gt;20, 5, IF(Ind_1[[#This Row],[Total]]&gt;=16, 4, IF(Ind_1[[#This Row],[Total]]&gt;=11, 3, IF(Ind_1[[#This Row],[Total]]&gt;=6, 2, ))))</f>
        <v>5</v>
      </c>
    </row>
    <row r="51" spans="1:14" x14ac:dyDescent="0.35">
      <c r="A51" s="31" t="s">
        <v>167</v>
      </c>
      <c r="B51" s="31" t="s">
        <v>184</v>
      </c>
      <c r="C51" s="33" t="s">
        <v>185</v>
      </c>
      <c r="D51">
        <v>15</v>
      </c>
      <c r="E51">
        <v>2</v>
      </c>
      <c r="F51">
        <v>13</v>
      </c>
      <c r="G51">
        <v>10</v>
      </c>
      <c r="H51">
        <v>1</v>
      </c>
      <c r="I51">
        <v>9</v>
      </c>
      <c r="J51">
        <v>1</v>
      </c>
      <c r="K51">
        <v>0</v>
      </c>
      <c r="L51">
        <v>1</v>
      </c>
      <c r="M51">
        <f>SUM(Ind_1[[#This Row],[Total civilian casualties]:[Women injuries]])</f>
        <v>52</v>
      </c>
      <c r="N51" s="35">
        <f>IF(Ind_1[[#This Row],[Total]]&gt;20, 5, IF(Ind_1[[#This Row],[Total]]&gt;=16, 4, IF(Ind_1[[#This Row],[Total]]&gt;=11, 3, IF(Ind_1[[#This Row],[Total]]&gt;=6, 2, ))))</f>
        <v>5</v>
      </c>
    </row>
    <row r="52" spans="1:14" x14ac:dyDescent="0.35">
      <c r="A52" s="31" t="s">
        <v>167</v>
      </c>
      <c r="B52" s="31" t="s">
        <v>186</v>
      </c>
      <c r="C52" s="33" t="s">
        <v>187</v>
      </c>
      <c r="D52">
        <v>1</v>
      </c>
      <c r="E52">
        <v>1</v>
      </c>
      <c r="F52">
        <v>0</v>
      </c>
      <c r="G52">
        <v>0</v>
      </c>
      <c r="H52">
        <v>0</v>
      </c>
      <c r="I52">
        <v>0</v>
      </c>
      <c r="J52">
        <v>1</v>
      </c>
      <c r="K52">
        <v>1</v>
      </c>
      <c r="L52">
        <v>0</v>
      </c>
      <c r="M52">
        <f>SUM(Ind_1[[#This Row],[Total civilian casualties]:[Women injuries]])</f>
        <v>4</v>
      </c>
      <c r="N52" s="35">
        <f>IF(Ind_1[[#This Row],[Total]]&gt;20, 5, IF(Ind_1[[#This Row],[Total]]&gt;=16, 4, IF(Ind_1[[#This Row],[Total]]&gt;=11, 3, IF(Ind_1[[#This Row],[Total]]&gt;=6, 2, ))))</f>
        <v>0</v>
      </c>
    </row>
    <row r="53" spans="1:14" x14ac:dyDescent="0.35">
      <c r="A53" s="31" t="s">
        <v>167</v>
      </c>
      <c r="B53" s="31" t="s">
        <v>188</v>
      </c>
      <c r="C53" s="33" t="s">
        <v>189</v>
      </c>
      <c r="D53">
        <v>6</v>
      </c>
      <c r="E53">
        <v>2</v>
      </c>
      <c r="F53">
        <v>4</v>
      </c>
      <c r="G53">
        <v>0</v>
      </c>
      <c r="H53">
        <v>0</v>
      </c>
      <c r="I53">
        <v>0</v>
      </c>
      <c r="J53">
        <v>0</v>
      </c>
      <c r="K53">
        <v>0</v>
      </c>
      <c r="L53">
        <v>0</v>
      </c>
      <c r="M53">
        <f>SUM(Ind_1[[#This Row],[Total civilian casualties]:[Women injuries]])</f>
        <v>12</v>
      </c>
      <c r="N53" s="35">
        <f>IF(Ind_1[[#This Row],[Total]]&gt;20, 5, IF(Ind_1[[#This Row],[Total]]&gt;=16, 4, IF(Ind_1[[#This Row],[Total]]&gt;=11, 3, IF(Ind_1[[#This Row],[Total]]&gt;=6, 2, ))))</f>
        <v>3</v>
      </c>
    </row>
    <row r="54" spans="1:14" x14ac:dyDescent="0.35">
      <c r="A54" s="31" t="s">
        <v>167</v>
      </c>
      <c r="B54" s="31" t="s">
        <v>190</v>
      </c>
      <c r="C54" s="33" t="s">
        <v>191</v>
      </c>
      <c r="D54">
        <v>2</v>
      </c>
      <c r="E54">
        <v>0</v>
      </c>
      <c r="F54">
        <v>2</v>
      </c>
      <c r="G54">
        <v>1</v>
      </c>
      <c r="H54">
        <v>0</v>
      </c>
      <c r="I54">
        <v>1</v>
      </c>
      <c r="J54">
        <v>0</v>
      </c>
      <c r="K54">
        <v>0</v>
      </c>
      <c r="L54">
        <v>0</v>
      </c>
      <c r="M54">
        <f>SUM(Ind_1[[#This Row],[Total civilian casualties]:[Women injuries]])</f>
        <v>6</v>
      </c>
      <c r="N54" s="35">
        <f>IF(Ind_1[[#This Row],[Total]]&gt;20, 5, IF(Ind_1[[#This Row],[Total]]&gt;=16, 4, IF(Ind_1[[#This Row],[Total]]&gt;=11, 3, IF(Ind_1[[#This Row],[Total]]&gt;=6, 2, ))))</f>
        <v>2</v>
      </c>
    </row>
    <row r="55" spans="1:14" x14ac:dyDescent="0.35">
      <c r="A55" s="31" t="s">
        <v>167</v>
      </c>
      <c r="B55" s="31" t="s">
        <v>192</v>
      </c>
      <c r="C55" s="33" t="s">
        <v>193</v>
      </c>
      <c r="D55">
        <v>7</v>
      </c>
      <c r="E55">
        <v>3</v>
      </c>
      <c r="F55">
        <v>4</v>
      </c>
      <c r="G55">
        <v>1</v>
      </c>
      <c r="H55">
        <v>0</v>
      </c>
      <c r="I55">
        <v>1</v>
      </c>
      <c r="J55">
        <v>1</v>
      </c>
      <c r="K55">
        <v>1</v>
      </c>
      <c r="L55">
        <v>0</v>
      </c>
      <c r="M55">
        <f>SUM(Ind_1[[#This Row],[Total civilian casualties]:[Women injuries]])</f>
        <v>18</v>
      </c>
      <c r="N55" s="35">
        <f>IF(Ind_1[[#This Row],[Total]]&gt;20, 5, IF(Ind_1[[#This Row],[Total]]&gt;=16, 4, IF(Ind_1[[#This Row],[Total]]&gt;=11, 3, IF(Ind_1[[#This Row],[Total]]&gt;=6, 2, ))))</f>
        <v>4</v>
      </c>
    </row>
    <row r="56" spans="1:14" x14ac:dyDescent="0.35">
      <c r="A56" s="31" t="s">
        <v>167</v>
      </c>
      <c r="B56" s="31" t="s">
        <v>194</v>
      </c>
      <c r="C56" s="33" t="s">
        <v>195</v>
      </c>
      <c r="D56">
        <v>24</v>
      </c>
      <c r="E56">
        <v>11</v>
      </c>
      <c r="F56">
        <v>13</v>
      </c>
      <c r="G56">
        <v>5</v>
      </c>
      <c r="H56">
        <v>2</v>
      </c>
      <c r="I56">
        <v>3</v>
      </c>
      <c r="J56">
        <v>4</v>
      </c>
      <c r="K56">
        <v>0</v>
      </c>
      <c r="L56">
        <v>4</v>
      </c>
      <c r="M56">
        <f>SUM(Ind_1[[#This Row],[Total civilian casualties]:[Women injuries]])</f>
        <v>66</v>
      </c>
      <c r="N56" s="35">
        <f>IF(Ind_1[[#This Row],[Total]]&gt;20, 5, IF(Ind_1[[#This Row],[Total]]&gt;=16, 4, IF(Ind_1[[#This Row],[Total]]&gt;=11, 3, IF(Ind_1[[#This Row],[Total]]&gt;=6, 2, ))))</f>
        <v>5</v>
      </c>
    </row>
    <row r="57" spans="1:14" x14ac:dyDescent="0.35">
      <c r="A57" s="31" t="s">
        <v>167</v>
      </c>
      <c r="B57" s="31" t="s">
        <v>196</v>
      </c>
      <c r="C57" s="33" t="s">
        <v>197</v>
      </c>
      <c r="D57">
        <v>42</v>
      </c>
      <c r="E57">
        <v>16</v>
      </c>
      <c r="F57">
        <v>26</v>
      </c>
      <c r="G57">
        <v>11</v>
      </c>
      <c r="H57">
        <v>3</v>
      </c>
      <c r="I57">
        <v>8</v>
      </c>
      <c r="J57">
        <v>2</v>
      </c>
      <c r="K57">
        <v>0</v>
      </c>
      <c r="L57">
        <v>2</v>
      </c>
      <c r="M57">
        <f>SUM(Ind_1[[#This Row],[Total civilian casualties]:[Women injuries]])</f>
        <v>110</v>
      </c>
      <c r="N57" s="35">
        <f>IF(Ind_1[[#This Row],[Total]]&gt;20, 5, IF(Ind_1[[#This Row],[Total]]&gt;=16, 4, IF(Ind_1[[#This Row],[Total]]&gt;=11, 3, IF(Ind_1[[#This Row],[Total]]&gt;=6, 2, ))))</f>
        <v>5</v>
      </c>
    </row>
    <row r="58" spans="1:14" x14ac:dyDescent="0.35">
      <c r="A58" s="31" t="s">
        <v>167</v>
      </c>
      <c r="B58" s="31" t="s">
        <v>198</v>
      </c>
      <c r="C58" s="33" t="s">
        <v>199</v>
      </c>
      <c r="D58">
        <v>92</v>
      </c>
      <c r="E58">
        <v>20</v>
      </c>
      <c r="F58">
        <v>72</v>
      </c>
      <c r="G58">
        <v>32</v>
      </c>
      <c r="H58">
        <v>7</v>
      </c>
      <c r="I58">
        <v>25</v>
      </c>
      <c r="J58">
        <v>4</v>
      </c>
      <c r="K58">
        <v>1</v>
      </c>
      <c r="L58">
        <v>3</v>
      </c>
      <c r="M58">
        <f>SUM(Ind_1[[#This Row],[Total civilian casualties]:[Women injuries]])</f>
        <v>256</v>
      </c>
      <c r="N58" s="35">
        <f>IF(Ind_1[[#This Row],[Total]]&gt;20, 5, IF(Ind_1[[#This Row],[Total]]&gt;=16, 4, IF(Ind_1[[#This Row],[Total]]&gt;=11, 3, IF(Ind_1[[#This Row],[Total]]&gt;=6, 2, ))))</f>
        <v>5</v>
      </c>
    </row>
    <row r="59" spans="1:14" x14ac:dyDescent="0.35">
      <c r="A59" s="31" t="s">
        <v>167</v>
      </c>
      <c r="B59" s="31" t="s">
        <v>200</v>
      </c>
      <c r="C59" s="33" t="s">
        <v>201</v>
      </c>
      <c r="D59">
        <v>32</v>
      </c>
      <c r="E59">
        <v>14</v>
      </c>
      <c r="F59">
        <v>18</v>
      </c>
      <c r="G59">
        <v>6</v>
      </c>
      <c r="H59">
        <v>4</v>
      </c>
      <c r="I59">
        <v>2</v>
      </c>
      <c r="J59">
        <v>13</v>
      </c>
      <c r="K59">
        <v>3</v>
      </c>
      <c r="L59">
        <v>10</v>
      </c>
      <c r="M59">
        <f>SUM(Ind_1[[#This Row],[Total civilian casualties]:[Women injuries]])</f>
        <v>102</v>
      </c>
      <c r="N59" s="35">
        <f>IF(Ind_1[[#This Row],[Total]]&gt;20, 5, IF(Ind_1[[#This Row],[Total]]&gt;=16, 4, IF(Ind_1[[#This Row],[Total]]&gt;=11, 3, IF(Ind_1[[#This Row],[Total]]&gt;=6, 2, ))))</f>
        <v>5</v>
      </c>
    </row>
    <row r="60" spans="1:14" x14ac:dyDescent="0.35">
      <c r="A60" s="31" t="s">
        <v>167</v>
      </c>
      <c r="B60" s="31" t="s">
        <v>202</v>
      </c>
      <c r="C60" s="33" t="s">
        <v>203</v>
      </c>
      <c r="D60">
        <v>12</v>
      </c>
      <c r="E60">
        <v>7</v>
      </c>
      <c r="F60">
        <v>5</v>
      </c>
      <c r="G60">
        <v>9</v>
      </c>
      <c r="H60">
        <v>6</v>
      </c>
      <c r="I60">
        <v>3</v>
      </c>
      <c r="J60">
        <v>1</v>
      </c>
      <c r="K60">
        <v>0</v>
      </c>
      <c r="L60">
        <v>1</v>
      </c>
      <c r="M60">
        <f>SUM(Ind_1[[#This Row],[Total civilian casualties]:[Women injuries]])</f>
        <v>44</v>
      </c>
      <c r="N60" s="35">
        <f>IF(Ind_1[[#This Row],[Total]]&gt;20, 5, IF(Ind_1[[#This Row],[Total]]&gt;=16, 4, IF(Ind_1[[#This Row],[Total]]&gt;=11, 3, IF(Ind_1[[#This Row],[Total]]&gt;=6, 2, ))))</f>
        <v>5</v>
      </c>
    </row>
    <row r="61" spans="1:14" x14ac:dyDescent="0.35">
      <c r="A61" s="31" t="s">
        <v>167</v>
      </c>
      <c r="B61" s="31" t="s">
        <v>204</v>
      </c>
      <c r="C61" s="33" t="s">
        <v>205</v>
      </c>
      <c r="D61">
        <v>6</v>
      </c>
      <c r="E61">
        <v>2</v>
      </c>
      <c r="F61">
        <v>4</v>
      </c>
      <c r="G61">
        <v>0</v>
      </c>
      <c r="H61">
        <v>0</v>
      </c>
      <c r="I61">
        <v>0</v>
      </c>
      <c r="J61">
        <v>1</v>
      </c>
      <c r="K61">
        <v>0</v>
      </c>
      <c r="L61">
        <v>1</v>
      </c>
      <c r="M61">
        <f>SUM(Ind_1[[#This Row],[Total civilian casualties]:[Women injuries]])</f>
        <v>14</v>
      </c>
      <c r="N61" s="35">
        <f>IF(Ind_1[[#This Row],[Total]]&gt;20, 5, IF(Ind_1[[#This Row],[Total]]&gt;=16, 4, IF(Ind_1[[#This Row],[Total]]&gt;=11, 3, IF(Ind_1[[#This Row],[Total]]&gt;=6, 2, ))))</f>
        <v>3</v>
      </c>
    </row>
    <row r="62" spans="1:14" x14ac:dyDescent="0.35">
      <c r="A62" s="31" t="s">
        <v>206</v>
      </c>
      <c r="B62" s="31" t="s">
        <v>207</v>
      </c>
      <c r="C62" s="33" t="s">
        <v>208</v>
      </c>
      <c r="D62">
        <v>38</v>
      </c>
      <c r="E62">
        <v>14</v>
      </c>
      <c r="F62">
        <v>24</v>
      </c>
      <c r="G62">
        <v>3</v>
      </c>
      <c r="H62">
        <v>1</v>
      </c>
      <c r="I62">
        <v>2</v>
      </c>
      <c r="J62">
        <v>1</v>
      </c>
      <c r="K62">
        <v>0</v>
      </c>
      <c r="L62">
        <v>1</v>
      </c>
      <c r="M62">
        <f>SUM(Ind_1[[#This Row],[Total civilian casualties]:[Women injuries]])</f>
        <v>84</v>
      </c>
      <c r="N62" s="35">
        <f>IF(Ind_1[[#This Row],[Total]]&gt;20, 5, IF(Ind_1[[#This Row],[Total]]&gt;=16, 4, IF(Ind_1[[#This Row],[Total]]&gt;=11, 3, IF(Ind_1[[#This Row],[Total]]&gt;=6, 2, ))))</f>
        <v>5</v>
      </c>
    </row>
    <row r="63" spans="1:14" x14ac:dyDescent="0.35">
      <c r="A63" s="31" t="s">
        <v>206</v>
      </c>
      <c r="B63" s="31" t="s">
        <v>209</v>
      </c>
      <c r="C63" s="33" t="s">
        <v>210</v>
      </c>
      <c r="D63">
        <v>11</v>
      </c>
      <c r="E63">
        <v>6</v>
      </c>
      <c r="F63">
        <v>5</v>
      </c>
      <c r="G63">
        <v>2</v>
      </c>
      <c r="H63">
        <v>2</v>
      </c>
      <c r="I63">
        <v>0</v>
      </c>
      <c r="J63">
        <v>0</v>
      </c>
      <c r="K63">
        <v>0</v>
      </c>
      <c r="L63">
        <v>0</v>
      </c>
      <c r="M63">
        <f>SUM(Ind_1[[#This Row],[Total civilian casualties]:[Women injuries]])</f>
        <v>26</v>
      </c>
      <c r="N63" s="35">
        <f>IF(Ind_1[[#This Row],[Total]]&gt;20, 5, IF(Ind_1[[#This Row],[Total]]&gt;=16, 4, IF(Ind_1[[#This Row],[Total]]&gt;=11, 3, IF(Ind_1[[#This Row],[Total]]&gt;=6, 2, ))))</f>
        <v>5</v>
      </c>
    </row>
    <row r="64" spans="1:14" x14ac:dyDescent="0.35">
      <c r="A64" s="31" t="s">
        <v>206</v>
      </c>
      <c r="B64" s="31" t="s">
        <v>211</v>
      </c>
      <c r="C64" s="33" t="s">
        <v>212</v>
      </c>
      <c r="D64">
        <v>0</v>
      </c>
      <c r="E64">
        <v>0</v>
      </c>
      <c r="F64">
        <v>0</v>
      </c>
      <c r="G64">
        <v>0</v>
      </c>
      <c r="H64">
        <v>0</v>
      </c>
      <c r="I64">
        <v>0</v>
      </c>
      <c r="J64">
        <v>0</v>
      </c>
      <c r="K64">
        <v>0</v>
      </c>
      <c r="L64">
        <v>0</v>
      </c>
      <c r="M64">
        <f>SUM(Ind_1[[#This Row],[Total civilian casualties]:[Women injuries]])</f>
        <v>0</v>
      </c>
      <c r="N64" s="35">
        <f>IF(Ind_1[[#This Row],[Total]]&gt;20, 5, IF(Ind_1[[#This Row],[Total]]&gt;=16, 4, IF(Ind_1[[#This Row],[Total]]&gt;=11, 3, IF(Ind_1[[#This Row],[Total]]&gt;=6, 2, ))))</f>
        <v>0</v>
      </c>
    </row>
    <row r="65" spans="1:14" x14ac:dyDescent="0.35">
      <c r="A65" s="31" t="s">
        <v>213</v>
      </c>
      <c r="B65" s="31" t="s">
        <v>214</v>
      </c>
      <c r="C65" s="33" t="s">
        <v>215</v>
      </c>
      <c r="D65">
        <v>1</v>
      </c>
      <c r="E65">
        <v>0</v>
      </c>
      <c r="F65">
        <v>1</v>
      </c>
      <c r="G65">
        <v>1</v>
      </c>
      <c r="H65">
        <v>0</v>
      </c>
      <c r="I65">
        <v>1</v>
      </c>
      <c r="J65">
        <v>0</v>
      </c>
      <c r="K65">
        <v>0</v>
      </c>
      <c r="L65">
        <v>0</v>
      </c>
      <c r="M65">
        <f>SUM(Ind_1[[#This Row],[Total civilian casualties]:[Women injuries]])</f>
        <v>4</v>
      </c>
      <c r="N65" s="35">
        <f>IF(Ind_1[[#This Row],[Total]]&gt;20, 5, IF(Ind_1[[#This Row],[Total]]&gt;=16, 4, IF(Ind_1[[#This Row],[Total]]&gt;=11, 3, IF(Ind_1[[#This Row],[Total]]&gt;=6, 2, ))))</f>
        <v>0</v>
      </c>
    </row>
    <row r="66" spans="1:14" x14ac:dyDescent="0.35">
      <c r="A66" s="31" t="s">
        <v>213</v>
      </c>
      <c r="B66" s="31" t="s">
        <v>216</v>
      </c>
      <c r="C66" s="33" t="s">
        <v>217</v>
      </c>
      <c r="D66">
        <v>8</v>
      </c>
      <c r="E66">
        <v>3</v>
      </c>
      <c r="F66">
        <v>5</v>
      </c>
      <c r="G66">
        <v>7</v>
      </c>
      <c r="H66">
        <v>2</v>
      </c>
      <c r="I66">
        <v>5</v>
      </c>
      <c r="J66">
        <v>1</v>
      </c>
      <c r="K66">
        <v>1</v>
      </c>
      <c r="L66">
        <v>0</v>
      </c>
      <c r="M66">
        <f>SUM(Ind_1[[#This Row],[Total civilian casualties]:[Women injuries]])</f>
        <v>32</v>
      </c>
      <c r="N66" s="35">
        <f>IF(Ind_1[[#This Row],[Total]]&gt;20, 5, IF(Ind_1[[#This Row],[Total]]&gt;=16, 4, IF(Ind_1[[#This Row],[Total]]&gt;=11, 3, IF(Ind_1[[#This Row],[Total]]&gt;=6, 2, ))))</f>
        <v>5</v>
      </c>
    </row>
    <row r="67" spans="1:14" x14ac:dyDescent="0.35">
      <c r="A67" s="31" t="s">
        <v>213</v>
      </c>
      <c r="B67" s="31" t="s">
        <v>218</v>
      </c>
      <c r="C67" s="33" t="s">
        <v>219</v>
      </c>
      <c r="D67">
        <v>34</v>
      </c>
      <c r="E67">
        <v>15</v>
      </c>
      <c r="F67">
        <v>19</v>
      </c>
      <c r="G67">
        <v>0</v>
      </c>
      <c r="H67">
        <v>0</v>
      </c>
      <c r="I67">
        <v>0</v>
      </c>
      <c r="J67">
        <v>0</v>
      </c>
      <c r="K67">
        <v>0</v>
      </c>
      <c r="L67">
        <v>0</v>
      </c>
      <c r="M67">
        <f>SUM(Ind_1[[#This Row],[Total civilian casualties]:[Women injuries]])</f>
        <v>68</v>
      </c>
      <c r="N67" s="35">
        <f>IF(Ind_1[[#This Row],[Total]]&gt;20, 5, IF(Ind_1[[#This Row],[Total]]&gt;=16, 4, IF(Ind_1[[#This Row],[Total]]&gt;=11, 3, IF(Ind_1[[#This Row],[Total]]&gt;=6, 2, ))))</f>
        <v>5</v>
      </c>
    </row>
    <row r="68" spans="1:14" x14ac:dyDescent="0.35">
      <c r="A68" s="31" t="s">
        <v>213</v>
      </c>
      <c r="B68" s="31" t="s">
        <v>220</v>
      </c>
      <c r="C68" s="33" t="s">
        <v>221</v>
      </c>
      <c r="D68">
        <v>4</v>
      </c>
      <c r="E68">
        <v>0</v>
      </c>
      <c r="F68">
        <v>4</v>
      </c>
      <c r="G68">
        <v>2</v>
      </c>
      <c r="H68">
        <v>0</v>
      </c>
      <c r="I68">
        <v>2</v>
      </c>
      <c r="J68">
        <v>2</v>
      </c>
      <c r="K68">
        <v>0</v>
      </c>
      <c r="L68">
        <v>2</v>
      </c>
      <c r="M68">
        <f>SUM(Ind_1[[#This Row],[Total civilian casualties]:[Women injuries]])</f>
        <v>16</v>
      </c>
      <c r="N68" s="35">
        <f>IF(Ind_1[[#This Row],[Total]]&gt;20, 5, IF(Ind_1[[#This Row],[Total]]&gt;=16, 4, IF(Ind_1[[#This Row],[Total]]&gt;=11, 3, IF(Ind_1[[#This Row],[Total]]&gt;=6, 2, ))))</f>
        <v>4</v>
      </c>
    </row>
    <row r="69" spans="1:14" x14ac:dyDescent="0.35">
      <c r="A69" s="31" t="s">
        <v>213</v>
      </c>
      <c r="B69" s="31" t="s">
        <v>222</v>
      </c>
      <c r="C69" s="33" t="s">
        <v>223</v>
      </c>
      <c r="D69">
        <v>3</v>
      </c>
      <c r="E69">
        <v>1</v>
      </c>
      <c r="F69">
        <v>2</v>
      </c>
      <c r="G69">
        <v>2</v>
      </c>
      <c r="H69">
        <v>0</v>
      </c>
      <c r="I69">
        <v>2</v>
      </c>
      <c r="J69">
        <v>0</v>
      </c>
      <c r="K69">
        <v>0</v>
      </c>
      <c r="L69">
        <v>0</v>
      </c>
      <c r="M69">
        <f>SUM(Ind_1[[#This Row],[Total civilian casualties]:[Women injuries]])</f>
        <v>10</v>
      </c>
      <c r="N69" s="35">
        <f>IF(Ind_1[[#This Row],[Total]]&gt;20, 5, IF(Ind_1[[#This Row],[Total]]&gt;=16, 4, IF(Ind_1[[#This Row],[Total]]&gt;=11, 3, IF(Ind_1[[#This Row],[Total]]&gt;=6, 2, ))))</f>
        <v>2</v>
      </c>
    </row>
    <row r="70" spans="1:14" x14ac:dyDescent="0.35">
      <c r="A70" s="31" t="s">
        <v>213</v>
      </c>
      <c r="B70" s="31" t="s">
        <v>224</v>
      </c>
      <c r="C70" s="33" t="s">
        <v>225</v>
      </c>
      <c r="D70">
        <v>1</v>
      </c>
      <c r="E70">
        <v>0</v>
      </c>
      <c r="F70">
        <v>1</v>
      </c>
      <c r="G70">
        <v>0</v>
      </c>
      <c r="H70">
        <v>0</v>
      </c>
      <c r="I70">
        <v>0</v>
      </c>
      <c r="J70">
        <v>1</v>
      </c>
      <c r="K70">
        <v>0</v>
      </c>
      <c r="L70">
        <v>1</v>
      </c>
      <c r="M70">
        <f>SUM(Ind_1[[#This Row],[Total civilian casualties]:[Women injuries]])</f>
        <v>4</v>
      </c>
      <c r="N70" s="35">
        <f>IF(Ind_1[[#This Row],[Total]]&gt;20, 5, IF(Ind_1[[#This Row],[Total]]&gt;=16, 4, IF(Ind_1[[#This Row],[Total]]&gt;=11, 3, IF(Ind_1[[#This Row],[Total]]&gt;=6, 2, ))))</f>
        <v>0</v>
      </c>
    </row>
    <row r="71" spans="1:14" x14ac:dyDescent="0.35">
      <c r="A71" s="31" t="s">
        <v>213</v>
      </c>
      <c r="B71" s="31" t="s">
        <v>226</v>
      </c>
      <c r="C71" s="33" t="s">
        <v>227</v>
      </c>
      <c r="D71">
        <v>7</v>
      </c>
      <c r="E71">
        <v>2</v>
      </c>
      <c r="F71">
        <v>5</v>
      </c>
      <c r="G71">
        <v>2</v>
      </c>
      <c r="H71">
        <v>2</v>
      </c>
      <c r="I71">
        <v>0</v>
      </c>
      <c r="J71">
        <v>2</v>
      </c>
      <c r="K71">
        <v>0</v>
      </c>
      <c r="L71">
        <v>2</v>
      </c>
      <c r="M71">
        <f>SUM(Ind_1[[#This Row],[Total civilian casualties]:[Women injuries]])</f>
        <v>22</v>
      </c>
      <c r="N71" s="35">
        <f>IF(Ind_1[[#This Row],[Total]]&gt;20, 5, IF(Ind_1[[#This Row],[Total]]&gt;=16, 4, IF(Ind_1[[#This Row],[Total]]&gt;=11, 3, IF(Ind_1[[#This Row],[Total]]&gt;=6, 2, ))))</f>
        <v>5</v>
      </c>
    </row>
    <row r="72" spans="1:14" x14ac:dyDescent="0.35">
      <c r="A72" s="31" t="s">
        <v>213</v>
      </c>
      <c r="B72" s="31" t="s">
        <v>228</v>
      </c>
      <c r="C72" s="33" t="s">
        <v>229</v>
      </c>
      <c r="D72">
        <v>6</v>
      </c>
      <c r="E72">
        <v>5</v>
      </c>
      <c r="F72">
        <v>1</v>
      </c>
      <c r="G72">
        <v>1</v>
      </c>
      <c r="H72">
        <v>1</v>
      </c>
      <c r="I72">
        <v>0</v>
      </c>
      <c r="J72">
        <v>0</v>
      </c>
      <c r="K72">
        <v>0</v>
      </c>
      <c r="L72">
        <v>0</v>
      </c>
      <c r="M72">
        <f>SUM(Ind_1[[#This Row],[Total civilian casualties]:[Women injuries]])</f>
        <v>14</v>
      </c>
      <c r="N72" s="35">
        <f>IF(Ind_1[[#This Row],[Total]]&gt;20, 5, IF(Ind_1[[#This Row],[Total]]&gt;=16, 4, IF(Ind_1[[#This Row],[Total]]&gt;=11, 3, IF(Ind_1[[#This Row],[Total]]&gt;=6, 2, ))))</f>
        <v>3</v>
      </c>
    </row>
    <row r="73" spans="1:14" x14ac:dyDescent="0.35">
      <c r="A73" s="31" t="s">
        <v>230</v>
      </c>
      <c r="B73" s="31" t="s">
        <v>231</v>
      </c>
      <c r="C73" s="33" t="s">
        <v>232</v>
      </c>
      <c r="D73">
        <v>6</v>
      </c>
      <c r="E73">
        <v>0</v>
      </c>
      <c r="F73">
        <v>6</v>
      </c>
      <c r="G73">
        <v>0</v>
      </c>
      <c r="H73">
        <v>0</v>
      </c>
      <c r="I73">
        <v>0</v>
      </c>
      <c r="J73">
        <v>0</v>
      </c>
      <c r="K73">
        <v>0</v>
      </c>
      <c r="L73">
        <v>0</v>
      </c>
      <c r="M73">
        <f>SUM(Ind_1[[#This Row],[Total civilian casualties]:[Women injuries]])</f>
        <v>12</v>
      </c>
      <c r="N73" s="35">
        <f>IF(Ind_1[[#This Row],[Total]]&gt;20, 5, IF(Ind_1[[#This Row],[Total]]&gt;=16, 4, IF(Ind_1[[#This Row],[Total]]&gt;=11, 3, IF(Ind_1[[#This Row],[Total]]&gt;=6, 2, ))))</f>
        <v>3</v>
      </c>
    </row>
    <row r="74" spans="1:14" x14ac:dyDescent="0.35">
      <c r="A74" s="31" t="s">
        <v>230</v>
      </c>
      <c r="B74" s="31" t="s">
        <v>233</v>
      </c>
      <c r="C74" s="33" t="s">
        <v>234</v>
      </c>
      <c r="D74">
        <v>0</v>
      </c>
      <c r="E74">
        <v>0</v>
      </c>
      <c r="F74">
        <v>0</v>
      </c>
      <c r="G74">
        <v>0</v>
      </c>
      <c r="H74">
        <v>0</v>
      </c>
      <c r="I74">
        <v>0</v>
      </c>
      <c r="J74">
        <v>0</v>
      </c>
      <c r="K74">
        <v>0</v>
      </c>
      <c r="L74">
        <v>0</v>
      </c>
      <c r="M74">
        <f>SUM(Ind_1[[#This Row],[Total civilian casualties]:[Women injuries]])</f>
        <v>0</v>
      </c>
      <c r="N74" s="35">
        <f>IF(Ind_1[[#This Row],[Total]]&gt;20, 5, IF(Ind_1[[#This Row],[Total]]&gt;=16, 4, IF(Ind_1[[#This Row],[Total]]&gt;=11, 3, IF(Ind_1[[#This Row],[Total]]&gt;=6, 2, ))))</f>
        <v>0</v>
      </c>
    </row>
    <row r="75" spans="1:14" x14ac:dyDescent="0.35">
      <c r="A75" s="31" t="s">
        <v>230</v>
      </c>
      <c r="B75" s="31" t="s">
        <v>235</v>
      </c>
      <c r="C75" s="33" t="s">
        <v>236</v>
      </c>
      <c r="D75">
        <v>11</v>
      </c>
      <c r="E75">
        <v>4</v>
      </c>
      <c r="F75">
        <v>7</v>
      </c>
      <c r="G75">
        <v>6</v>
      </c>
      <c r="H75">
        <v>3</v>
      </c>
      <c r="I75">
        <v>3</v>
      </c>
      <c r="J75">
        <v>1</v>
      </c>
      <c r="K75">
        <v>0</v>
      </c>
      <c r="L75">
        <v>1</v>
      </c>
      <c r="M75">
        <f>SUM(Ind_1[[#This Row],[Total civilian casualties]:[Women injuries]])</f>
        <v>36</v>
      </c>
      <c r="N75" s="35">
        <f>IF(Ind_1[[#This Row],[Total]]&gt;20, 5, IF(Ind_1[[#This Row],[Total]]&gt;=16, 4, IF(Ind_1[[#This Row],[Total]]&gt;=11, 3, IF(Ind_1[[#This Row],[Total]]&gt;=6, 2, ))))</f>
        <v>5</v>
      </c>
    </row>
    <row r="76" spans="1:14" x14ac:dyDescent="0.35">
      <c r="A76" s="31" t="s">
        <v>230</v>
      </c>
      <c r="B76" s="31" t="s">
        <v>237</v>
      </c>
      <c r="C76" s="33" t="s">
        <v>238</v>
      </c>
      <c r="D76">
        <v>37</v>
      </c>
      <c r="E76">
        <v>14</v>
      </c>
      <c r="F76">
        <v>23</v>
      </c>
      <c r="G76">
        <v>8</v>
      </c>
      <c r="H76">
        <v>4</v>
      </c>
      <c r="I76">
        <v>4</v>
      </c>
      <c r="J76">
        <v>0</v>
      </c>
      <c r="K76">
        <v>0</v>
      </c>
      <c r="L76">
        <v>0</v>
      </c>
      <c r="M76">
        <f>SUM(Ind_1[[#This Row],[Total civilian casualties]:[Women injuries]])</f>
        <v>90</v>
      </c>
      <c r="N76" s="35">
        <f>IF(Ind_1[[#This Row],[Total]]&gt;20, 5, IF(Ind_1[[#This Row],[Total]]&gt;=16, 4, IF(Ind_1[[#This Row],[Total]]&gt;=11, 3, IF(Ind_1[[#This Row],[Total]]&gt;=6, 2, ))))</f>
        <v>5</v>
      </c>
    </row>
    <row r="77" spans="1:14" x14ac:dyDescent="0.35">
      <c r="A77" s="31" t="s">
        <v>230</v>
      </c>
      <c r="B77" s="31" t="s">
        <v>239</v>
      </c>
      <c r="C77" s="33" t="s">
        <v>240</v>
      </c>
      <c r="D77">
        <v>14</v>
      </c>
      <c r="E77">
        <v>6</v>
      </c>
      <c r="F77">
        <v>8</v>
      </c>
      <c r="G77">
        <v>7</v>
      </c>
      <c r="H77">
        <v>2</v>
      </c>
      <c r="I77">
        <v>5</v>
      </c>
      <c r="J77">
        <v>1</v>
      </c>
      <c r="K77">
        <v>1</v>
      </c>
      <c r="L77">
        <v>0</v>
      </c>
      <c r="M77">
        <f>SUM(Ind_1[[#This Row],[Total civilian casualties]:[Women injuries]])</f>
        <v>44</v>
      </c>
      <c r="N77" s="35">
        <f>IF(Ind_1[[#This Row],[Total]]&gt;20, 5, IF(Ind_1[[#This Row],[Total]]&gt;=16, 4, IF(Ind_1[[#This Row],[Total]]&gt;=11, 3, IF(Ind_1[[#This Row],[Total]]&gt;=6, 2, ))))</f>
        <v>5</v>
      </c>
    </row>
    <row r="78" spans="1:14" x14ac:dyDescent="0.35">
      <c r="A78" s="31" t="s">
        <v>230</v>
      </c>
      <c r="B78" s="31" t="s">
        <v>241</v>
      </c>
      <c r="C78" s="33" t="s">
        <v>242</v>
      </c>
      <c r="D78">
        <v>18</v>
      </c>
      <c r="E78">
        <v>3</v>
      </c>
      <c r="F78">
        <v>15</v>
      </c>
      <c r="G78">
        <v>9</v>
      </c>
      <c r="H78">
        <v>2</v>
      </c>
      <c r="I78">
        <v>7</v>
      </c>
      <c r="J78">
        <v>4</v>
      </c>
      <c r="K78">
        <v>0</v>
      </c>
      <c r="L78">
        <v>4</v>
      </c>
      <c r="M78">
        <f>SUM(Ind_1[[#This Row],[Total civilian casualties]:[Women injuries]])</f>
        <v>62</v>
      </c>
      <c r="N78" s="35">
        <f>IF(Ind_1[[#This Row],[Total]]&gt;20, 5, IF(Ind_1[[#This Row],[Total]]&gt;=16, 4, IF(Ind_1[[#This Row],[Total]]&gt;=11, 3, IF(Ind_1[[#This Row],[Total]]&gt;=6, 2, ))))</f>
        <v>5</v>
      </c>
    </row>
    <row r="79" spans="1:14" x14ac:dyDescent="0.35">
      <c r="A79" s="31" t="s">
        <v>230</v>
      </c>
      <c r="B79" s="31" t="s">
        <v>243</v>
      </c>
      <c r="C79" s="33" t="s">
        <v>244</v>
      </c>
      <c r="D79">
        <v>93</v>
      </c>
      <c r="E79">
        <v>20</v>
      </c>
      <c r="F79">
        <v>73</v>
      </c>
      <c r="G79">
        <v>23</v>
      </c>
      <c r="H79">
        <v>3</v>
      </c>
      <c r="I79">
        <v>20</v>
      </c>
      <c r="J79">
        <v>19</v>
      </c>
      <c r="K79">
        <v>5</v>
      </c>
      <c r="L79">
        <v>14</v>
      </c>
      <c r="M79">
        <f>SUM(Ind_1[[#This Row],[Total civilian casualties]:[Women injuries]])</f>
        <v>270</v>
      </c>
      <c r="N79" s="35">
        <f>IF(Ind_1[[#This Row],[Total]]&gt;20, 5, IF(Ind_1[[#This Row],[Total]]&gt;=16, 4, IF(Ind_1[[#This Row],[Total]]&gt;=11, 3, IF(Ind_1[[#This Row],[Total]]&gt;=6, 2, ))))</f>
        <v>5</v>
      </c>
    </row>
    <row r="80" spans="1:14" x14ac:dyDescent="0.35">
      <c r="A80" s="31" t="s">
        <v>230</v>
      </c>
      <c r="B80" s="31" t="s">
        <v>245</v>
      </c>
      <c r="C80" s="33" t="s">
        <v>246</v>
      </c>
      <c r="D80">
        <v>44</v>
      </c>
      <c r="E80">
        <v>10</v>
      </c>
      <c r="F80">
        <v>34</v>
      </c>
      <c r="G80">
        <v>21</v>
      </c>
      <c r="H80">
        <v>1</v>
      </c>
      <c r="I80">
        <v>20</v>
      </c>
      <c r="J80">
        <v>3</v>
      </c>
      <c r="K80">
        <v>0</v>
      </c>
      <c r="L80">
        <v>3</v>
      </c>
      <c r="M80">
        <f>SUM(Ind_1[[#This Row],[Total civilian casualties]:[Women injuries]])</f>
        <v>136</v>
      </c>
      <c r="N80" s="35">
        <f>IF(Ind_1[[#This Row],[Total]]&gt;20, 5, IF(Ind_1[[#This Row],[Total]]&gt;=16, 4, IF(Ind_1[[#This Row],[Total]]&gt;=11, 3, IF(Ind_1[[#This Row],[Total]]&gt;=6, 2, ))))</f>
        <v>5</v>
      </c>
    </row>
    <row r="81" spans="1:14" x14ac:dyDescent="0.35">
      <c r="A81" s="31" t="s">
        <v>230</v>
      </c>
      <c r="B81" s="31" t="s">
        <v>247</v>
      </c>
      <c r="C81" s="33" t="s">
        <v>248</v>
      </c>
      <c r="D81">
        <v>26</v>
      </c>
      <c r="E81">
        <v>11</v>
      </c>
      <c r="F81">
        <v>15</v>
      </c>
      <c r="G81">
        <v>4</v>
      </c>
      <c r="H81">
        <v>3</v>
      </c>
      <c r="I81">
        <v>1</v>
      </c>
      <c r="J81">
        <v>4</v>
      </c>
      <c r="K81">
        <v>1</v>
      </c>
      <c r="L81">
        <v>3</v>
      </c>
      <c r="M81">
        <f>SUM(Ind_1[[#This Row],[Total civilian casualties]:[Women injuries]])</f>
        <v>68</v>
      </c>
      <c r="N81" s="35">
        <f>IF(Ind_1[[#This Row],[Total]]&gt;20, 5, IF(Ind_1[[#This Row],[Total]]&gt;=16, 4, IF(Ind_1[[#This Row],[Total]]&gt;=11, 3, IF(Ind_1[[#This Row],[Total]]&gt;=6, 2, ))))</f>
        <v>5</v>
      </c>
    </row>
    <row r="82" spans="1:14" x14ac:dyDescent="0.35">
      <c r="A82" s="31" t="s">
        <v>230</v>
      </c>
      <c r="B82" s="31" t="s">
        <v>249</v>
      </c>
      <c r="C82" s="33" t="s">
        <v>250</v>
      </c>
      <c r="D82">
        <v>17</v>
      </c>
      <c r="E82">
        <v>5</v>
      </c>
      <c r="F82">
        <v>12</v>
      </c>
      <c r="G82">
        <v>0</v>
      </c>
      <c r="H82">
        <v>0</v>
      </c>
      <c r="I82">
        <v>0</v>
      </c>
      <c r="J82">
        <v>1</v>
      </c>
      <c r="K82">
        <v>0</v>
      </c>
      <c r="L82">
        <v>1</v>
      </c>
      <c r="M82">
        <f>SUM(Ind_1[[#This Row],[Total civilian casualties]:[Women injuries]])</f>
        <v>36</v>
      </c>
      <c r="N82" s="35">
        <f>IF(Ind_1[[#This Row],[Total]]&gt;20, 5, IF(Ind_1[[#This Row],[Total]]&gt;=16, 4, IF(Ind_1[[#This Row],[Total]]&gt;=11, 3, IF(Ind_1[[#This Row],[Total]]&gt;=6, 2, ))))</f>
        <v>5</v>
      </c>
    </row>
    <row r="83" spans="1:14" x14ac:dyDescent="0.35">
      <c r="A83" s="31" t="s">
        <v>230</v>
      </c>
      <c r="B83" s="31" t="s">
        <v>251</v>
      </c>
      <c r="C83" s="33" t="s">
        <v>252</v>
      </c>
      <c r="D83">
        <v>5</v>
      </c>
      <c r="E83">
        <v>0</v>
      </c>
      <c r="F83">
        <v>5</v>
      </c>
      <c r="G83">
        <v>3</v>
      </c>
      <c r="H83">
        <v>0</v>
      </c>
      <c r="I83">
        <v>3</v>
      </c>
      <c r="J83">
        <v>0</v>
      </c>
      <c r="K83">
        <v>0</v>
      </c>
      <c r="L83">
        <v>0</v>
      </c>
      <c r="M83">
        <f>SUM(Ind_1[[#This Row],[Total civilian casualties]:[Women injuries]])</f>
        <v>16</v>
      </c>
      <c r="N83" s="35">
        <f>IF(Ind_1[[#This Row],[Total]]&gt;20, 5, IF(Ind_1[[#This Row],[Total]]&gt;=16, 4, IF(Ind_1[[#This Row],[Total]]&gt;=11, 3, IF(Ind_1[[#This Row],[Total]]&gt;=6, 2, ))))</f>
        <v>4</v>
      </c>
    </row>
    <row r="84" spans="1:14" x14ac:dyDescent="0.35">
      <c r="A84" s="31" t="s">
        <v>230</v>
      </c>
      <c r="B84" s="31" t="s">
        <v>253</v>
      </c>
      <c r="C84" s="33" t="s">
        <v>254</v>
      </c>
      <c r="D84">
        <v>3</v>
      </c>
      <c r="E84">
        <v>0</v>
      </c>
      <c r="F84">
        <v>3</v>
      </c>
      <c r="G84">
        <v>2</v>
      </c>
      <c r="H84">
        <v>0</v>
      </c>
      <c r="I84">
        <v>2</v>
      </c>
      <c r="J84">
        <v>0</v>
      </c>
      <c r="K84">
        <v>0</v>
      </c>
      <c r="L84">
        <v>0</v>
      </c>
      <c r="M84">
        <f>SUM(Ind_1[[#This Row],[Total civilian casualties]:[Women injuries]])</f>
        <v>10</v>
      </c>
      <c r="N84" s="35">
        <f>IF(Ind_1[[#This Row],[Total]]&gt;20, 5, IF(Ind_1[[#This Row],[Total]]&gt;=16, 4, IF(Ind_1[[#This Row],[Total]]&gt;=11, 3, IF(Ind_1[[#This Row],[Total]]&gt;=6, 2, ))))</f>
        <v>2</v>
      </c>
    </row>
    <row r="85" spans="1:14" x14ac:dyDescent="0.35">
      <c r="A85" s="31" t="s">
        <v>230</v>
      </c>
      <c r="B85" s="31" t="s">
        <v>255</v>
      </c>
      <c r="C85" s="33" t="s">
        <v>256</v>
      </c>
      <c r="D85">
        <v>52</v>
      </c>
      <c r="E85">
        <v>17</v>
      </c>
      <c r="F85">
        <v>35</v>
      </c>
      <c r="G85">
        <v>15</v>
      </c>
      <c r="H85">
        <v>3</v>
      </c>
      <c r="I85">
        <v>12</v>
      </c>
      <c r="J85">
        <v>8</v>
      </c>
      <c r="K85">
        <v>1</v>
      </c>
      <c r="L85">
        <v>7</v>
      </c>
      <c r="M85">
        <f>SUM(Ind_1[[#This Row],[Total civilian casualties]:[Women injuries]])</f>
        <v>150</v>
      </c>
      <c r="N85" s="35">
        <f>IF(Ind_1[[#This Row],[Total]]&gt;20, 5, IF(Ind_1[[#This Row],[Total]]&gt;=16, 4, IF(Ind_1[[#This Row],[Total]]&gt;=11, 3, IF(Ind_1[[#This Row],[Total]]&gt;=6, 2, ))))</f>
        <v>5</v>
      </c>
    </row>
    <row r="86" spans="1:14" x14ac:dyDescent="0.35">
      <c r="A86" s="31" t="s">
        <v>257</v>
      </c>
      <c r="B86" s="31" t="s">
        <v>258</v>
      </c>
      <c r="C86" s="33" t="s">
        <v>259</v>
      </c>
      <c r="D86">
        <v>4</v>
      </c>
      <c r="E86">
        <v>4</v>
      </c>
      <c r="F86">
        <v>0</v>
      </c>
      <c r="G86">
        <v>0</v>
      </c>
      <c r="H86">
        <v>0</v>
      </c>
      <c r="I86">
        <v>0</v>
      </c>
      <c r="J86">
        <v>0</v>
      </c>
      <c r="K86">
        <v>0</v>
      </c>
      <c r="L86">
        <v>0</v>
      </c>
      <c r="M86">
        <f>SUM(Ind_1[[#This Row],[Total civilian casualties]:[Women injuries]])</f>
        <v>8</v>
      </c>
      <c r="N86" s="35">
        <f>IF(Ind_1[[#This Row],[Total]]&gt;20, 5, IF(Ind_1[[#This Row],[Total]]&gt;=16, 4, IF(Ind_1[[#This Row],[Total]]&gt;=11, 3, IF(Ind_1[[#This Row],[Total]]&gt;=6, 2, ))))</f>
        <v>2</v>
      </c>
    </row>
    <row r="87" spans="1:14" x14ac:dyDescent="0.35">
      <c r="A87" s="31" t="s">
        <v>257</v>
      </c>
      <c r="B87" s="31" t="s">
        <v>260</v>
      </c>
      <c r="C87" s="33" t="s">
        <v>261</v>
      </c>
      <c r="D87">
        <v>13</v>
      </c>
      <c r="E87">
        <v>4</v>
      </c>
      <c r="F87">
        <v>9</v>
      </c>
      <c r="G87">
        <v>0</v>
      </c>
      <c r="H87">
        <v>0</v>
      </c>
      <c r="I87">
        <v>0</v>
      </c>
      <c r="J87">
        <v>0</v>
      </c>
      <c r="K87">
        <v>0</v>
      </c>
      <c r="L87">
        <v>0</v>
      </c>
      <c r="M87">
        <f>SUM(Ind_1[[#This Row],[Total civilian casualties]:[Women injuries]])</f>
        <v>26</v>
      </c>
      <c r="N87" s="35">
        <f>IF(Ind_1[[#This Row],[Total]]&gt;20, 5, IF(Ind_1[[#This Row],[Total]]&gt;=16, 4, IF(Ind_1[[#This Row],[Total]]&gt;=11, 3, IF(Ind_1[[#This Row],[Total]]&gt;=6, 2, ))))</f>
        <v>5</v>
      </c>
    </row>
    <row r="88" spans="1:14" x14ac:dyDescent="0.35">
      <c r="A88" s="31" t="s">
        <v>257</v>
      </c>
      <c r="B88" s="31" t="s">
        <v>262</v>
      </c>
      <c r="C88" s="33" t="s">
        <v>263</v>
      </c>
      <c r="D88">
        <v>1</v>
      </c>
      <c r="E88">
        <v>0</v>
      </c>
      <c r="F88">
        <v>1</v>
      </c>
      <c r="G88">
        <v>1</v>
      </c>
      <c r="H88">
        <v>0</v>
      </c>
      <c r="I88">
        <v>1</v>
      </c>
      <c r="J88">
        <v>0</v>
      </c>
      <c r="K88">
        <v>0</v>
      </c>
      <c r="L88">
        <v>0</v>
      </c>
      <c r="M88">
        <f>SUM(Ind_1[[#This Row],[Total civilian casualties]:[Women injuries]])</f>
        <v>4</v>
      </c>
      <c r="N88" s="35">
        <f>IF(Ind_1[[#This Row],[Total]]&gt;20, 5, IF(Ind_1[[#This Row],[Total]]&gt;=16, 4, IF(Ind_1[[#This Row],[Total]]&gt;=11, 3, IF(Ind_1[[#This Row],[Total]]&gt;=6, 2, ))))</f>
        <v>0</v>
      </c>
    </row>
    <row r="89" spans="1:14" x14ac:dyDescent="0.35">
      <c r="A89" s="31" t="s">
        <v>257</v>
      </c>
      <c r="B89" s="31" t="s">
        <v>264</v>
      </c>
      <c r="C89" s="33" t="s">
        <v>265</v>
      </c>
      <c r="D89">
        <v>19</v>
      </c>
      <c r="E89">
        <v>3</v>
      </c>
      <c r="F89">
        <v>16</v>
      </c>
      <c r="G89">
        <v>1</v>
      </c>
      <c r="H89">
        <v>0</v>
      </c>
      <c r="I89">
        <v>1</v>
      </c>
      <c r="J89">
        <v>0</v>
      </c>
      <c r="K89">
        <v>0</v>
      </c>
      <c r="L89">
        <v>0</v>
      </c>
      <c r="M89">
        <f>SUM(Ind_1[[#This Row],[Total civilian casualties]:[Women injuries]])</f>
        <v>40</v>
      </c>
      <c r="N89" s="35">
        <f>IF(Ind_1[[#This Row],[Total]]&gt;20, 5, IF(Ind_1[[#This Row],[Total]]&gt;=16, 4, IF(Ind_1[[#This Row],[Total]]&gt;=11, 3, IF(Ind_1[[#This Row],[Total]]&gt;=6, 2, ))))</f>
        <v>5</v>
      </c>
    </row>
    <row r="90" spans="1:14" x14ac:dyDescent="0.35">
      <c r="A90" s="31" t="s">
        <v>266</v>
      </c>
      <c r="B90" s="31" t="s">
        <v>267</v>
      </c>
      <c r="C90" s="33" t="s">
        <v>268</v>
      </c>
      <c r="D90">
        <v>5</v>
      </c>
      <c r="E90">
        <v>3</v>
      </c>
      <c r="F90">
        <v>2</v>
      </c>
      <c r="G90">
        <v>2</v>
      </c>
      <c r="H90">
        <v>2</v>
      </c>
      <c r="I90">
        <v>0</v>
      </c>
      <c r="J90">
        <v>0</v>
      </c>
      <c r="K90">
        <v>0</v>
      </c>
      <c r="L90">
        <v>0</v>
      </c>
      <c r="M90">
        <f>SUM(Ind_1[[#This Row],[Total civilian casualties]:[Women injuries]])</f>
        <v>14</v>
      </c>
      <c r="N90" s="35">
        <f>IF(Ind_1[[#This Row],[Total]]&gt;20, 5, IF(Ind_1[[#This Row],[Total]]&gt;=16, 4, IF(Ind_1[[#This Row],[Total]]&gt;=11, 3, IF(Ind_1[[#This Row],[Total]]&gt;=6, 2, ))))</f>
        <v>3</v>
      </c>
    </row>
    <row r="91" spans="1:14" x14ac:dyDescent="0.35">
      <c r="A91" s="31" t="s">
        <v>266</v>
      </c>
      <c r="B91" s="31" t="s">
        <v>269</v>
      </c>
      <c r="C91" s="33" t="s">
        <v>270</v>
      </c>
      <c r="D91">
        <v>2</v>
      </c>
      <c r="E91">
        <v>1</v>
      </c>
      <c r="F91">
        <v>1</v>
      </c>
      <c r="G91">
        <v>0</v>
      </c>
      <c r="H91">
        <v>0</v>
      </c>
      <c r="I91">
        <v>0</v>
      </c>
      <c r="J91">
        <v>1</v>
      </c>
      <c r="K91">
        <v>0</v>
      </c>
      <c r="L91">
        <v>1</v>
      </c>
      <c r="M91">
        <f>SUM(Ind_1[[#This Row],[Total civilian casualties]:[Women injuries]])</f>
        <v>6</v>
      </c>
      <c r="N91" s="35">
        <f>IF(Ind_1[[#This Row],[Total]]&gt;20, 5, IF(Ind_1[[#This Row],[Total]]&gt;=16, 4, IF(Ind_1[[#This Row],[Total]]&gt;=11, 3, IF(Ind_1[[#This Row],[Total]]&gt;=6, 2, ))))</f>
        <v>2</v>
      </c>
    </row>
    <row r="92" spans="1:14" x14ac:dyDescent="0.35">
      <c r="A92" s="31" t="s">
        <v>266</v>
      </c>
      <c r="B92" s="31" t="s">
        <v>271</v>
      </c>
      <c r="C92" s="33" t="s">
        <v>272</v>
      </c>
      <c r="D92">
        <v>2</v>
      </c>
      <c r="E92">
        <v>2</v>
      </c>
      <c r="F92">
        <v>0</v>
      </c>
      <c r="G92">
        <v>0</v>
      </c>
      <c r="H92">
        <v>0</v>
      </c>
      <c r="I92">
        <v>0</v>
      </c>
      <c r="J92">
        <v>0</v>
      </c>
      <c r="K92">
        <v>0</v>
      </c>
      <c r="L92">
        <v>0</v>
      </c>
      <c r="M92">
        <f>SUM(Ind_1[[#This Row],[Total civilian casualties]:[Women injuries]])</f>
        <v>4</v>
      </c>
      <c r="N92" s="35">
        <f>IF(Ind_1[[#This Row],[Total]]&gt;20, 5, IF(Ind_1[[#This Row],[Total]]&gt;=16, 4, IF(Ind_1[[#This Row],[Total]]&gt;=11, 3, IF(Ind_1[[#This Row],[Total]]&gt;=6, 2, ))))</f>
        <v>0</v>
      </c>
    </row>
    <row r="93" spans="1:14" x14ac:dyDescent="0.35">
      <c r="A93" s="31" t="s">
        <v>266</v>
      </c>
      <c r="B93" s="31" t="s">
        <v>273</v>
      </c>
      <c r="C93" s="33" t="s">
        <v>274</v>
      </c>
      <c r="D93">
        <v>3</v>
      </c>
      <c r="E93">
        <v>1</v>
      </c>
      <c r="F93">
        <v>2</v>
      </c>
      <c r="G93">
        <v>0</v>
      </c>
      <c r="H93">
        <v>0</v>
      </c>
      <c r="I93">
        <v>0</v>
      </c>
      <c r="J93">
        <v>0</v>
      </c>
      <c r="K93">
        <v>0</v>
      </c>
      <c r="L93">
        <v>0</v>
      </c>
      <c r="M93">
        <f>SUM(Ind_1[[#This Row],[Total civilian casualties]:[Women injuries]])</f>
        <v>6</v>
      </c>
      <c r="N93" s="35">
        <f>IF(Ind_1[[#This Row],[Total]]&gt;20, 5, IF(Ind_1[[#This Row],[Total]]&gt;=16, 4, IF(Ind_1[[#This Row],[Total]]&gt;=11, 3, IF(Ind_1[[#This Row],[Total]]&gt;=6, 2, ))))</f>
        <v>2</v>
      </c>
    </row>
    <row r="94" spans="1:14" x14ac:dyDescent="0.35">
      <c r="A94" s="31" t="s">
        <v>275</v>
      </c>
      <c r="B94" s="31" t="s">
        <v>276</v>
      </c>
      <c r="C94" s="33" t="s">
        <v>277</v>
      </c>
      <c r="D94">
        <v>2</v>
      </c>
      <c r="E94">
        <v>1</v>
      </c>
      <c r="F94">
        <v>1</v>
      </c>
      <c r="G94">
        <v>0</v>
      </c>
      <c r="H94">
        <v>0</v>
      </c>
      <c r="I94">
        <v>0</v>
      </c>
      <c r="J94">
        <v>0</v>
      </c>
      <c r="K94">
        <v>0</v>
      </c>
      <c r="L94">
        <v>0</v>
      </c>
      <c r="M94">
        <f>SUM(Ind_1[[#This Row],[Total civilian casualties]:[Women injuries]])</f>
        <v>4</v>
      </c>
      <c r="N94" s="35">
        <f>IF(Ind_1[[#This Row],[Total]]&gt;20, 5, IF(Ind_1[[#This Row],[Total]]&gt;=16, 4, IF(Ind_1[[#This Row],[Total]]&gt;=11, 3, IF(Ind_1[[#This Row],[Total]]&gt;=6, 2, ))))</f>
        <v>0</v>
      </c>
    </row>
    <row r="95" spans="1:14" x14ac:dyDescent="0.35">
      <c r="A95" s="31" t="s">
        <v>275</v>
      </c>
      <c r="B95" s="31" t="s">
        <v>278</v>
      </c>
      <c r="C95" s="33" t="s">
        <v>279</v>
      </c>
      <c r="D95">
        <v>3</v>
      </c>
      <c r="E95">
        <v>3</v>
      </c>
      <c r="F95">
        <v>0</v>
      </c>
      <c r="G95">
        <v>0</v>
      </c>
      <c r="H95">
        <v>0</v>
      </c>
      <c r="I95">
        <v>0</v>
      </c>
      <c r="J95">
        <v>0</v>
      </c>
      <c r="K95">
        <v>0</v>
      </c>
      <c r="L95">
        <v>0</v>
      </c>
      <c r="M95">
        <f>SUM(Ind_1[[#This Row],[Total civilian casualties]:[Women injuries]])</f>
        <v>6</v>
      </c>
      <c r="N95" s="35">
        <f>IF(Ind_1[[#This Row],[Total]]&gt;20, 5, IF(Ind_1[[#This Row],[Total]]&gt;=16, 4, IF(Ind_1[[#This Row],[Total]]&gt;=11, 3, IF(Ind_1[[#This Row],[Total]]&gt;=6, 2, ))))</f>
        <v>2</v>
      </c>
    </row>
    <row r="96" spans="1:14" x14ac:dyDescent="0.35">
      <c r="A96" s="31" t="s">
        <v>275</v>
      </c>
      <c r="B96" s="31" t="s">
        <v>280</v>
      </c>
      <c r="C96" s="33" t="s">
        <v>281</v>
      </c>
      <c r="D96">
        <v>10</v>
      </c>
      <c r="E96">
        <v>8</v>
      </c>
      <c r="F96">
        <v>2</v>
      </c>
      <c r="G96">
        <v>2</v>
      </c>
      <c r="H96">
        <v>2</v>
      </c>
      <c r="I96">
        <v>0</v>
      </c>
      <c r="J96">
        <v>2</v>
      </c>
      <c r="K96">
        <v>1</v>
      </c>
      <c r="L96">
        <v>1</v>
      </c>
      <c r="M96">
        <f>SUM(Ind_1[[#This Row],[Total civilian casualties]:[Women injuries]])</f>
        <v>28</v>
      </c>
      <c r="N96" s="35">
        <f>IF(Ind_1[[#This Row],[Total]]&gt;20, 5, IF(Ind_1[[#This Row],[Total]]&gt;=16, 4, IF(Ind_1[[#This Row],[Total]]&gt;=11, 3, IF(Ind_1[[#This Row],[Total]]&gt;=6, 2, ))))</f>
        <v>5</v>
      </c>
    </row>
    <row r="97" spans="1:14" x14ac:dyDescent="0.35">
      <c r="A97" s="31" t="s">
        <v>275</v>
      </c>
      <c r="B97" s="31" t="s">
        <v>282</v>
      </c>
      <c r="C97" s="33" t="s">
        <v>283</v>
      </c>
      <c r="D97">
        <v>0</v>
      </c>
      <c r="E97">
        <v>0</v>
      </c>
      <c r="F97">
        <v>0</v>
      </c>
      <c r="G97">
        <v>0</v>
      </c>
      <c r="H97">
        <v>0</v>
      </c>
      <c r="I97">
        <v>0</v>
      </c>
      <c r="J97">
        <v>0</v>
      </c>
      <c r="K97">
        <v>0</v>
      </c>
      <c r="L97">
        <v>0</v>
      </c>
      <c r="M97">
        <f>SUM(Ind_1[[#This Row],[Total civilian casualties]:[Women injuries]])</f>
        <v>0</v>
      </c>
      <c r="N97" s="35">
        <f>IF(Ind_1[[#This Row],[Total]]&gt;20, 5, IF(Ind_1[[#This Row],[Total]]&gt;=16, 4, IF(Ind_1[[#This Row],[Total]]&gt;=11, 3, IF(Ind_1[[#This Row],[Total]]&gt;=6, 2, ))))</f>
        <v>0</v>
      </c>
    </row>
    <row r="98" spans="1:14" x14ac:dyDescent="0.35">
      <c r="A98" s="31" t="s">
        <v>275</v>
      </c>
      <c r="B98" s="31" t="s">
        <v>284</v>
      </c>
      <c r="C98" s="33" t="s">
        <v>285</v>
      </c>
      <c r="D98">
        <v>15</v>
      </c>
      <c r="E98">
        <v>3</v>
      </c>
      <c r="F98">
        <v>12</v>
      </c>
      <c r="G98">
        <v>0</v>
      </c>
      <c r="H98">
        <v>0</v>
      </c>
      <c r="I98">
        <v>0</v>
      </c>
      <c r="J98">
        <v>1</v>
      </c>
      <c r="K98">
        <v>1</v>
      </c>
      <c r="L98">
        <v>0</v>
      </c>
      <c r="M98">
        <f>SUM(Ind_1[[#This Row],[Total civilian casualties]:[Women injuries]])</f>
        <v>32</v>
      </c>
      <c r="N98" s="35">
        <f>IF(Ind_1[[#This Row],[Total]]&gt;20, 5, IF(Ind_1[[#This Row],[Total]]&gt;=16, 4, IF(Ind_1[[#This Row],[Total]]&gt;=11, 3, IF(Ind_1[[#This Row],[Total]]&gt;=6, 2, ))))</f>
        <v>5</v>
      </c>
    </row>
    <row r="99" spans="1:14" x14ac:dyDescent="0.35">
      <c r="A99" s="31" t="s">
        <v>275</v>
      </c>
      <c r="B99" s="31" t="s">
        <v>286</v>
      </c>
      <c r="C99" s="33" t="s">
        <v>287</v>
      </c>
      <c r="D99">
        <v>1</v>
      </c>
      <c r="E99">
        <v>1</v>
      </c>
      <c r="F99">
        <v>0</v>
      </c>
      <c r="G99">
        <v>0</v>
      </c>
      <c r="H99">
        <v>0</v>
      </c>
      <c r="I99">
        <v>0</v>
      </c>
      <c r="J99">
        <v>0</v>
      </c>
      <c r="K99">
        <v>0</v>
      </c>
      <c r="L99">
        <v>0</v>
      </c>
      <c r="M99">
        <f>SUM(Ind_1[[#This Row],[Total civilian casualties]:[Women injuries]])</f>
        <v>2</v>
      </c>
      <c r="N99" s="35">
        <f>IF(Ind_1[[#This Row],[Total]]&gt;20, 5, IF(Ind_1[[#This Row],[Total]]&gt;=16, 4, IF(Ind_1[[#This Row],[Total]]&gt;=11, 3, IF(Ind_1[[#This Row],[Total]]&gt;=6, 2, ))))</f>
        <v>0</v>
      </c>
    </row>
    <row r="100" spans="1:14" x14ac:dyDescent="0.35">
      <c r="A100" s="31" t="s">
        <v>275</v>
      </c>
      <c r="B100" s="31" t="s">
        <v>288</v>
      </c>
      <c r="C100" s="33" t="s">
        <v>289</v>
      </c>
      <c r="D100">
        <v>5</v>
      </c>
      <c r="E100">
        <v>1</v>
      </c>
      <c r="F100">
        <v>4</v>
      </c>
      <c r="G100">
        <v>5</v>
      </c>
      <c r="H100">
        <v>1</v>
      </c>
      <c r="I100">
        <v>4</v>
      </c>
      <c r="J100">
        <v>0</v>
      </c>
      <c r="K100">
        <v>0</v>
      </c>
      <c r="L100">
        <v>0</v>
      </c>
      <c r="M100">
        <f>SUM(Ind_1[[#This Row],[Total civilian casualties]:[Women injuries]])</f>
        <v>20</v>
      </c>
      <c r="N100" s="35">
        <f>IF(Ind_1[[#This Row],[Total]]&gt;20, 5, IF(Ind_1[[#This Row],[Total]]&gt;=16, 4, IF(Ind_1[[#This Row],[Total]]&gt;=11, 3, IF(Ind_1[[#This Row],[Total]]&gt;=6, 2, ))))</f>
        <v>4</v>
      </c>
    </row>
    <row r="101" spans="1:14" x14ac:dyDescent="0.35">
      <c r="A101" s="31" t="s">
        <v>275</v>
      </c>
      <c r="B101" s="31" t="s">
        <v>290</v>
      </c>
      <c r="C101" s="33" t="s">
        <v>291</v>
      </c>
      <c r="D101">
        <v>0</v>
      </c>
      <c r="E101">
        <v>0</v>
      </c>
      <c r="F101">
        <v>0</v>
      </c>
      <c r="G101">
        <v>0</v>
      </c>
      <c r="H101">
        <v>0</v>
      </c>
      <c r="I101">
        <v>0</v>
      </c>
      <c r="J101">
        <v>0</v>
      </c>
      <c r="K101">
        <v>0</v>
      </c>
      <c r="L101">
        <v>0</v>
      </c>
      <c r="M101">
        <f>SUM(Ind_1[[#This Row],[Total civilian casualties]:[Women injuries]])</f>
        <v>0</v>
      </c>
      <c r="N101" s="35">
        <f>IF(Ind_1[[#This Row],[Total]]&gt;20, 5, IF(Ind_1[[#This Row],[Total]]&gt;=16, 4, IF(Ind_1[[#This Row],[Total]]&gt;=11, 3, IF(Ind_1[[#This Row],[Total]]&gt;=6, 2, ))))</f>
        <v>0</v>
      </c>
    </row>
    <row r="102" spans="1:14" x14ac:dyDescent="0.35">
      <c r="A102" s="31" t="s">
        <v>292</v>
      </c>
      <c r="B102" s="31" t="s">
        <v>293</v>
      </c>
      <c r="C102" s="33" t="s">
        <v>294</v>
      </c>
      <c r="D102">
        <v>2</v>
      </c>
      <c r="E102">
        <v>0</v>
      </c>
      <c r="F102">
        <v>2</v>
      </c>
      <c r="G102">
        <v>0</v>
      </c>
      <c r="H102">
        <v>0</v>
      </c>
      <c r="I102">
        <v>0</v>
      </c>
      <c r="J102">
        <v>0</v>
      </c>
      <c r="K102">
        <v>0</v>
      </c>
      <c r="L102">
        <v>0</v>
      </c>
      <c r="M102">
        <f>SUM(Ind_1[[#This Row],[Total civilian casualties]:[Women injuries]])</f>
        <v>4</v>
      </c>
      <c r="N102" s="35">
        <f>IF(Ind_1[[#This Row],[Total]]&gt;20, 5, IF(Ind_1[[#This Row],[Total]]&gt;=16, 4, IF(Ind_1[[#This Row],[Total]]&gt;=11, 3, IF(Ind_1[[#This Row],[Total]]&gt;=6, 2, ))))</f>
        <v>0</v>
      </c>
    </row>
    <row r="103" spans="1:14" x14ac:dyDescent="0.35">
      <c r="A103" s="31" t="s">
        <v>292</v>
      </c>
      <c r="B103" s="31" t="s">
        <v>295</v>
      </c>
      <c r="C103" s="33" t="s">
        <v>296</v>
      </c>
      <c r="D103">
        <v>1</v>
      </c>
      <c r="E103">
        <v>1</v>
      </c>
      <c r="F103">
        <v>0</v>
      </c>
      <c r="G103">
        <v>0</v>
      </c>
      <c r="H103">
        <v>0</v>
      </c>
      <c r="I103">
        <v>0</v>
      </c>
      <c r="J103">
        <v>1</v>
      </c>
      <c r="K103">
        <v>1</v>
      </c>
      <c r="L103">
        <v>0</v>
      </c>
      <c r="M103">
        <f>SUM(Ind_1[[#This Row],[Total civilian casualties]:[Women injuries]])</f>
        <v>4</v>
      </c>
      <c r="N103" s="35">
        <f>IF(Ind_1[[#This Row],[Total]]&gt;20, 5, IF(Ind_1[[#This Row],[Total]]&gt;=16, 4, IF(Ind_1[[#This Row],[Total]]&gt;=11, 3, IF(Ind_1[[#This Row],[Total]]&gt;=6, 2, ))))</f>
        <v>0</v>
      </c>
    </row>
    <row r="104" spans="1:14" x14ac:dyDescent="0.35">
      <c r="A104" s="31" t="s">
        <v>292</v>
      </c>
      <c r="B104" s="31" t="s">
        <v>297</v>
      </c>
      <c r="C104" s="33" t="s">
        <v>298</v>
      </c>
      <c r="D104">
        <v>507</v>
      </c>
      <c r="E104">
        <v>129</v>
      </c>
      <c r="F104">
        <v>378</v>
      </c>
      <c r="G104">
        <v>13</v>
      </c>
      <c r="H104">
        <v>8</v>
      </c>
      <c r="I104">
        <v>5</v>
      </c>
      <c r="J104">
        <v>6</v>
      </c>
      <c r="K104">
        <v>3</v>
      </c>
      <c r="L104">
        <v>3</v>
      </c>
      <c r="M104">
        <f>SUM(Ind_1[[#This Row],[Total civilian casualties]:[Women injuries]])</f>
        <v>1052</v>
      </c>
      <c r="N104" s="35">
        <f>IF(Ind_1[[#This Row],[Total]]&gt;20, 5, IF(Ind_1[[#This Row],[Total]]&gt;=16, 4, IF(Ind_1[[#This Row],[Total]]&gt;=11, 3, IF(Ind_1[[#This Row],[Total]]&gt;=6, 2, ))))</f>
        <v>5</v>
      </c>
    </row>
    <row r="105" spans="1:14" x14ac:dyDescent="0.35">
      <c r="A105" s="31" t="s">
        <v>292</v>
      </c>
      <c r="B105" s="31" t="s">
        <v>299</v>
      </c>
      <c r="C105" s="33" t="s">
        <v>300</v>
      </c>
      <c r="D105">
        <v>1</v>
      </c>
      <c r="E105">
        <v>1</v>
      </c>
      <c r="F105">
        <v>0</v>
      </c>
      <c r="G105">
        <v>0</v>
      </c>
      <c r="H105">
        <v>0</v>
      </c>
      <c r="I105">
        <v>0</v>
      </c>
      <c r="J105">
        <v>0</v>
      </c>
      <c r="K105">
        <v>0</v>
      </c>
      <c r="L105">
        <v>0</v>
      </c>
      <c r="M105">
        <f>SUM(Ind_1[[#This Row],[Total civilian casualties]:[Women injuries]])</f>
        <v>2</v>
      </c>
      <c r="N105" s="35">
        <f>IF(Ind_1[[#This Row],[Total]]&gt;20, 5, IF(Ind_1[[#This Row],[Total]]&gt;=16, 4, IF(Ind_1[[#This Row],[Total]]&gt;=11, 3, IF(Ind_1[[#This Row],[Total]]&gt;=6, 2, ))))</f>
        <v>0</v>
      </c>
    </row>
    <row r="106" spans="1:14" x14ac:dyDescent="0.35">
      <c r="A106" s="31" t="s">
        <v>292</v>
      </c>
      <c r="B106" s="31" t="s">
        <v>301</v>
      </c>
      <c r="C106" s="33" t="s">
        <v>302</v>
      </c>
      <c r="D106">
        <v>1</v>
      </c>
      <c r="E106">
        <v>1</v>
      </c>
      <c r="F106">
        <v>0</v>
      </c>
      <c r="G106">
        <v>1</v>
      </c>
      <c r="H106">
        <v>1</v>
      </c>
      <c r="I106">
        <v>0</v>
      </c>
      <c r="J106">
        <v>0</v>
      </c>
      <c r="K106">
        <v>0</v>
      </c>
      <c r="L106">
        <v>0</v>
      </c>
      <c r="M106">
        <f>SUM(Ind_1[[#This Row],[Total civilian casualties]:[Women injuries]])</f>
        <v>4</v>
      </c>
      <c r="N106" s="35">
        <f>IF(Ind_1[[#This Row],[Total]]&gt;20, 5, IF(Ind_1[[#This Row],[Total]]&gt;=16, 4, IF(Ind_1[[#This Row],[Total]]&gt;=11, 3, IF(Ind_1[[#This Row],[Total]]&gt;=6, 2, ))))</f>
        <v>0</v>
      </c>
    </row>
    <row r="107" spans="1:14" x14ac:dyDescent="0.35">
      <c r="A107" s="31" t="s">
        <v>292</v>
      </c>
      <c r="B107" s="31" t="s">
        <v>303</v>
      </c>
      <c r="C107" s="33" t="s">
        <v>304</v>
      </c>
      <c r="D107">
        <v>133</v>
      </c>
      <c r="E107">
        <v>22</v>
      </c>
      <c r="F107">
        <v>111</v>
      </c>
      <c r="G107">
        <v>1</v>
      </c>
      <c r="H107">
        <v>1</v>
      </c>
      <c r="I107">
        <v>0</v>
      </c>
      <c r="J107">
        <v>2</v>
      </c>
      <c r="K107">
        <v>1</v>
      </c>
      <c r="L107">
        <v>1</v>
      </c>
      <c r="M107">
        <f>SUM(Ind_1[[#This Row],[Total civilian casualties]:[Women injuries]])</f>
        <v>272</v>
      </c>
      <c r="N107" s="35">
        <f>IF(Ind_1[[#This Row],[Total]]&gt;20, 5, IF(Ind_1[[#This Row],[Total]]&gt;=16, 4, IF(Ind_1[[#This Row],[Total]]&gt;=11, 3, IF(Ind_1[[#This Row],[Total]]&gt;=6, 2, ))))</f>
        <v>5</v>
      </c>
    </row>
    <row r="108" spans="1:14" x14ac:dyDescent="0.35">
      <c r="A108" s="31" t="s">
        <v>292</v>
      </c>
      <c r="B108" s="31" t="s">
        <v>305</v>
      </c>
      <c r="C108" s="33" t="s">
        <v>306</v>
      </c>
      <c r="D108">
        <v>9</v>
      </c>
      <c r="E108">
        <v>5</v>
      </c>
      <c r="F108">
        <v>4</v>
      </c>
      <c r="G108">
        <v>3</v>
      </c>
      <c r="H108">
        <v>3</v>
      </c>
      <c r="I108">
        <v>0</v>
      </c>
      <c r="J108">
        <v>1</v>
      </c>
      <c r="K108">
        <v>0</v>
      </c>
      <c r="L108">
        <v>1</v>
      </c>
      <c r="M108">
        <f>SUM(Ind_1[[#This Row],[Total civilian casualties]:[Women injuries]])</f>
        <v>26</v>
      </c>
      <c r="N108" s="35">
        <f>IF(Ind_1[[#This Row],[Total]]&gt;20, 5, IF(Ind_1[[#This Row],[Total]]&gt;=16, 4, IF(Ind_1[[#This Row],[Total]]&gt;=11, 3, IF(Ind_1[[#This Row],[Total]]&gt;=6, 2, ))))</f>
        <v>5</v>
      </c>
    </row>
    <row r="109" spans="1:14" x14ac:dyDescent="0.35">
      <c r="A109" s="31" t="s">
        <v>292</v>
      </c>
      <c r="B109" s="31" t="s">
        <v>307</v>
      </c>
      <c r="C109" s="33" t="s">
        <v>308</v>
      </c>
      <c r="D109">
        <v>7</v>
      </c>
      <c r="E109">
        <v>1</v>
      </c>
      <c r="F109">
        <v>6</v>
      </c>
      <c r="G109">
        <v>1</v>
      </c>
      <c r="H109">
        <v>0</v>
      </c>
      <c r="I109">
        <v>1</v>
      </c>
      <c r="J109">
        <v>0</v>
      </c>
      <c r="K109">
        <v>0</v>
      </c>
      <c r="L109">
        <v>0</v>
      </c>
      <c r="M109">
        <f>SUM(Ind_1[[#This Row],[Total civilian casualties]:[Women injuries]])</f>
        <v>16</v>
      </c>
      <c r="N109" s="35">
        <f>IF(Ind_1[[#This Row],[Total]]&gt;20, 5, IF(Ind_1[[#This Row],[Total]]&gt;=16, 4, IF(Ind_1[[#This Row],[Total]]&gt;=11, 3, IF(Ind_1[[#This Row],[Total]]&gt;=6, 2, ))))</f>
        <v>4</v>
      </c>
    </row>
    <row r="110" spans="1:14" x14ac:dyDescent="0.35">
      <c r="A110" s="31" t="s">
        <v>292</v>
      </c>
      <c r="B110" s="31" t="s">
        <v>309</v>
      </c>
      <c r="C110" s="33" t="s">
        <v>310</v>
      </c>
      <c r="D110">
        <v>5</v>
      </c>
      <c r="E110">
        <v>1</v>
      </c>
      <c r="F110">
        <v>4</v>
      </c>
      <c r="G110">
        <v>5</v>
      </c>
      <c r="H110">
        <v>1</v>
      </c>
      <c r="I110">
        <v>4</v>
      </c>
      <c r="J110">
        <v>0</v>
      </c>
      <c r="K110">
        <v>0</v>
      </c>
      <c r="L110">
        <v>0</v>
      </c>
      <c r="M110">
        <f>SUM(Ind_1[[#This Row],[Total civilian casualties]:[Women injuries]])</f>
        <v>20</v>
      </c>
      <c r="N110" s="35">
        <f>IF(Ind_1[[#This Row],[Total]]&gt;20, 5, IF(Ind_1[[#This Row],[Total]]&gt;=16, 4, IF(Ind_1[[#This Row],[Total]]&gt;=11, 3, IF(Ind_1[[#This Row],[Total]]&gt;=6, 2, ))))</f>
        <v>4</v>
      </c>
    </row>
    <row r="111" spans="1:14" x14ac:dyDescent="0.35">
      <c r="A111" s="31" t="s">
        <v>292</v>
      </c>
      <c r="B111" s="31" t="s">
        <v>311</v>
      </c>
      <c r="C111" s="33" t="s">
        <v>312</v>
      </c>
      <c r="D111">
        <v>4</v>
      </c>
      <c r="E111">
        <v>3</v>
      </c>
      <c r="F111">
        <v>1</v>
      </c>
      <c r="G111">
        <v>1</v>
      </c>
      <c r="H111">
        <v>0</v>
      </c>
      <c r="I111">
        <v>1</v>
      </c>
      <c r="J111">
        <v>0</v>
      </c>
      <c r="K111">
        <v>0</v>
      </c>
      <c r="L111">
        <v>0</v>
      </c>
      <c r="M111">
        <f>SUM(Ind_1[[#This Row],[Total civilian casualties]:[Women injuries]])</f>
        <v>10</v>
      </c>
      <c r="N111" s="35">
        <f>IF(Ind_1[[#This Row],[Total]]&gt;20, 5, IF(Ind_1[[#This Row],[Total]]&gt;=16, 4, IF(Ind_1[[#This Row],[Total]]&gt;=11, 3, IF(Ind_1[[#This Row],[Total]]&gt;=6, 2, ))))</f>
        <v>2</v>
      </c>
    </row>
    <row r="112" spans="1:14" x14ac:dyDescent="0.35">
      <c r="A112" s="31" t="s">
        <v>292</v>
      </c>
      <c r="B112" s="31" t="s">
        <v>313</v>
      </c>
      <c r="C112" s="33" t="s">
        <v>314</v>
      </c>
      <c r="D112">
        <v>8</v>
      </c>
      <c r="E112">
        <v>6</v>
      </c>
      <c r="F112">
        <v>2</v>
      </c>
      <c r="G112">
        <v>4</v>
      </c>
      <c r="H112">
        <v>2</v>
      </c>
      <c r="I112">
        <v>2</v>
      </c>
      <c r="J112">
        <v>0</v>
      </c>
      <c r="K112">
        <v>0</v>
      </c>
      <c r="L112">
        <v>0</v>
      </c>
      <c r="M112">
        <f>SUM(Ind_1[[#This Row],[Total civilian casualties]:[Women injuries]])</f>
        <v>24</v>
      </c>
      <c r="N112" s="35">
        <f>IF(Ind_1[[#This Row],[Total]]&gt;20, 5, IF(Ind_1[[#This Row],[Total]]&gt;=16, 4, IF(Ind_1[[#This Row],[Total]]&gt;=11, 3, IF(Ind_1[[#This Row],[Total]]&gt;=6, 2, ))))</f>
        <v>5</v>
      </c>
    </row>
    <row r="113" spans="1:14" x14ac:dyDescent="0.35">
      <c r="A113" s="31" t="s">
        <v>292</v>
      </c>
      <c r="B113" s="31" t="s">
        <v>315</v>
      </c>
      <c r="C113" s="33" t="s">
        <v>316</v>
      </c>
      <c r="D113">
        <v>3</v>
      </c>
      <c r="E113">
        <v>2</v>
      </c>
      <c r="F113">
        <v>1</v>
      </c>
      <c r="G113">
        <v>0</v>
      </c>
      <c r="H113">
        <v>0</v>
      </c>
      <c r="I113">
        <v>0</v>
      </c>
      <c r="J113">
        <v>1</v>
      </c>
      <c r="K113">
        <v>1</v>
      </c>
      <c r="L113">
        <v>0</v>
      </c>
      <c r="M113">
        <f>SUM(Ind_1[[#This Row],[Total civilian casualties]:[Women injuries]])</f>
        <v>8</v>
      </c>
      <c r="N113" s="35">
        <f>IF(Ind_1[[#This Row],[Total]]&gt;20, 5, IF(Ind_1[[#This Row],[Total]]&gt;=16, 4, IF(Ind_1[[#This Row],[Total]]&gt;=11, 3, IF(Ind_1[[#This Row],[Total]]&gt;=6, 2, ))))</f>
        <v>2</v>
      </c>
    </row>
    <row r="114" spans="1:14" x14ac:dyDescent="0.35">
      <c r="A114" s="31" t="s">
        <v>292</v>
      </c>
      <c r="B114" s="31" t="s">
        <v>317</v>
      </c>
      <c r="C114" s="33" t="s">
        <v>318</v>
      </c>
      <c r="D114">
        <v>1</v>
      </c>
      <c r="E114">
        <v>0</v>
      </c>
      <c r="F114">
        <v>1</v>
      </c>
      <c r="G114">
        <v>0</v>
      </c>
      <c r="H114">
        <v>0</v>
      </c>
      <c r="I114">
        <v>0</v>
      </c>
      <c r="J114">
        <v>0</v>
      </c>
      <c r="K114">
        <v>0</v>
      </c>
      <c r="L114">
        <v>0</v>
      </c>
      <c r="M114">
        <f>SUM(Ind_1[[#This Row],[Total civilian casualties]:[Women injuries]])</f>
        <v>2</v>
      </c>
      <c r="N114" s="35">
        <f>IF(Ind_1[[#This Row],[Total]]&gt;20, 5, IF(Ind_1[[#This Row],[Total]]&gt;=16, 4, IF(Ind_1[[#This Row],[Total]]&gt;=11, 3, IF(Ind_1[[#This Row],[Total]]&gt;=6, 2, ))))</f>
        <v>0</v>
      </c>
    </row>
    <row r="115" spans="1:14" x14ac:dyDescent="0.35">
      <c r="A115" s="31" t="s">
        <v>319</v>
      </c>
      <c r="B115" s="31" t="s">
        <v>320</v>
      </c>
      <c r="C115" s="33" t="s">
        <v>321</v>
      </c>
      <c r="D115">
        <v>1</v>
      </c>
      <c r="E115">
        <v>0</v>
      </c>
      <c r="F115">
        <v>1</v>
      </c>
      <c r="G115">
        <v>0</v>
      </c>
      <c r="H115">
        <v>0</v>
      </c>
      <c r="I115">
        <v>0</v>
      </c>
      <c r="J115">
        <v>1</v>
      </c>
      <c r="K115">
        <v>0</v>
      </c>
      <c r="L115">
        <v>1</v>
      </c>
      <c r="M115">
        <f>SUM(Ind_1[[#This Row],[Total civilian casualties]:[Women injuries]])</f>
        <v>4</v>
      </c>
      <c r="N115" s="35">
        <f>IF(Ind_1[[#This Row],[Total]]&gt;20, 5, IF(Ind_1[[#This Row],[Total]]&gt;=16, 4, IF(Ind_1[[#This Row],[Total]]&gt;=11, 3, IF(Ind_1[[#This Row],[Total]]&gt;=6, 2, ))))</f>
        <v>0</v>
      </c>
    </row>
    <row r="116" spans="1:14" x14ac:dyDescent="0.35">
      <c r="A116" s="31" t="s">
        <v>319</v>
      </c>
      <c r="B116" s="31" t="s">
        <v>322</v>
      </c>
      <c r="C116" s="33" t="s">
        <v>323</v>
      </c>
      <c r="D116">
        <v>0</v>
      </c>
      <c r="E116">
        <v>0</v>
      </c>
      <c r="F116">
        <v>0</v>
      </c>
      <c r="G116">
        <v>0</v>
      </c>
      <c r="H116">
        <v>0</v>
      </c>
      <c r="I116">
        <v>0</v>
      </c>
      <c r="J116">
        <v>0</v>
      </c>
      <c r="K116">
        <v>0</v>
      </c>
      <c r="L116">
        <v>0</v>
      </c>
      <c r="M116">
        <f>SUM(Ind_1[[#This Row],[Total civilian casualties]:[Women injuries]])</f>
        <v>0</v>
      </c>
      <c r="N116" s="35">
        <f>IF(Ind_1[[#This Row],[Total]]&gt;20, 5, IF(Ind_1[[#This Row],[Total]]&gt;=16, 4, IF(Ind_1[[#This Row],[Total]]&gt;=11, 3, IF(Ind_1[[#This Row],[Total]]&gt;=6, 2, ))))</f>
        <v>0</v>
      </c>
    </row>
    <row r="117" spans="1:14" x14ac:dyDescent="0.35">
      <c r="A117" s="31" t="s">
        <v>319</v>
      </c>
      <c r="B117" s="31" t="s">
        <v>324</v>
      </c>
      <c r="C117" s="33" t="s">
        <v>325</v>
      </c>
      <c r="D117">
        <v>20</v>
      </c>
      <c r="E117">
        <v>5</v>
      </c>
      <c r="F117">
        <v>15</v>
      </c>
      <c r="G117">
        <v>8</v>
      </c>
      <c r="H117">
        <v>1</v>
      </c>
      <c r="I117">
        <v>7</v>
      </c>
      <c r="J117">
        <v>5</v>
      </c>
      <c r="K117">
        <v>1</v>
      </c>
      <c r="L117">
        <v>4</v>
      </c>
      <c r="M117">
        <f>SUM(Ind_1[[#This Row],[Total civilian casualties]:[Women injuries]])</f>
        <v>66</v>
      </c>
      <c r="N117" s="35">
        <f>IF(Ind_1[[#This Row],[Total]]&gt;20, 5, IF(Ind_1[[#This Row],[Total]]&gt;=16, 4, IF(Ind_1[[#This Row],[Total]]&gt;=11, 3, IF(Ind_1[[#This Row],[Total]]&gt;=6, 2, ))))</f>
        <v>5</v>
      </c>
    </row>
    <row r="118" spans="1:14" x14ac:dyDescent="0.35">
      <c r="A118" s="31" t="s">
        <v>319</v>
      </c>
      <c r="B118" s="31" t="s">
        <v>326</v>
      </c>
      <c r="C118" s="33" t="s">
        <v>327</v>
      </c>
      <c r="D118">
        <v>6</v>
      </c>
      <c r="E118">
        <v>3</v>
      </c>
      <c r="F118">
        <v>3</v>
      </c>
      <c r="G118">
        <v>1</v>
      </c>
      <c r="H118">
        <v>1</v>
      </c>
      <c r="I118">
        <v>0</v>
      </c>
      <c r="J118">
        <v>1</v>
      </c>
      <c r="K118">
        <v>1</v>
      </c>
      <c r="L118">
        <v>0</v>
      </c>
      <c r="M118">
        <f>SUM(Ind_1[[#This Row],[Total civilian casualties]:[Women injuries]])</f>
        <v>16</v>
      </c>
      <c r="N118" s="35">
        <f>IF(Ind_1[[#This Row],[Total]]&gt;20, 5, IF(Ind_1[[#This Row],[Total]]&gt;=16, 4, IF(Ind_1[[#This Row],[Total]]&gt;=11, 3, IF(Ind_1[[#This Row],[Total]]&gt;=6, 2, ))))</f>
        <v>4</v>
      </c>
    </row>
    <row r="119" spans="1:14" x14ac:dyDescent="0.35">
      <c r="A119" s="31" t="s">
        <v>319</v>
      </c>
      <c r="B119" s="31" t="s">
        <v>328</v>
      </c>
      <c r="C119" s="33" t="s">
        <v>329</v>
      </c>
      <c r="D119">
        <v>2</v>
      </c>
      <c r="E119">
        <v>1</v>
      </c>
      <c r="F119">
        <v>1</v>
      </c>
      <c r="G119">
        <v>0</v>
      </c>
      <c r="H119">
        <v>0</v>
      </c>
      <c r="I119">
        <v>0</v>
      </c>
      <c r="J119">
        <v>0</v>
      </c>
      <c r="K119">
        <v>0</v>
      </c>
      <c r="L119">
        <v>0</v>
      </c>
      <c r="M119">
        <f>SUM(Ind_1[[#This Row],[Total civilian casualties]:[Women injuries]])</f>
        <v>4</v>
      </c>
      <c r="N119" s="35">
        <f>IF(Ind_1[[#This Row],[Total]]&gt;20, 5, IF(Ind_1[[#This Row],[Total]]&gt;=16, 4, IF(Ind_1[[#This Row],[Total]]&gt;=11, 3, IF(Ind_1[[#This Row],[Total]]&gt;=6, 2, ))))</f>
        <v>0</v>
      </c>
    </row>
    <row r="120" spans="1:14" x14ac:dyDescent="0.35">
      <c r="A120" s="31" t="s">
        <v>319</v>
      </c>
      <c r="B120" s="31" t="s">
        <v>330</v>
      </c>
      <c r="C120" s="33" t="s">
        <v>331</v>
      </c>
      <c r="D120">
        <v>1</v>
      </c>
      <c r="E120">
        <v>0</v>
      </c>
      <c r="F120">
        <v>1</v>
      </c>
      <c r="G120">
        <v>1</v>
      </c>
      <c r="H120">
        <v>0</v>
      </c>
      <c r="I120">
        <v>1</v>
      </c>
      <c r="J120">
        <v>0</v>
      </c>
      <c r="K120">
        <v>0</v>
      </c>
      <c r="L120">
        <v>0</v>
      </c>
      <c r="M120">
        <f>SUM(Ind_1[[#This Row],[Total civilian casualties]:[Women injuries]])</f>
        <v>4</v>
      </c>
      <c r="N120" s="35">
        <f>IF(Ind_1[[#This Row],[Total]]&gt;20, 5, IF(Ind_1[[#This Row],[Total]]&gt;=16, 4, IF(Ind_1[[#This Row],[Total]]&gt;=11, 3, IF(Ind_1[[#This Row],[Total]]&gt;=6, 2, ))))</f>
        <v>0</v>
      </c>
    </row>
    <row r="121" spans="1:14" x14ac:dyDescent="0.35">
      <c r="A121" s="31" t="s">
        <v>332</v>
      </c>
      <c r="B121" s="31" t="s">
        <v>333</v>
      </c>
      <c r="C121" s="33" t="s">
        <v>334</v>
      </c>
      <c r="D121">
        <v>6</v>
      </c>
      <c r="E121">
        <v>1</v>
      </c>
      <c r="F121">
        <v>5</v>
      </c>
      <c r="G121">
        <v>0</v>
      </c>
      <c r="H121">
        <v>0</v>
      </c>
      <c r="I121">
        <v>0</v>
      </c>
      <c r="J121">
        <v>0</v>
      </c>
      <c r="K121">
        <v>0</v>
      </c>
      <c r="L121">
        <v>0</v>
      </c>
      <c r="M121">
        <f>SUM(Ind_1[[#This Row],[Total civilian casualties]:[Women injuries]])</f>
        <v>12</v>
      </c>
      <c r="N121" s="35">
        <f>IF(Ind_1[[#This Row],[Total]]&gt;20, 5, IF(Ind_1[[#This Row],[Total]]&gt;=16, 4, IF(Ind_1[[#This Row],[Total]]&gt;=11, 3, IF(Ind_1[[#This Row],[Total]]&gt;=6, 2, ))))</f>
        <v>3</v>
      </c>
    </row>
    <row r="122" spans="1:14" x14ac:dyDescent="0.35">
      <c r="A122" s="31" t="s">
        <v>332</v>
      </c>
      <c r="B122" s="31" t="s">
        <v>335</v>
      </c>
      <c r="C122" s="33" t="s">
        <v>336</v>
      </c>
      <c r="D122">
        <v>49</v>
      </c>
      <c r="E122">
        <v>10</v>
      </c>
      <c r="F122">
        <v>39</v>
      </c>
      <c r="G122">
        <v>6</v>
      </c>
      <c r="H122">
        <v>1</v>
      </c>
      <c r="I122">
        <v>5</v>
      </c>
      <c r="J122">
        <v>1</v>
      </c>
      <c r="K122">
        <v>0</v>
      </c>
      <c r="L122">
        <v>1</v>
      </c>
      <c r="M122">
        <f>SUM(Ind_1[[#This Row],[Total civilian casualties]:[Women injuries]])</f>
        <v>112</v>
      </c>
      <c r="N122" s="35">
        <f>IF(Ind_1[[#This Row],[Total]]&gt;20, 5, IF(Ind_1[[#This Row],[Total]]&gt;=16, 4, IF(Ind_1[[#This Row],[Total]]&gt;=11, 3, IF(Ind_1[[#This Row],[Total]]&gt;=6, 2, ))))</f>
        <v>5</v>
      </c>
    </row>
    <row r="123" spans="1:14" x14ac:dyDescent="0.35">
      <c r="A123" s="31" t="s">
        <v>332</v>
      </c>
      <c r="B123" s="31" t="s">
        <v>337</v>
      </c>
      <c r="C123" s="33" t="s">
        <v>338</v>
      </c>
      <c r="D123">
        <v>0</v>
      </c>
      <c r="E123">
        <v>0</v>
      </c>
      <c r="F123">
        <v>0</v>
      </c>
      <c r="G123">
        <v>0</v>
      </c>
      <c r="H123">
        <v>0</v>
      </c>
      <c r="I123">
        <v>0</v>
      </c>
      <c r="J123">
        <v>0</v>
      </c>
      <c r="K123">
        <v>0</v>
      </c>
      <c r="L123">
        <v>0</v>
      </c>
      <c r="M123">
        <f>SUM(Ind_1[[#This Row],[Total civilian casualties]:[Women injuries]])</f>
        <v>0</v>
      </c>
      <c r="N123" s="35">
        <f>IF(Ind_1[[#This Row],[Total]]&gt;20, 5, IF(Ind_1[[#This Row],[Total]]&gt;=16, 4, IF(Ind_1[[#This Row],[Total]]&gt;=11, 3, IF(Ind_1[[#This Row],[Total]]&gt;=6, 2, ))))</f>
        <v>0</v>
      </c>
    </row>
    <row r="124" spans="1:14" x14ac:dyDescent="0.35">
      <c r="A124" s="31" t="s">
        <v>332</v>
      </c>
      <c r="B124" s="31" t="s">
        <v>339</v>
      </c>
      <c r="C124" s="33" t="s">
        <v>340</v>
      </c>
      <c r="D124">
        <v>1</v>
      </c>
      <c r="E124">
        <v>0</v>
      </c>
      <c r="F124">
        <v>1</v>
      </c>
      <c r="G124">
        <v>0</v>
      </c>
      <c r="H124">
        <v>0</v>
      </c>
      <c r="I124">
        <v>0</v>
      </c>
      <c r="J124">
        <v>0</v>
      </c>
      <c r="K124">
        <v>0</v>
      </c>
      <c r="L124">
        <v>0</v>
      </c>
      <c r="M124">
        <f>SUM(Ind_1[[#This Row],[Total civilian casualties]:[Women injuries]])</f>
        <v>2</v>
      </c>
      <c r="N124" s="35">
        <f>IF(Ind_1[[#This Row],[Total]]&gt;20, 5, IF(Ind_1[[#This Row],[Total]]&gt;=16, 4, IF(Ind_1[[#This Row],[Total]]&gt;=11, 3, IF(Ind_1[[#This Row],[Total]]&gt;=6, 2, ))))</f>
        <v>0</v>
      </c>
    </row>
    <row r="125" spans="1:14" x14ac:dyDescent="0.35">
      <c r="A125" s="31" t="s">
        <v>332</v>
      </c>
      <c r="B125" s="31" t="s">
        <v>341</v>
      </c>
      <c r="C125" s="33" t="s">
        <v>342</v>
      </c>
      <c r="D125">
        <v>5</v>
      </c>
      <c r="E125">
        <v>0</v>
      </c>
      <c r="F125">
        <v>5</v>
      </c>
      <c r="G125">
        <v>0</v>
      </c>
      <c r="H125">
        <v>0</v>
      </c>
      <c r="I125">
        <v>0</v>
      </c>
      <c r="J125">
        <v>0</v>
      </c>
      <c r="K125">
        <v>0</v>
      </c>
      <c r="L125">
        <v>0</v>
      </c>
      <c r="M125">
        <f>SUM(Ind_1[[#This Row],[Total civilian casualties]:[Women injuries]])</f>
        <v>10</v>
      </c>
      <c r="N125" s="35">
        <f>IF(Ind_1[[#This Row],[Total]]&gt;20, 5, IF(Ind_1[[#This Row],[Total]]&gt;=16, 4, IF(Ind_1[[#This Row],[Total]]&gt;=11, 3, IF(Ind_1[[#This Row],[Total]]&gt;=6, 2, ))))</f>
        <v>2</v>
      </c>
    </row>
    <row r="126" spans="1:14" x14ac:dyDescent="0.35">
      <c r="A126" s="31" t="s">
        <v>332</v>
      </c>
      <c r="B126" s="31" t="s">
        <v>343</v>
      </c>
      <c r="C126" s="33" t="s">
        <v>344</v>
      </c>
      <c r="D126">
        <v>5</v>
      </c>
      <c r="E126">
        <v>0</v>
      </c>
      <c r="F126">
        <v>5</v>
      </c>
      <c r="G126">
        <v>0</v>
      </c>
      <c r="H126">
        <v>0</v>
      </c>
      <c r="I126">
        <v>0</v>
      </c>
      <c r="J126">
        <v>3</v>
      </c>
      <c r="K126">
        <v>0</v>
      </c>
      <c r="L126">
        <v>3</v>
      </c>
      <c r="M126">
        <f>SUM(Ind_1[[#This Row],[Total civilian casualties]:[Women injuries]])</f>
        <v>16</v>
      </c>
      <c r="N126" s="35">
        <f>IF(Ind_1[[#This Row],[Total]]&gt;20, 5, IF(Ind_1[[#This Row],[Total]]&gt;=16, 4, IF(Ind_1[[#This Row],[Total]]&gt;=11, 3, IF(Ind_1[[#This Row],[Total]]&gt;=6, 2, ))))</f>
        <v>4</v>
      </c>
    </row>
    <row r="127" spans="1:14" x14ac:dyDescent="0.35">
      <c r="A127" s="31" t="s">
        <v>332</v>
      </c>
      <c r="B127" s="31" t="s">
        <v>345</v>
      </c>
      <c r="C127" s="33" t="s">
        <v>346</v>
      </c>
      <c r="D127">
        <v>22</v>
      </c>
      <c r="E127">
        <v>6</v>
      </c>
      <c r="F127">
        <v>16</v>
      </c>
      <c r="G127">
        <v>1</v>
      </c>
      <c r="H127">
        <v>1</v>
      </c>
      <c r="I127">
        <v>0</v>
      </c>
      <c r="J127">
        <v>0</v>
      </c>
      <c r="K127">
        <v>0</v>
      </c>
      <c r="L127">
        <v>0</v>
      </c>
      <c r="M127">
        <f>SUM(Ind_1[[#This Row],[Total civilian casualties]:[Women injuries]])</f>
        <v>46</v>
      </c>
      <c r="N127" s="35">
        <f>IF(Ind_1[[#This Row],[Total]]&gt;20, 5, IF(Ind_1[[#This Row],[Total]]&gt;=16, 4, IF(Ind_1[[#This Row],[Total]]&gt;=11, 3, IF(Ind_1[[#This Row],[Total]]&gt;=6, 2, ))))</f>
        <v>5</v>
      </c>
    </row>
    <row r="128" spans="1:14" x14ac:dyDescent="0.35">
      <c r="A128" s="31" t="s">
        <v>332</v>
      </c>
      <c r="B128" s="31" t="s">
        <v>347</v>
      </c>
      <c r="C128" s="33" t="s">
        <v>348</v>
      </c>
      <c r="D128">
        <v>46</v>
      </c>
      <c r="E128">
        <v>11</v>
      </c>
      <c r="F128">
        <v>35</v>
      </c>
      <c r="G128">
        <v>3</v>
      </c>
      <c r="H128">
        <v>0</v>
      </c>
      <c r="I128">
        <v>3</v>
      </c>
      <c r="J128">
        <v>3</v>
      </c>
      <c r="K128">
        <v>1</v>
      </c>
      <c r="L128">
        <v>2</v>
      </c>
      <c r="M128">
        <f>SUM(Ind_1[[#This Row],[Total civilian casualties]:[Women injuries]])</f>
        <v>104</v>
      </c>
      <c r="N128" s="35">
        <f>IF(Ind_1[[#This Row],[Total]]&gt;20, 5, IF(Ind_1[[#This Row],[Total]]&gt;=16, 4, IF(Ind_1[[#This Row],[Total]]&gt;=11, 3, IF(Ind_1[[#This Row],[Total]]&gt;=6, 2, ))))</f>
        <v>5</v>
      </c>
    </row>
    <row r="129" spans="1:14" x14ac:dyDescent="0.35">
      <c r="A129" s="31" t="s">
        <v>349</v>
      </c>
      <c r="B129" s="31" t="s">
        <v>350</v>
      </c>
      <c r="C129" s="33" t="s">
        <v>351</v>
      </c>
      <c r="D129">
        <v>8</v>
      </c>
      <c r="E129">
        <v>2</v>
      </c>
      <c r="F129">
        <v>6</v>
      </c>
      <c r="G129">
        <v>1</v>
      </c>
      <c r="H129">
        <v>1</v>
      </c>
      <c r="I129">
        <v>0</v>
      </c>
      <c r="J129">
        <v>1</v>
      </c>
      <c r="K129">
        <v>0</v>
      </c>
      <c r="L129">
        <v>1</v>
      </c>
      <c r="M129">
        <f>SUM(Ind_1[[#This Row],[Total civilian casualties]:[Women injuries]])</f>
        <v>20</v>
      </c>
      <c r="N129" s="35">
        <f>IF(Ind_1[[#This Row],[Total]]&gt;20, 5, IF(Ind_1[[#This Row],[Total]]&gt;=16, 4, IF(Ind_1[[#This Row],[Total]]&gt;=11, 3, IF(Ind_1[[#This Row],[Total]]&gt;=6, 2, ))))</f>
        <v>4</v>
      </c>
    </row>
    <row r="130" spans="1:14" x14ac:dyDescent="0.35">
      <c r="A130" s="31" t="s">
        <v>349</v>
      </c>
      <c r="B130" s="31" t="s">
        <v>352</v>
      </c>
      <c r="C130" s="33" t="s">
        <v>353</v>
      </c>
      <c r="D130">
        <v>3</v>
      </c>
      <c r="E130">
        <v>1</v>
      </c>
      <c r="F130">
        <v>2</v>
      </c>
      <c r="G130">
        <v>0</v>
      </c>
      <c r="H130">
        <v>0</v>
      </c>
      <c r="I130">
        <v>0</v>
      </c>
      <c r="J130">
        <v>0</v>
      </c>
      <c r="K130">
        <v>0</v>
      </c>
      <c r="L130">
        <v>0</v>
      </c>
      <c r="M130">
        <f>SUM(Ind_1[[#This Row],[Total civilian casualties]:[Women injuries]])</f>
        <v>6</v>
      </c>
      <c r="N130" s="35">
        <f>IF(Ind_1[[#This Row],[Total]]&gt;20, 5, IF(Ind_1[[#This Row],[Total]]&gt;=16, 4, IF(Ind_1[[#This Row],[Total]]&gt;=11, 3, IF(Ind_1[[#This Row],[Total]]&gt;=6, 2, ))))</f>
        <v>2</v>
      </c>
    </row>
    <row r="131" spans="1:14" x14ac:dyDescent="0.35">
      <c r="A131" s="31" t="s">
        <v>349</v>
      </c>
      <c r="B131" s="31" t="s">
        <v>354</v>
      </c>
      <c r="C131" s="33" t="s">
        <v>355</v>
      </c>
      <c r="D131">
        <v>2</v>
      </c>
      <c r="E131">
        <v>1</v>
      </c>
      <c r="F131">
        <v>1</v>
      </c>
      <c r="G131">
        <v>0</v>
      </c>
      <c r="H131">
        <v>0</v>
      </c>
      <c r="I131">
        <v>0</v>
      </c>
      <c r="J131">
        <v>0</v>
      </c>
      <c r="K131">
        <v>0</v>
      </c>
      <c r="L131">
        <v>0</v>
      </c>
      <c r="M131">
        <f>SUM(Ind_1[[#This Row],[Total civilian casualties]:[Women injuries]])</f>
        <v>4</v>
      </c>
      <c r="N131" s="35">
        <f>IF(Ind_1[[#This Row],[Total]]&gt;20, 5, IF(Ind_1[[#This Row],[Total]]&gt;=16, 4, IF(Ind_1[[#This Row],[Total]]&gt;=11, 3, IF(Ind_1[[#This Row],[Total]]&gt;=6, 2, ))))</f>
        <v>0</v>
      </c>
    </row>
    <row r="132" spans="1:14" x14ac:dyDescent="0.35">
      <c r="A132" s="31" t="s">
        <v>349</v>
      </c>
      <c r="B132" s="31" t="s">
        <v>356</v>
      </c>
      <c r="C132" s="33" t="s">
        <v>357</v>
      </c>
      <c r="D132">
        <v>10</v>
      </c>
      <c r="E132">
        <v>8</v>
      </c>
      <c r="F132">
        <v>2</v>
      </c>
      <c r="G132">
        <v>4</v>
      </c>
      <c r="H132">
        <v>2</v>
      </c>
      <c r="I132">
        <v>2</v>
      </c>
      <c r="J132">
        <v>2</v>
      </c>
      <c r="K132">
        <v>2</v>
      </c>
      <c r="L132">
        <v>0</v>
      </c>
      <c r="M132">
        <f>SUM(Ind_1[[#This Row],[Total civilian casualties]:[Women injuries]])</f>
        <v>32</v>
      </c>
      <c r="N132" s="35">
        <f>IF(Ind_1[[#This Row],[Total]]&gt;20, 5, IF(Ind_1[[#This Row],[Total]]&gt;=16, 4, IF(Ind_1[[#This Row],[Total]]&gt;=11, 3, IF(Ind_1[[#This Row],[Total]]&gt;=6, 2, ))))</f>
        <v>5</v>
      </c>
    </row>
    <row r="133" spans="1:14" x14ac:dyDescent="0.35">
      <c r="A133" s="31" t="s">
        <v>349</v>
      </c>
      <c r="B133" s="31" t="s">
        <v>358</v>
      </c>
      <c r="C133" s="33" t="s">
        <v>359</v>
      </c>
      <c r="D133">
        <v>11</v>
      </c>
      <c r="E133">
        <v>7</v>
      </c>
      <c r="F133">
        <v>4</v>
      </c>
      <c r="G133">
        <v>0</v>
      </c>
      <c r="H133">
        <v>0</v>
      </c>
      <c r="I133">
        <v>0</v>
      </c>
      <c r="J133">
        <v>6</v>
      </c>
      <c r="K133">
        <v>4</v>
      </c>
      <c r="L133">
        <v>2</v>
      </c>
      <c r="M133">
        <f>SUM(Ind_1[[#This Row],[Total civilian casualties]:[Women injuries]])</f>
        <v>34</v>
      </c>
      <c r="N133" s="35">
        <f>IF(Ind_1[[#This Row],[Total]]&gt;20, 5, IF(Ind_1[[#This Row],[Total]]&gt;=16, 4, IF(Ind_1[[#This Row],[Total]]&gt;=11, 3, IF(Ind_1[[#This Row],[Total]]&gt;=6, 2, ))))</f>
        <v>5</v>
      </c>
    </row>
    <row r="134" spans="1:14" x14ac:dyDescent="0.35">
      <c r="A134" s="31" t="s">
        <v>349</v>
      </c>
      <c r="B134" s="31" t="s">
        <v>360</v>
      </c>
      <c r="C134" s="33" t="s">
        <v>361</v>
      </c>
      <c r="D134">
        <v>0</v>
      </c>
      <c r="E134">
        <v>0</v>
      </c>
      <c r="F134">
        <v>0</v>
      </c>
      <c r="G134">
        <v>0</v>
      </c>
      <c r="H134">
        <v>0</v>
      </c>
      <c r="I134">
        <v>0</v>
      </c>
      <c r="J134">
        <v>0</v>
      </c>
      <c r="K134">
        <v>0</v>
      </c>
      <c r="L134">
        <v>0</v>
      </c>
      <c r="M134">
        <f>SUM(Ind_1[[#This Row],[Total civilian casualties]:[Women injuries]])</f>
        <v>0</v>
      </c>
      <c r="N134" s="35">
        <f>IF(Ind_1[[#This Row],[Total]]&gt;20, 5, IF(Ind_1[[#This Row],[Total]]&gt;=16, 4, IF(Ind_1[[#This Row],[Total]]&gt;=11, 3, IF(Ind_1[[#This Row],[Total]]&gt;=6, 2, ))))</f>
        <v>0</v>
      </c>
    </row>
    <row r="135" spans="1:14" x14ac:dyDescent="0.35">
      <c r="A135" s="31" t="s">
        <v>349</v>
      </c>
      <c r="B135" s="31" t="s">
        <v>362</v>
      </c>
      <c r="C135" s="33" t="s">
        <v>363</v>
      </c>
      <c r="D135">
        <v>7</v>
      </c>
      <c r="E135">
        <v>2</v>
      </c>
      <c r="F135">
        <v>5</v>
      </c>
      <c r="G135">
        <v>2</v>
      </c>
      <c r="H135">
        <v>1</v>
      </c>
      <c r="I135">
        <v>1</v>
      </c>
      <c r="J135">
        <v>0</v>
      </c>
      <c r="K135">
        <v>0</v>
      </c>
      <c r="L135">
        <v>0</v>
      </c>
      <c r="M135">
        <f>SUM(Ind_1[[#This Row],[Total civilian casualties]:[Women injuries]])</f>
        <v>18</v>
      </c>
      <c r="N135" s="35">
        <f>IF(Ind_1[[#This Row],[Total]]&gt;20, 5, IF(Ind_1[[#This Row],[Total]]&gt;=16, 4, IF(Ind_1[[#This Row],[Total]]&gt;=11, 3, IF(Ind_1[[#This Row],[Total]]&gt;=6, 2, ))))</f>
        <v>4</v>
      </c>
    </row>
    <row r="136" spans="1:14" x14ac:dyDescent="0.35">
      <c r="A136" s="31" t="s">
        <v>364</v>
      </c>
      <c r="B136" s="31" t="s">
        <v>365</v>
      </c>
      <c r="C136" s="33" t="s">
        <v>366</v>
      </c>
      <c r="D136">
        <v>12</v>
      </c>
      <c r="E136">
        <v>8</v>
      </c>
      <c r="F136">
        <v>4</v>
      </c>
      <c r="G136">
        <v>6</v>
      </c>
      <c r="H136">
        <v>2</v>
      </c>
      <c r="I136">
        <v>4</v>
      </c>
      <c r="J136">
        <v>1</v>
      </c>
      <c r="K136">
        <v>1</v>
      </c>
      <c r="L136">
        <v>0</v>
      </c>
      <c r="M136">
        <f>SUM(Ind_1[[#This Row],[Total civilian casualties]:[Women injuries]])</f>
        <v>38</v>
      </c>
      <c r="N136" s="35">
        <f>IF(Ind_1[[#This Row],[Total]]&gt;20, 5, IF(Ind_1[[#This Row],[Total]]&gt;=16, 4, IF(Ind_1[[#This Row],[Total]]&gt;=11, 3, IF(Ind_1[[#This Row],[Total]]&gt;=6, 2, ))))</f>
        <v>5</v>
      </c>
    </row>
    <row r="137" spans="1:14" x14ac:dyDescent="0.35">
      <c r="A137" s="31" t="s">
        <v>364</v>
      </c>
      <c r="B137" s="31" t="s">
        <v>367</v>
      </c>
      <c r="C137" s="33" t="s">
        <v>368</v>
      </c>
      <c r="D137">
        <v>3</v>
      </c>
      <c r="E137">
        <v>0</v>
      </c>
      <c r="F137">
        <v>3</v>
      </c>
      <c r="G137">
        <v>0</v>
      </c>
      <c r="H137">
        <v>0</v>
      </c>
      <c r="I137">
        <v>0</v>
      </c>
      <c r="J137">
        <v>0</v>
      </c>
      <c r="K137">
        <v>0</v>
      </c>
      <c r="L137">
        <v>0</v>
      </c>
      <c r="M137">
        <f>SUM(Ind_1[[#This Row],[Total civilian casualties]:[Women injuries]])</f>
        <v>6</v>
      </c>
      <c r="N137" s="35">
        <f>IF(Ind_1[[#This Row],[Total]]&gt;20, 5, IF(Ind_1[[#This Row],[Total]]&gt;=16, 4, IF(Ind_1[[#This Row],[Total]]&gt;=11, 3, IF(Ind_1[[#This Row],[Total]]&gt;=6, 2, ))))</f>
        <v>2</v>
      </c>
    </row>
    <row r="138" spans="1:14" x14ac:dyDescent="0.35">
      <c r="A138" s="31" t="s">
        <v>364</v>
      </c>
      <c r="B138" s="31" t="s">
        <v>369</v>
      </c>
      <c r="C138" s="33" t="s">
        <v>370</v>
      </c>
      <c r="D138">
        <v>0</v>
      </c>
      <c r="E138">
        <v>0</v>
      </c>
      <c r="F138">
        <v>0</v>
      </c>
      <c r="G138">
        <v>0</v>
      </c>
      <c r="H138">
        <v>0</v>
      </c>
      <c r="I138">
        <v>0</v>
      </c>
      <c r="J138">
        <v>0</v>
      </c>
      <c r="K138">
        <v>0</v>
      </c>
      <c r="L138">
        <v>0</v>
      </c>
      <c r="M138">
        <f>SUM(Ind_1[[#This Row],[Total civilian casualties]:[Women injuries]])</f>
        <v>0</v>
      </c>
      <c r="N138" s="35">
        <f>IF(Ind_1[[#This Row],[Total]]&gt;20, 5, IF(Ind_1[[#This Row],[Total]]&gt;=16, 4, IF(Ind_1[[#This Row],[Total]]&gt;=11, 3, IF(Ind_1[[#This Row],[Total]]&gt;=6, 2, ))))</f>
        <v>0</v>
      </c>
    </row>
    <row r="139" spans="1:14" x14ac:dyDescent="0.35">
      <c r="A139" s="31" t="s">
        <v>364</v>
      </c>
      <c r="B139" s="31" t="s">
        <v>371</v>
      </c>
      <c r="C139" s="33" t="s">
        <v>372</v>
      </c>
      <c r="D139">
        <v>17</v>
      </c>
      <c r="E139">
        <v>2</v>
      </c>
      <c r="F139">
        <v>15</v>
      </c>
      <c r="G139">
        <v>3</v>
      </c>
      <c r="H139">
        <v>0</v>
      </c>
      <c r="I139">
        <v>3</v>
      </c>
      <c r="J139">
        <v>12</v>
      </c>
      <c r="K139">
        <v>1</v>
      </c>
      <c r="L139">
        <v>11</v>
      </c>
      <c r="M139">
        <f>SUM(Ind_1[[#This Row],[Total civilian casualties]:[Women injuries]])</f>
        <v>64</v>
      </c>
      <c r="N139" s="35">
        <f>IF(Ind_1[[#This Row],[Total]]&gt;20, 5, IF(Ind_1[[#This Row],[Total]]&gt;=16, 4, IF(Ind_1[[#This Row],[Total]]&gt;=11, 3, IF(Ind_1[[#This Row],[Total]]&gt;=6, 2, ))))</f>
        <v>5</v>
      </c>
    </row>
    <row r="140" spans="1:14" x14ac:dyDescent="0.35">
      <c r="A140" s="31" t="s">
        <v>364</v>
      </c>
      <c r="B140" s="31" t="s">
        <v>373</v>
      </c>
      <c r="C140" s="33" t="s">
        <v>374</v>
      </c>
      <c r="D140">
        <v>71</v>
      </c>
      <c r="E140">
        <v>41</v>
      </c>
      <c r="F140">
        <v>30</v>
      </c>
      <c r="G140">
        <v>7</v>
      </c>
      <c r="H140">
        <v>4</v>
      </c>
      <c r="I140">
        <v>3</v>
      </c>
      <c r="J140">
        <v>2</v>
      </c>
      <c r="K140">
        <v>2</v>
      </c>
      <c r="L140">
        <v>0</v>
      </c>
      <c r="M140">
        <f>SUM(Ind_1[[#This Row],[Total civilian casualties]:[Women injuries]])</f>
        <v>160</v>
      </c>
      <c r="N140" s="35">
        <f>IF(Ind_1[[#This Row],[Total]]&gt;20, 5, IF(Ind_1[[#This Row],[Total]]&gt;=16, 4, IF(Ind_1[[#This Row],[Total]]&gt;=11, 3, IF(Ind_1[[#This Row],[Total]]&gt;=6, 2, ))))</f>
        <v>5</v>
      </c>
    </row>
    <row r="141" spans="1:14" x14ac:dyDescent="0.35">
      <c r="A141" s="31" t="s">
        <v>364</v>
      </c>
      <c r="B141" s="31" t="s">
        <v>375</v>
      </c>
      <c r="C141" s="33" t="s">
        <v>376</v>
      </c>
      <c r="D141">
        <v>25</v>
      </c>
      <c r="E141">
        <v>5</v>
      </c>
      <c r="F141">
        <v>20</v>
      </c>
      <c r="G141">
        <v>4</v>
      </c>
      <c r="H141">
        <v>0</v>
      </c>
      <c r="I141">
        <v>4</v>
      </c>
      <c r="J141">
        <v>7</v>
      </c>
      <c r="K141">
        <v>1</v>
      </c>
      <c r="L141">
        <v>6</v>
      </c>
      <c r="M141">
        <f>SUM(Ind_1[[#This Row],[Total civilian casualties]:[Women injuries]])</f>
        <v>72</v>
      </c>
      <c r="N141" s="35">
        <f>IF(Ind_1[[#This Row],[Total]]&gt;20, 5, IF(Ind_1[[#This Row],[Total]]&gt;=16, 4, IF(Ind_1[[#This Row],[Total]]&gt;=11, 3, IF(Ind_1[[#This Row],[Total]]&gt;=6, 2, ))))</f>
        <v>5</v>
      </c>
    </row>
    <row r="142" spans="1:14" x14ac:dyDescent="0.35">
      <c r="A142" s="31" t="s">
        <v>364</v>
      </c>
      <c r="B142" s="31" t="s">
        <v>377</v>
      </c>
      <c r="C142" s="33" t="s">
        <v>378</v>
      </c>
      <c r="D142">
        <v>4</v>
      </c>
      <c r="E142">
        <v>1</v>
      </c>
      <c r="F142">
        <v>3</v>
      </c>
      <c r="G142">
        <v>3</v>
      </c>
      <c r="H142">
        <v>0</v>
      </c>
      <c r="I142">
        <v>3</v>
      </c>
      <c r="J142">
        <v>1</v>
      </c>
      <c r="K142">
        <v>1</v>
      </c>
      <c r="L142">
        <v>0</v>
      </c>
      <c r="M142">
        <f>SUM(Ind_1[[#This Row],[Total civilian casualties]:[Women injuries]])</f>
        <v>16</v>
      </c>
      <c r="N142" s="35">
        <f>IF(Ind_1[[#This Row],[Total]]&gt;20, 5, IF(Ind_1[[#This Row],[Total]]&gt;=16, 4, IF(Ind_1[[#This Row],[Total]]&gt;=11, 3, IF(Ind_1[[#This Row],[Total]]&gt;=6, 2, ))))</f>
        <v>4</v>
      </c>
    </row>
    <row r="143" spans="1:14" x14ac:dyDescent="0.35">
      <c r="A143" s="31" t="s">
        <v>364</v>
      </c>
      <c r="B143" s="31" t="s">
        <v>379</v>
      </c>
      <c r="C143" s="33" t="s">
        <v>380</v>
      </c>
      <c r="D143">
        <v>2</v>
      </c>
      <c r="E143">
        <v>1</v>
      </c>
      <c r="F143">
        <v>1</v>
      </c>
      <c r="G143">
        <v>0</v>
      </c>
      <c r="H143">
        <v>0</v>
      </c>
      <c r="I143">
        <v>0</v>
      </c>
      <c r="J143">
        <v>0</v>
      </c>
      <c r="K143">
        <v>0</v>
      </c>
      <c r="L143">
        <v>0</v>
      </c>
      <c r="M143">
        <f>SUM(Ind_1[[#This Row],[Total civilian casualties]:[Women injuries]])</f>
        <v>4</v>
      </c>
      <c r="N143" s="35">
        <f>IF(Ind_1[[#This Row],[Total]]&gt;20, 5, IF(Ind_1[[#This Row],[Total]]&gt;=16, 4, IF(Ind_1[[#This Row],[Total]]&gt;=11, 3, IF(Ind_1[[#This Row],[Total]]&gt;=6, 2, ))))</f>
        <v>0</v>
      </c>
    </row>
    <row r="144" spans="1:14" x14ac:dyDescent="0.35">
      <c r="A144" s="31" t="s">
        <v>364</v>
      </c>
      <c r="B144" s="31" t="s">
        <v>381</v>
      </c>
      <c r="C144" s="33" t="s">
        <v>382</v>
      </c>
      <c r="D144">
        <v>11</v>
      </c>
      <c r="E144">
        <v>4</v>
      </c>
      <c r="F144">
        <v>7</v>
      </c>
      <c r="G144">
        <v>8</v>
      </c>
      <c r="H144">
        <v>3</v>
      </c>
      <c r="I144">
        <v>5</v>
      </c>
      <c r="J144">
        <v>2</v>
      </c>
      <c r="K144">
        <v>0</v>
      </c>
      <c r="L144">
        <v>2</v>
      </c>
      <c r="M144">
        <f>SUM(Ind_1[[#This Row],[Total civilian casualties]:[Women injuries]])</f>
        <v>42</v>
      </c>
      <c r="N144" s="35">
        <f>IF(Ind_1[[#This Row],[Total]]&gt;20, 5, IF(Ind_1[[#This Row],[Total]]&gt;=16, 4, IF(Ind_1[[#This Row],[Total]]&gt;=11, 3, IF(Ind_1[[#This Row],[Total]]&gt;=6, 2, ))))</f>
        <v>5</v>
      </c>
    </row>
    <row r="145" spans="1:14" x14ac:dyDescent="0.35">
      <c r="A145" s="31" t="s">
        <v>364</v>
      </c>
      <c r="B145" s="31" t="s">
        <v>383</v>
      </c>
      <c r="C145" s="33" t="s">
        <v>384</v>
      </c>
      <c r="D145">
        <v>177</v>
      </c>
      <c r="E145">
        <v>50</v>
      </c>
      <c r="F145">
        <v>127</v>
      </c>
      <c r="G145">
        <v>27</v>
      </c>
      <c r="H145">
        <v>7</v>
      </c>
      <c r="I145">
        <v>20</v>
      </c>
      <c r="J145">
        <v>8</v>
      </c>
      <c r="K145">
        <v>1</v>
      </c>
      <c r="L145">
        <v>7</v>
      </c>
      <c r="M145">
        <f>SUM(Ind_1[[#This Row],[Total civilian casualties]:[Women injuries]])</f>
        <v>424</v>
      </c>
      <c r="N145" s="35">
        <f>IF(Ind_1[[#This Row],[Total]]&gt;20, 5, IF(Ind_1[[#This Row],[Total]]&gt;=16, 4, IF(Ind_1[[#This Row],[Total]]&gt;=11, 3, IF(Ind_1[[#This Row],[Total]]&gt;=6, 2, ))))</f>
        <v>5</v>
      </c>
    </row>
    <row r="146" spans="1:14" x14ac:dyDescent="0.35">
      <c r="A146" s="31" t="s">
        <v>364</v>
      </c>
      <c r="B146" s="31" t="s">
        <v>385</v>
      </c>
      <c r="C146" s="33" t="s">
        <v>364</v>
      </c>
      <c r="D146">
        <v>21</v>
      </c>
      <c r="E146">
        <v>7</v>
      </c>
      <c r="F146">
        <v>14</v>
      </c>
      <c r="G146">
        <v>4</v>
      </c>
      <c r="H146">
        <v>3</v>
      </c>
      <c r="I146">
        <v>1</v>
      </c>
      <c r="J146">
        <v>1</v>
      </c>
      <c r="K146">
        <v>1</v>
      </c>
      <c r="L146">
        <v>0</v>
      </c>
      <c r="M146">
        <f>SUM(Ind_1[[#This Row],[Total civilian casualties]:[Women injuries]])</f>
        <v>52</v>
      </c>
      <c r="N146" s="35">
        <f>IF(Ind_1[[#This Row],[Total]]&gt;20, 5, IF(Ind_1[[#This Row],[Total]]&gt;=16, 4, IF(Ind_1[[#This Row],[Total]]&gt;=11, 3, IF(Ind_1[[#This Row],[Total]]&gt;=6, 2, ))))</f>
        <v>5</v>
      </c>
    </row>
    <row r="147" spans="1:14" x14ac:dyDescent="0.35">
      <c r="A147" s="31" t="s">
        <v>364</v>
      </c>
      <c r="B147" s="31" t="s">
        <v>386</v>
      </c>
      <c r="C147" s="33" t="s">
        <v>387</v>
      </c>
      <c r="D147">
        <v>1</v>
      </c>
      <c r="E147">
        <v>1</v>
      </c>
      <c r="F147">
        <v>0</v>
      </c>
      <c r="G147">
        <v>0</v>
      </c>
      <c r="H147">
        <v>0</v>
      </c>
      <c r="I147">
        <v>0</v>
      </c>
      <c r="J147">
        <v>0</v>
      </c>
      <c r="K147">
        <v>0</v>
      </c>
      <c r="L147">
        <v>0</v>
      </c>
      <c r="M147">
        <f>SUM(Ind_1[[#This Row],[Total civilian casualties]:[Women injuries]])</f>
        <v>2</v>
      </c>
      <c r="N147" s="35">
        <f>IF(Ind_1[[#This Row],[Total]]&gt;20, 5, IF(Ind_1[[#This Row],[Total]]&gt;=16, 4, IF(Ind_1[[#This Row],[Total]]&gt;=11, 3, IF(Ind_1[[#This Row],[Total]]&gt;=6, 2, ))))</f>
        <v>0</v>
      </c>
    </row>
    <row r="148" spans="1:14" x14ac:dyDescent="0.35">
      <c r="A148" s="31" t="s">
        <v>388</v>
      </c>
      <c r="B148" s="31" t="s">
        <v>389</v>
      </c>
      <c r="C148" s="33" t="s">
        <v>390</v>
      </c>
      <c r="D148">
        <v>10</v>
      </c>
      <c r="E148">
        <v>3</v>
      </c>
      <c r="F148">
        <v>7</v>
      </c>
      <c r="G148">
        <v>4</v>
      </c>
      <c r="H148">
        <v>1</v>
      </c>
      <c r="I148">
        <v>3</v>
      </c>
      <c r="J148">
        <v>3</v>
      </c>
      <c r="K148">
        <v>1</v>
      </c>
      <c r="L148">
        <v>2</v>
      </c>
      <c r="M148">
        <f>SUM(Ind_1[[#This Row],[Total civilian casualties]:[Women injuries]])</f>
        <v>34</v>
      </c>
      <c r="N148" s="35">
        <f>IF(Ind_1[[#This Row],[Total]]&gt;20, 5, IF(Ind_1[[#This Row],[Total]]&gt;=16, 4, IF(Ind_1[[#This Row],[Total]]&gt;=11, 3, IF(Ind_1[[#This Row],[Total]]&gt;=6, 2, ))))</f>
        <v>5</v>
      </c>
    </row>
    <row r="149" spans="1:14" x14ac:dyDescent="0.35">
      <c r="A149" s="31" t="s">
        <v>391</v>
      </c>
      <c r="B149" s="31" t="s">
        <v>392</v>
      </c>
      <c r="C149" s="33" t="s">
        <v>393</v>
      </c>
      <c r="D149">
        <v>0</v>
      </c>
      <c r="E149">
        <v>0</v>
      </c>
      <c r="F149">
        <v>0</v>
      </c>
      <c r="G149">
        <v>0</v>
      </c>
      <c r="H149">
        <v>0</v>
      </c>
      <c r="I149">
        <v>0</v>
      </c>
      <c r="J149">
        <v>0</v>
      </c>
      <c r="K149">
        <v>0</v>
      </c>
      <c r="L149">
        <v>0</v>
      </c>
      <c r="M149">
        <f>SUM(Ind_1[[#This Row],[Total civilian casualties]:[Women injuries]])</f>
        <v>0</v>
      </c>
      <c r="N149" s="35">
        <f>IF(Ind_1[[#This Row],[Total]]&gt;20, 5, IF(Ind_1[[#This Row],[Total]]&gt;=16, 4, IF(Ind_1[[#This Row],[Total]]&gt;=11, 3, IF(Ind_1[[#This Row],[Total]]&gt;=6, 2, ))))</f>
        <v>0</v>
      </c>
    </row>
    <row r="150" spans="1:14" x14ac:dyDescent="0.35">
      <c r="A150" s="31" t="s">
        <v>391</v>
      </c>
      <c r="B150" s="31" t="s">
        <v>394</v>
      </c>
      <c r="C150" s="33" t="s">
        <v>395</v>
      </c>
      <c r="D150">
        <v>0</v>
      </c>
      <c r="E150">
        <v>0</v>
      </c>
      <c r="F150">
        <v>0</v>
      </c>
      <c r="G150">
        <v>0</v>
      </c>
      <c r="H150">
        <v>0</v>
      </c>
      <c r="I150">
        <v>0</v>
      </c>
      <c r="J150">
        <v>0</v>
      </c>
      <c r="K150">
        <v>0</v>
      </c>
      <c r="L150">
        <v>0</v>
      </c>
      <c r="M150">
        <f>SUM(Ind_1[[#This Row],[Total civilian casualties]:[Women injuries]])</f>
        <v>0</v>
      </c>
      <c r="N150" s="35">
        <f>IF(Ind_1[[#This Row],[Total]]&gt;20, 5, IF(Ind_1[[#This Row],[Total]]&gt;=16, 4, IF(Ind_1[[#This Row],[Total]]&gt;=11, 3, IF(Ind_1[[#This Row],[Total]]&gt;=6, 2, ))))</f>
        <v>0</v>
      </c>
    </row>
    <row r="151" spans="1:14" x14ac:dyDescent="0.35">
      <c r="A151" s="31" t="s">
        <v>391</v>
      </c>
      <c r="B151" s="31" t="s">
        <v>396</v>
      </c>
      <c r="C151" s="33" t="s">
        <v>397</v>
      </c>
      <c r="D151">
        <v>0</v>
      </c>
      <c r="E151">
        <v>0</v>
      </c>
      <c r="F151">
        <v>0</v>
      </c>
      <c r="G151">
        <v>0</v>
      </c>
      <c r="H151">
        <v>0</v>
      </c>
      <c r="I151">
        <v>0</v>
      </c>
      <c r="J151">
        <v>0</v>
      </c>
      <c r="K151">
        <v>0</v>
      </c>
      <c r="L151">
        <v>0</v>
      </c>
      <c r="M151">
        <f>SUM(Ind_1[[#This Row],[Total civilian casualties]:[Women injuries]])</f>
        <v>0</v>
      </c>
      <c r="N151" s="35">
        <f>IF(Ind_1[[#This Row],[Total]]&gt;20, 5, IF(Ind_1[[#This Row],[Total]]&gt;=16, 4, IF(Ind_1[[#This Row],[Total]]&gt;=11, 3, IF(Ind_1[[#This Row],[Total]]&gt;=6, 2, ))))</f>
        <v>0</v>
      </c>
    </row>
    <row r="152" spans="1:14" x14ac:dyDescent="0.35">
      <c r="A152" s="31" t="s">
        <v>398</v>
      </c>
      <c r="B152" s="31" t="s">
        <v>399</v>
      </c>
      <c r="C152" s="33" t="s">
        <v>400</v>
      </c>
      <c r="D152">
        <v>0</v>
      </c>
      <c r="E152">
        <v>0</v>
      </c>
      <c r="F152">
        <v>0</v>
      </c>
      <c r="G152">
        <v>0</v>
      </c>
      <c r="H152">
        <v>0</v>
      </c>
      <c r="I152">
        <v>0</v>
      </c>
      <c r="J152">
        <v>0</v>
      </c>
      <c r="K152">
        <v>0</v>
      </c>
      <c r="L152">
        <v>0</v>
      </c>
      <c r="M152">
        <f>SUM(Ind_1[[#This Row],[Total civilian casualties]:[Women injuries]])</f>
        <v>0</v>
      </c>
      <c r="N152" s="35">
        <f>IF(Ind_1[[#This Row],[Total]]&gt;20, 5, IF(Ind_1[[#This Row],[Total]]&gt;=16, 4, IF(Ind_1[[#This Row],[Total]]&gt;=11, 3, IF(Ind_1[[#This Row],[Total]]&gt;=6, 2, ))))</f>
        <v>0</v>
      </c>
    </row>
    <row r="153" spans="1:14" x14ac:dyDescent="0.35">
      <c r="A153" s="31" t="s">
        <v>398</v>
      </c>
      <c r="B153" s="31" t="s">
        <v>401</v>
      </c>
      <c r="C153" s="33" t="s">
        <v>402</v>
      </c>
      <c r="D153">
        <v>18</v>
      </c>
      <c r="E153">
        <v>6</v>
      </c>
      <c r="F153">
        <v>12</v>
      </c>
      <c r="G153">
        <v>2</v>
      </c>
      <c r="H153">
        <v>1</v>
      </c>
      <c r="I153">
        <v>1</v>
      </c>
      <c r="J153">
        <v>8</v>
      </c>
      <c r="K153">
        <v>0</v>
      </c>
      <c r="L153">
        <v>8</v>
      </c>
      <c r="M153">
        <f>SUM(Ind_1[[#This Row],[Total civilian casualties]:[Women injuries]])</f>
        <v>56</v>
      </c>
      <c r="N153" s="35">
        <f>IF(Ind_1[[#This Row],[Total]]&gt;20, 5, IF(Ind_1[[#This Row],[Total]]&gt;=16, 4, IF(Ind_1[[#This Row],[Total]]&gt;=11, 3, IF(Ind_1[[#This Row],[Total]]&gt;=6, 2, ))))</f>
        <v>5</v>
      </c>
    </row>
    <row r="154" spans="1:14" x14ac:dyDescent="0.35">
      <c r="A154" s="31" t="s">
        <v>398</v>
      </c>
      <c r="B154" s="31" t="s">
        <v>403</v>
      </c>
      <c r="C154" s="33" t="s">
        <v>404</v>
      </c>
      <c r="D154">
        <v>27</v>
      </c>
      <c r="E154">
        <v>3</v>
      </c>
      <c r="F154">
        <v>24</v>
      </c>
      <c r="G154">
        <v>14</v>
      </c>
      <c r="H154">
        <v>2</v>
      </c>
      <c r="I154">
        <v>12</v>
      </c>
      <c r="J154">
        <v>6</v>
      </c>
      <c r="K154">
        <v>0</v>
      </c>
      <c r="L154">
        <v>6</v>
      </c>
      <c r="M154">
        <f>SUM(Ind_1[[#This Row],[Total civilian casualties]:[Women injuries]])</f>
        <v>94</v>
      </c>
      <c r="N154" s="35">
        <f>IF(Ind_1[[#This Row],[Total]]&gt;20, 5, IF(Ind_1[[#This Row],[Total]]&gt;=16, 4, IF(Ind_1[[#This Row],[Total]]&gt;=11, 3, IF(Ind_1[[#This Row],[Total]]&gt;=6, 2, ))))</f>
        <v>5</v>
      </c>
    </row>
    <row r="155" spans="1:14" x14ac:dyDescent="0.35">
      <c r="A155" s="31" t="s">
        <v>398</v>
      </c>
      <c r="B155" s="31" t="s">
        <v>405</v>
      </c>
      <c r="C155" s="33" t="s">
        <v>406</v>
      </c>
      <c r="D155">
        <v>36</v>
      </c>
      <c r="E155">
        <v>2</v>
      </c>
      <c r="F155">
        <v>34</v>
      </c>
      <c r="G155">
        <v>9</v>
      </c>
      <c r="H155">
        <v>0</v>
      </c>
      <c r="I155">
        <v>9</v>
      </c>
      <c r="J155">
        <v>4</v>
      </c>
      <c r="K155">
        <v>0</v>
      </c>
      <c r="L155">
        <v>4</v>
      </c>
      <c r="M155">
        <f>SUM(Ind_1[[#This Row],[Total civilian casualties]:[Women injuries]])</f>
        <v>98</v>
      </c>
      <c r="N155" s="35">
        <f>IF(Ind_1[[#This Row],[Total]]&gt;20, 5, IF(Ind_1[[#This Row],[Total]]&gt;=16, 4, IF(Ind_1[[#This Row],[Total]]&gt;=11, 3, IF(Ind_1[[#This Row],[Total]]&gt;=6, 2, ))))</f>
        <v>5</v>
      </c>
    </row>
    <row r="156" spans="1:14" x14ac:dyDescent="0.35">
      <c r="A156" s="31" t="s">
        <v>398</v>
      </c>
      <c r="B156" s="31" t="s">
        <v>407</v>
      </c>
      <c r="C156" s="33" t="s">
        <v>408</v>
      </c>
      <c r="D156">
        <v>1</v>
      </c>
      <c r="E156">
        <v>0</v>
      </c>
      <c r="F156">
        <v>1</v>
      </c>
      <c r="G156">
        <v>0</v>
      </c>
      <c r="H156">
        <v>0</v>
      </c>
      <c r="I156">
        <v>0</v>
      </c>
      <c r="J156">
        <v>1</v>
      </c>
      <c r="K156">
        <v>0</v>
      </c>
      <c r="L156">
        <v>1</v>
      </c>
      <c r="M156">
        <f>SUM(Ind_1[[#This Row],[Total civilian casualties]:[Women injuries]])</f>
        <v>4</v>
      </c>
      <c r="N156" s="35">
        <f>IF(Ind_1[[#This Row],[Total]]&gt;20, 5, IF(Ind_1[[#This Row],[Total]]&gt;=16, 4, IF(Ind_1[[#This Row],[Total]]&gt;=11, 3, IF(Ind_1[[#This Row],[Total]]&gt;=6, 2, ))))</f>
        <v>0</v>
      </c>
    </row>
    <row r="157" spans="1:14" x14ac:dyDescent="0.35">
      <c r="A157" s="31" t="s">
        <v>398</v>
      </c>
      <c r="B157" s="31" t="s">
        <v>409</v>
      </c>
      <c r="C157" s="33" t="s">
        <v>410</v>
      </c>
      <c r="D157">
        <v>1</v>
      </c>
      <c r="E157">
        <v>0</v>
      </c>
      <c r="F157">
        <v>1</v>
      </c>
      <c r="G157">
        <v>1</v>
      </c>
      <c r="H157">
        <v>0</v>
      </c>
      <c r="I157">
        <v>1</v>
      </c>
      <c r="J157">
        <v>0</v>
      </c>
      <c r="K157">
        <v>0</v>
      </c>
      <c r="L157">
        <v>0</v>
      </c>
      <c r="M157">
        <f>SUM(Ind_1[[#This Row],[Total civilian casualties]:[Women injuries]])</f>
        <v>4</v>
      </c>
      <c r="N157" s="35">
        <f>IF(Ind_1[[#This Row],[Total]]&gt;20, 5, IF(Ind_1[[#This Row],[Total]]&gt;=16, 4, IF(Ind_1[[#This Row],[Total]]&gt;=11, 3, IF(Ind_1[[#This Row],[Total]]&gt;=6, 2, ))))</f>
        <v>0</v>
      </c>
    </row>
  </sheetData>
  <mergeCells count="2">
    <mergeCell ref="A1:I1"/>
    <mergeCell ref="A2:I2"/>
  </mergeCells>
  <conditionalFormatting sqref="N3:N1048576">
    <cfRule type="colorScale" priority="1">
      <colorScale>
        <cfvo type="min"/>
        <cfvo type="max"/>
        <color rgb="FFFCFCFF"/>
        <color rgb="FFF8696B"/>
      </colorScale>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9BEC8-6F36-42CA-B637-6452C6D9D3EA}">
  <dimension ref="A1:T337"/>
  <sheetViews>
    <sheetView workbookViewId="0">
      <selection activeCell="A2" sqref="A1:XFD2"/>
    </sheetView>
  </sheetViews>
  <sheetFormatPr defaultColWidth="9.1796875" defaultRowHeight="14" x14ac:dyDescent="0.3"/>
  <cols>
    <col min="1" max="1" width="16.1796875" style="24" customWidth="1"/>
    <col min="2" max="2" width="10.453125" style="24" customWidth="1"/>
    <col min="3" max="3" width="10.7265625" style="24" customWidth="1"/>
    <col min="4" max="4" width="20.81640625" style="24" customWidth="1"/>
    <col min="5" max="5" width="23.7265625" style="24" customWidth="1"/>
    <col min="6" max="16384" width="9.1796875" style="24"/>
  </cols>
  <sheetData>
    <row r="1" spans="1:20" customFormat="1" ht="26" x14ac:dyDescent="0.6">
      <c r="A1" s="96" t="s">
        <v>411</v>
      </c>
      <c r="B1" s="96"/>
      <c r="C1" s="96"/>
      <c r="D1" s="96"/>
      <c r="E1" s="96"/>
      <c r="F1" s="96"/>
      <c r="G1" s="96"/>
      <c r="H1" s="96"/>
      <c r="I1" s="96"/>
      <c r="J1" s="84"/>
      <c r="K1" s="84"/>
      <c r="L1" s="84"/>
      <c r="M1" s="84"/>
      <c r="N1" s="84"/>
      <c r="O1" s="84"/>
      <c r="P1" s="84"/>
      <c r="Q1" s="84"/>
      <c r="R1" s="84"/>
      <c r="S1" s="84"/>
      <c r="T1" s="84"/>
    </row>
    <row r="2" spans="1:20" customFormat="1" ht="47.15" customHeight="1" x14ac:dyDescent="0.35">
      <c r="A2" s="97" t="s">
        <v>73</v>
      </c>
      <c r="B2" s="97"/>
      <c r="C2" s="97"/>
      <c r="D2" s="97"/>
      <c r="E2" s="97"/>
      <c r="F2" s="97"/>
      <c r="G2" s="97"/>
      <c r="H2" s="97"/>
      <c r="I2" s="97"/>
      <c r="J2" s="84"/>
      <c r="K2" s="84"/>
      <c r="L2" s="84"/>
      <c r="M2" s="84"/>
      <c r="N2" s="84"/>
      <c r="O2" s="84"/>
      <c r="P2" s="84"/>
      <c r="Q2" s="84"/>
      <c r="R2" s="84"/>
      <c r="S2" s="84"/>
      <c r="T2" s="84"/>
    </row>
    <row r="3" spans="1:20" customFormat="1" ht="14.5" x14ac:dyDescent="0.35">
      <c r="A3" s="31"/>
      <c r="B3" s="31"/>
      <c r="C3" s="33"/>
      <c r="N3" s="35"/>
    </row>
    <row r="4" spans="1:20" ht="33" customHeight="1" x14ac:dyDescent="0.3">
      <c r="A4" s="26" t="s">
        <v>74</v>
      </c>
      <c r="B4" s="26" t="s">
        <v>76</v>
      </c>
      <c r="C4" s="26" t="s">
        <v>412</v>
      </c>
      <c r="D4" s="26" t="s">
        <v>413</v>
      </c>
      <c r="E4" s="26" t="s">
        <v>414</v>
      </c>
      <c r="F4" s="37" t="s">
        <v>87</v>
      </c>
    </row>
    <row r="5" spans="1:20" ht="14.5" x14ac:dyDescent="0.35">
      <c r="A5" s="24" t="s">
        <v>230</v>
      </c>
      <c r="B5" s="24" t="s">
        <v>415</v>
      </c>
      <c r="C5" s="24" t="s">
        <v>416</v>
      </c>
      <c r="D5" s="24">
        <v>3</v>
      </c>
      <c r="E5" s="25">
        <v>0.1875</v>
      </c>
      <c r="F5" s="24">
        <f>IF(Ind_2[[#This Row],['# of available PC services per district]]&gt;12, 5, IF(Ind_2[[#This Row],['# of available PC services per district]]&gt;=8, 4, IF(Ind_2[[#This Row],['# of available PC services per district]]&gt;=6, 3, IF(Ind_2[[#This Row],['# of available PC services per district]]&gt;=4, 2, ))))</f>
        <v>0</v>
      </c>
    </row>
    <row r="6" spans="1:20" ht="14.5" x14ac:dyDescent="0.35">
      <c r="A6" s="24" t="s">
        <v>88</v>
      </c>
      <c r="B6" s="24" t="s">
        <v>90</v>
      </c>
      <c r="C6" s="24" t="s">
        <v>89</v>
      </c>
      <c r="D6" s="24">
        <v>12</v>
      </c>
      <c r="E6" s="25">
        <v>0.75</v>
      </c>
      <c r="F6" s="24">
        <f>IF(Ind_2[[#This Row],['# of available PC services per district]]&gt;12, 5, IF(Ind_2[[#This Row],['# of available PC services per district]]&gt;=8, 4, IF(Ind_2[[#This Row],['# of available PC services per district]]&gt;=6, 3, IF(Ind_2[[#This Row],['# of available PC services per district]]&gt;=4, 2, ))))</f>
        <v>4</v>
      </c>
    </row>
    <row r="7" spans="1:20" ht="14.5" x14ac:dyDescent="0.35">
      <c r="A7" s="24" t="s">
        <v>88</v>
      </c>
      <c r="B7" s="24" t="s">
        <v>92</v>
      </c>
      <c r="C7" s="24" t="s">
        <v>91</v>
      </c>
      <c r="D7" s="24">
        <v>10</v>
      </c>
      <c r="E7" s="25">
        <v>0.625</v>
      </c>
      <c r="F7" s="24">
        <f>IF(Ind_2[[#This Row],['# of available PC services per district]]&gt;12, 5, IF(Ind_2[[#This Row],['# of available PC services per district]]&gt;=8, 4, IF(Ind_2[[#This Row],['# of available PC services per district]]&gt;=6, 3, IF(Ind_2[[#This Row],['# of available PC services per district]]&gt;=4, 2, ))))</f>
        <v>4</v>
      </c>
    </row>
    <row r="8" spans="1:20" ht="14.5" x14ac:dyDescent="0.35">
      <c r="A8" s="24" t="s">
        <v>88</v>
      </c>
      <c r="B8" s="24" t="s">
        <v>94</v>
      </c>
      <c r="C8" s="24" t="s">
        <v>93</v>
      </c>
      <c r="D8" s="24">
        <v>4</v>
      </c>
      <c r="E8" s="25">
        <v>0.25</v>
      </c>
      <c r="F8" s="24">
        <f>IF(Ind_2[[#This Row],['# of available PC services per district]]&gt;12, 5, IF(Ind_2[[#This Row],['# of available PC services per district]]&gt;=8, 4, IF(Ind_2[[#This Row],['# of available PC services per district]]&gt;=6, 3, IF(Ind_2[[#This Row],['# of available PC services per district]]&gt;=4, 2, ))))</f>
        <v>2</v>
      </c>
    </row>
    <row r="9" spans="1:20" ht="14.5" x14ac:dyDescent="0.35">
      <c r="A9" s="24" t="s">
        <v>88</v>
      </c>
      <c r="B9" s="24" t="s">
        <v>417</v>
      </c>
      <c r="C9" s="24" t="s">
        <v>418</v>
      </c>
      <c r="D9" s="24">
        <v>8</v>
      </c>
      <c r="E9" s="25">
        <v>0.5</v>
      </c>
      <c r="F9" s="24">
        <f>IF(Ind_2[[#This Row],['# of available PC services per district]]&gt;12, 5, IF(Ind_2[[#This Row],['# of available PC services per district]]&gt;=8, 4, IF(Ind_2[[#This Row],['# of available PC services per district]]&gt;=6, 3, IF(Ind_2[[#This Row],['# of available PC services per district]]&gt;=4, 2, ))))</f>
        <v>4</v>
      </c>
    </row>
    <row r="10" spans="1:20" ht="14.5" x14ac:dyDescent="0.35">
      <c r="A10" s="24" t="s">
        <v>88</v>
      </c>
      <c r="B10" s="24" t="s">
        <v>419</v>
      </c>
      <c r="C10" s="24" t="s">
        <v>420</v>
      </c>
      <c r="D10" s="24">
        <v>2</v>
      </c>
      <c r="E10" s="25">
        <v>0.125</v>
      </c>
      <c r="F10" s="24">
        <f>IF(Ind_2[[#This Row],['# of available PC services per district]]&gt;12, 5, IF(Ind_2[[#This Row],['# of available PC services per district]]&gt;=8, 4, IF(Ind_2[[#This Row],['# of available PC services per district]]&gt;=6, 3, IF(Ind_2[[#This Row],['# of available PC services per district]]&gt;=4, 2, ))))</f>
        <v>0</v>
      </c>
    </row>
    <row r="11" spans="1:20" ht="14.5" x14ac:dyDescent="0.35">
      <c r="A11" s="24" t="s">
        <v>88</v>
      </c>
      <c r="B11" s="24" t="s">
        <v>421</v>
      </c>
      <c r="C11" s="24" t="s">
        <v>422</v>
      </c>
      <c r="D11" s="24">
        <v>5</v>
      </c>
      <c r="E11" s="25">
        <v>0.3125</v>
      </c>
      <c r="F11" s="24">
        <f>IF(Ind_2[[#This Row],['# of available PC services per district]]&gt;12, 5, IF(Ind_2[[#This Row],['# of available PC services per district]]&gt;=8, 4, IF(Ind_2[[#This Row],['# of available PC services per district]]&gt;=6, 3, IF(Ind_2[[#This Row],['# of available PC services per district]]&gt;=4, 2, ))))</f>
        <v>2</v>
      </c>
    </row>
    <row r="12" spans="1:20" ht="14.5" x14ac:dyDescent="0.35">
      <c r="A12" s="24" t="s">
        <v>88</v>
      </c>
      <c r="B12" s="24" t="s">
        <v>423</v>
      </c>
      <c r="C12" s="24" t="s">
        <v>424</v>
      </c>
      <c r="D12" s="24">
        <v>12</v>
      </c>
      <c r="E12" s="25">
        <v>0.75</v>
      </c>
      <c r="F12" s="24">
        <f>IF(Ind_2[[#This Row],['# of available PC services per district]]&gt;12, 5, IF(Ind_2[[#This Row],['# of available PC services per district]]&gt;=8, 4, IF(Ind_2[[#This Row],['# of available PC services per district]]&gt;=6, 3, IF(Ind_2[[#This Row],['# of available PC services per district]]&gt;=4, 2, ))))</f>
        <v>4</v>
      </c>
    </row>
    <row r="13" spans="1:20" ht="14.5" x14ac:dyDescent="0.35">
      <c r="A13" s="24" t="s">
        <v>88</v>
      </c>
      <c r="B13" s="24" t="s">
        <v>96</v>
      </c>
      <c r="C13" s="24" t="s">
        <v>95</v>
      </c>
      <c r="D13" s="24">
        <v>9</v>
      </c>
      <c r="E13" s="25">
        <v>0.5625</v>
      </c>
      <c r="F13" s="24">
        <f>IF(Ind_2[[#This Row],['# of available PC services per district]]&gt;12, 5, IF(Ind_2[[#This Row],['# of available PC services per district]]&gt;=8, 4, IF(Ind_2[[#This Row],['# of available PC services per district]]&gt;=6, 3, IF(Ind_2[[#This Row],['# of available PC services per district]]&gt;=4, 2, ))))</f>
        <v>4</v>
      </c>
    </row>
    <row r="14" spans="1:20" ht="14.5" x14ac:dyDescent="0.35">
      <c r="A14" s="24" t="s">
        <v>88</v>
      </c>
      <c r="B14" s="24" t="s">
        <v>98</v>
      </c>
      <c r="C14" s="24" t="s">
        <v>97</v>
      </c>
      <c r="D14" s="24">
        <v>8</v>
      </c>
      <c r="E14" s="25">
        <v>0.5</v>
      </c>
      <c r="F14" s="24">
        <f>IF(Ind_2[[#This Row],['# of available PC services per district]]&gt;12, 5, IF(Ind_2[[#This Row],['# of available PC services per district]]&gt;=8, 4, IF(Ind_2[[#This Row],['# of available PC services per district]]&gt;=6, 3, IF(Ind_2[[#This Row],['# of available PC services per district]]&gt;=4, 2, ))))</f>
        <v>4</v>
      </c>
    </row>
    <row r="15" spans="1:20" ht="14.5" x14ac:dyDescent="0.35">
      <c r="A15" s="24" t="s">
        <v>88</v>
      </c>
      <c r="B15" s="24" t="s">
        <v>100</v>
      </c>
      <c r="C15" s="24" t="s">
        <v>99</v>
      </c>
      <c r="D15" s="24">
        <v>8</v>
      </c>
      <c r="E15" s="25">
        <v>0.5</v>
      </c>
      <c r="F15" s="24">
        <f>IF(Ind_2[[#This Row],['# of available PC services per district]]&gt;12, 5, IF(Ind_2[[#This Row],['# of available PC services per district]]&gt;=8, 4, IF(Ind_2[[#This Row],['# of available PC services per district]]&gt;=6, 3, IF(Ind_2[[#This Row],['# of available PC services per district]]&gt;=4, 2, ))))</f>
        <v>4</v>
      </c>
    </row>
    <row r="16" spans="1:20" ht="14.5" x14ac:dyDescent="0.35">
      <c r="A16" s="24" t="s">
        <v>88</v>
      </c>
      <c r="B16" s="24" t="s">
        <v>425</v>
      </c>
      <c r="C16" s="24" t="s">
        <v>426</v>
      </c>
      <c r="D16" s="24">
        <v>13</v>
      </c>
      <c r="E16" s="25">
        <v>0.8125</v>
      </c>
      <c r="F16" s="24">
        <f>IF(Ind_2[[#This Row],['# of available PC services per district]]&gt;12, 5, IF(Ind_2[[#This Row],['# of available PC services per district]]&gt;=8, 4, IF(Ind_2[[#This Row],['# of available PC services per district]]&gt;=6, 3, IF(Ind_2[[#This Row],['# of available PC services per district]]&gt;=4, 2, ))))</f>
        <v>5</v>
      </c>
    </row>
    <row r="17" spans="1:6" ht="14.5" x14ac:dyDescent="0.35">
      <c r="A17" s="24" t="s">
        <v>88</v>
      </c>
      <c r="B17" s="24" t="s">
        <v>102</v>
      </c>
      <c r="C17" s="24" t="s">
        <v>101</v>
      </c>
      <c r="D17" s="24">
        <v>9</v>
      </c>
      <c r="E17" s="25">
        <v>0.5625</v>
      </c>
      <c r="F17" s="24">
        <f>IF(Ind_2[[#This Row],['# of available PC services per district]]&gt;12, 5, IF(Ind_2[[#This Row],['# of available PC services per district]]&gt;=8, 4, IF(Ind_2[[#This Row],['# of available PC services per district]]&gt;=6, 3, IF(Ind_2[[#This Row],['# of available PC services per district]]&gt;=4, 2, ))))</f>
        <v>4</v>
      </c>
    </row>
    <row r="18" spans="1:6" ht="14.5" x14ac:dyDescent="0.35">
      <c r="A18" s="24" t="s">
        <v>88</v>
      </c>
      <c r="B18" s="24" t="s">
        <v>427</v>
      </c>
      <c r="C18" s="24" t="s">
        <v>103</v>
      </c>
      <c r="D18" s="24">
        <v>9</v>
      </c>
      <c r="E18" s="25">
        <v>0.5625</v>
      </c>
      <c r="F18" s="24">
        <f>IF(Ind_2[[#This Row],['# of available PC services per district]]&gt;12, 5, IF(Ind_2[[#This Row],['# of available PC services per district]]&gt;=8, 4, IF(Ind_2[[#This Row],['# of available PC services per district]]&gt;=6, 3, IF(Ind_2[[#This Row],['# of available PC services per district]]&gt;=4, 2, ))))</f>
        <v>4</v>
      </c>
    </row>
    <row r="19" spans="1:6" ht="14.5" x14ac:dyDescent="0.35">
      <c r="A19" s="24" t="s">
        <v>88</v>
      </c>
      <c r="B19" s="24" t="s">
        <v>428</v>
      </c>
      <c r="C19" s="24" t="s">
        <v>429</v>
      </c>
      <c r="D19" s="24">
        <v>10</v>
      </c>
      <c r="E19" s="25">
        <v>0.625</v>
      </c>
      <c r="F19" s="24">
        <f>IF(Ind_2[[#This Row],['# of available PC services per district]]&gt;12, 5, IF(Ind_2[[#This Row],['# of available PC services per district]]&gt;=8, 4, IF(Ind_2[[#This Row],['# of available PC services per district]]&gt;=6, 3, IF(Ind_2[[#This Row],['# of available PC services per district]]&gt;=4, 2, ))))</f>
        <v>4</v>
      </c>
    </row>
    <row r="20" spans="1:6" ht="14.5" x14ac:dyDescent="0.35">
      <c r="A20" s="24" t="s">
        <v>88</v>
      </c>
      <c r="B20" s="24" t="s">
        <v>106</v>
      </c>
      <c r="C20" s="24" t="s">
        <v>105</v>
      </c>
      <c r="D20" s="24">
        <v>12</v>
      </c>
      <c r="E20" s="25">
        <v>0.75</v>
      </c>
      <c r="F20" s="24">
        <f>IF(Ind_2[[#This Row],['# of available PC services per district]]&gt;12, 5, IF(Ind_2[[#This Row],['# of available PC services per district]]&gt;=8, 4, IF(Ind_2[[#This Row],['# of available PC services per district]]&gt;=6, 3, IF(Ind_2[[#This Row],['# of available PC services per district]]&gt;=4, 2, ))))</f>
        <v>4</v>
      </c>
    </row>
    <row r="21" spans="1:6" ht="14.5" x14ac:dyDescent="0.35">
      <c r="A21" s="24" t="s">
        <v>88</v>
      </c>
      <c r="B21" s="24" t="s">
        <v>108</v>
      </c>
      <c r="C21" s="24" t="s">
        <v>107</v>
      </c>
      <c r="D21" s="24">
        <v>11</v>
      </c>
      <c r="E21" s="25">
        <v>0.6875</v>
      </c>
      <c r="F21" s="24">
        <f>IF(Ind_2[[#This Row],['# of available PC services per district]]&gt;12, 5, IF(Ind_2[[#This Row],['# of available PC services per district]]&gt;=8, 4, IF(Ind_2[[#This Row],['# of available PC services per district]]&gt;=6, 3, IF(Ind_2[[#This Row],['# of available PC services per district]]&gt;=4, 2, ))))</f>
        <v>4</v>
      </c>
    </row>
    <row r="22" spans="1:6" ht="14.5" x14ac:dyDescent="0.35">
      <c r="A22" s="24" t="s">
        <v>88</v>
      </c>
      <c r="B22" s="24" t="s">
        <v>430</v>
      </c>
      <c r="C22" s="24" t="s">
        <v>431</v>
      </c>
      <c r="D22" s="24">
        <v>5</v>
      </c>
      <c r="E22" s="25">
        <v>0.3125</v>
      </c>
      <c r="F22" s="24">
        <f>IF(Ind_2[[#This Row],['# of available PC services per district]]&gt;12, 5, IF(Ind_2[[#This Row],['# of available PC services per district]]&gt;=8, 4, IF(Ind_2[[#This Row],['# of available PC services per district]]&gt;=6, 3, IF(Ind_2[[#This Row],['# of available PC services per district]]&gt;=4, 2, ))))</f>
        <v>2</v>
      </c>
    </row>
    <row r="23" spans="1:6" ht="14.5" x14ac:dyDescent="0.35">
      <c r="A23" s="24" t="s">
        <v>88</v>
      </c>
      <c r="B23" s="24" t="s">
        <v>110</v>
      </c>
      <c r="C23" s="24" t="s">
        <v>109</v>
      </c>
      <c r="D23" s="24">
        <v>12</v>
      </c>
      <c r="E23" s="25">
        <v>0.75</v>
      </c>
      <c r="F23" s="24">
        <f>IF(Ind_2[[#This Row],['# of available PC services per district]]&gt;12, 5, IF(Ind_2[[#This Row],['# of available PC services per district]]&gt;=8, 4, IF(Ind_2[[#This Row],['# of available PC services per district]]&gt;=6, 3, IF(Ind_2[[#This Row],['# of available PC services per district]]&gt;=4, 2, ))))</f>
        <v>4</v>
      </c>
    </row>
    <row r="24" spans="1:6" ht="14.5" x14ac:dyDescent="0.35">
      <c r="A24" s="24" t="s">
        <v>88</v>
      </c>
      <c r="B24" s="24" t="s">
        <v>112</v>
      </c>
      <c r="C24" s="24" t="s">
        <v>111</v>
      </c>
      <c r="D24" s="24">
        <v>13</v>
      </c>
      <c r="E24" s="25">
        <v>0.8125</v>
      </c>
      <c r="F24" s="24">
        <f>IF(Ind_2[[#This Row],['# of available PC services per district]]&gt;12, 5, IF(Ind_2[[#This Row],['# of available PC services per district]]&gt;=8, 4, IF(Ind_2[[#This Row],['# of available PC services per district]]&gt;=6, 3, IF(Ind_2[[#This Row],['# of available PC services per district]]&gt;=4, 2, ))))</f>
        <v>5</v>
      </c>
    </row>
    <row r="25" spans="1:6" ht="14.5" x14ac:dyDescent="0.35">
      <c r="A25" s="24" t="s">
        <v>88</v>
      </c>
      <c r="B25" s="24" t="s">
        <v>88</v>
      </c>
      <c r="C25" s="24" t="s">
        <v>113</v>
      </c>
      <c r="D25" s="24">
        <v>15</v>
      </c>
      <c r="E25" s="25">
        <v>0.9375</v>
      </c>
      <c r="F25" s="24">
        <f>IF(Ind_2[[#This Row],['# of available PC services per district]]&gt;12, 5, IF(Ind_2[[#This Row],['# of available PC services per district]]&gt;=8, 4, IF(Ind_2[[#This Row],['# of available PC services per district]]&gt;=6, 3, IF(Ind_2[[#This Row],['# of available PC services per district]]&gt;=4, 2, ))))</f>
        <v>5</v>
      </c>
    </row>
    <row r="26" spans="1:6" ht="14.5" x14ac:dyDescent="0.35">
      <c r="A26" s="24" t="s">
        <v>114</v>
      </c>
      <c r="B26" s="24" t="s">
        <v>432</v>
      </c>
      <c r="C26" s="24" t="s">
        <v>433</v>
      </c>
      <c r="D26" s="24">
        <v>2</v>
      </c>
      <c r="E26" s="25">
        <v>0.125</v>
      </c>
      <c r="F26" s="24">
        <f>IF(Ind_2[[#This Row],['# of available PC services per district]]&gt;12, 5, IF(Ind_2[[#This Row],['# of available PC services per district]]&gt;=8, 4, IF(Ind_2[[#This Row],['# of available PC services per district]]&gt;=6, 3, IF(Ind_2[[#This Row],['# of available PC services per district]]&gt;=4, 2, ))))</f>
        <v>0</v>
      </c>
    </row>
    <row r="27" spans="1:6" ht="14.5" x14ac:dyDescent="0.35">
      <c r="A27" s="24" t="s">
        <v>114</v>
      </c>
      <c r="B27" s="24" t="s">
        <v>116</v>
      </c>
      <c r="C27" s="24" t="s">
        <v>115</v>
      </c>
      <c r="D27" s="24">
        <v>4</v>
      </c>
      <c r="E27" s="25">
        <v>0.25</v>
      </c>
      <c r="F27" s="24">
        <f>IF(Ind_2[[#This Row],['# of available PC services per district]]&gt;12, 5, IF(Ind_2[[#This Row],['# of available PC services per district]]&gt;=8, 4, IF(Ind_2[[#This Row],['# of available PC services per district]]&gt;=6, 3, IF(Ind_2[[#This Row],['# of available PC services per district]]&gt;=4, 2, ))))</f>
        <v>2</v>
      </c>
    </row>
    <row r="28" spans="1:6" ht="14.5" x14ac:dyDescent="0.35">
      <c r="A28" s="24" t="s">
        <v>114</v>
      </c>
      <c r="B28" s="24" t="s">
        <v>434</v>
      </c>
      <c r="C28" s="24" t="s">
        <v>435</v>
      </c>
      <c r="D28" s="24">
        <v>2</v>
      </c>
      <c r="E28" s="25">
        <v>0.125</v>
      </c>
      <c r="F28" s="24">
        <f>IF(Ind_2[[#This Row],['# of available PC services per district]]&gt;12, 5, IF(Ind_2[[#This Row],['# of available PC services per district]]&gt;=8, 4, IF(Ind_2[[#This Row],['# of available PC services per district]]&gt;=6, 3, IF(Ind_2[[#This Row],['# of available PC services per district]]&gt;=4, 2, ))))</f>
        <v>0</v>
      </c>
    </row>
    <row r="29" spans="1:6" ht="14.5" x14ac:dyDescent="0.35">
      <c r="A29" s="24" t="s">
        <v>114</v>
      </c>
      <c r="B29" s="24" t="s">
        <v>118</v>
      </c>
      <c r="C29" s="24" t="s">
        <v>117</v>
      </c>
      <c r="D29" s="24">
        <v>7</v>
      </c>
      <c r="E29" s="25">
        <v>0.4375</v>
      </c>
      <c r="F29" s="24">
        <f>IF(Ind_2[[#This Row],['# of available PC services per district]]&gt;12, 5, IF(Ind_2[[#This Row],['# of available PC services per district]]&gt;=8, 4, IF(Ind_2[[#This Row],['# of available PC services per district]]&gt;=6, 3, IF(Ind_2[[#This Row],['# of available PC services per district]]&gt;=4, 2, ))))</f>
        <v>3</v>
      </c>
    </row>
    <row r="30" spans="1:6" ht="14.5" x14ac:dyDescent="0.35">
      <c r="A30" s="24" t="s">
        <v>114</v>
      </c>
      <c r="B30" s="24" t="s">
        <v>120</v>
      </c>
      <c r="C30" s="24" t="s">
        <v>119</v>
      </c>
      <c r="D30" s="24">
        <v>2</v>
      </c>
      <c r="E30" s="25">
        <v>0.125</v>
      </c>
      <c r="F30" s="24">
        <f>IF(Ind_2[[#This Row],['# of available PC services per district]]&gt;12, 5, IF(Ind_2[[#This Row],['# of available PC services per district]]&gt;=8, 4, IF(Ind_2[[#This Row],['# of available PC services per district]]&gt;=6, 3, IF(Ind_2[[#This Row],['# of available PC services per district]]&gt;=4, 2, ))))</f>
        <v>0</v>
      </c>
    </row>
    <row r="31" spans="1:6" ht="14.5" x14ac:dyDescent="0.35">
      <c r="A31" s="24" t="s">
        <v>114</v>
      </c>
      <c r="B31" s="24" t="s">
        <v>436</v>
      </c>
      <c r="C31" s="24" t="s">
        <v>437</v>
      </c>
      <c r="D31" s="24">
        <v>1</v>
      </c>
      <c r="E31" s="25">
        <v>6.25E-2</v>
      </c>
      <c r="F31" s="24">
        <f>IF(Ind_2[[#This Row],['# of available PC services per district]]&gt;12, 5, IF(Ind_2[[#This Row],['# of available PC services per district]]&gt;=8, 4, IF(Ind_2[[#This Row],['# of available PC services per district]]&gt;=6, 3, IF(Ind_2[[#This Row],['# of available PC services per district]]&gt;=4, 2, ))))</f>
        <v>0</v>
      </c>
    </row>
    <row r="32" spans="1:6" ht="14.5" x14ac:dyDescent="0.35">
      <c r="A32" s="24" t="s">
        <v>114</v>
      </c>
      <c r="B32" s="24" t="s">
        <v>438</v>
      </c>
      <c r="C32" s="24" t="s">
        <v>439</v>
      </c>
      <c r="D32" s="24">
        <v>1</v>
      </c>
      <c r="E32" s="25">
        <v>6.25E-2</v>
      </c>
      <c r="F32" s="24">
        <f>IF(Ind_2[[#This Row],['# of available PC services per district]]&gt;12, 5, IF(Ind_2[[#This Row],['# of available PC services per district]]&gt;=8, 4, IF(Ind_2[[#This Row],['# of available PC services per district]]&gt;=6, 3, IF(Ind_2[[#This Row],['# of available PC services per district]]&gt;=4, 2, ))))</f>
        <v>0</v>
      </c>
    </row>
    <row r="33" spans="1:6" ht="14.5" x14ac:dyDescent="0.35">
      <c r="A33" s="24" t="s">
        <v>114</v>
      </c>
      <c r="B33" s="24" t="s">
        <v>440</v>
      </c>
      <c r="C33" s="24" t="s">
        <v>441</v>
      </c>
      <c r="D33" s="24">
        <v>5</v>
      </c>
      <c r="E33" s="25">
        <v>0.3125</v>
      </c>
      <c r="F33" s="24">
        <f>IF(Ind_2[[#This Row],['# of available PC services per district]]&gt;12, 5, IF(Ind_2[[#This Row],['# of available PC services per district]]&gt;=8, 4, IF(Ind_2[[#This Row],['# of available PC services per district]]&gt;=6, 3, IF(Ind_2[[#This Row],['# of available PC services per district]]&gt;=4, 2, ))))</f>
        <v>2</v>
      </c>
    </row>
    <row r="34" spans="1:6" ht="14.5" x14ac:dyDescent="0.35">
      <c r="A34" s="24" t="s">
        <v>114</v>
      </c>
      <c r="B34" s="24" t="s">
        <v>122</v>
      </c>
      <c r="C34" s="24" t="s">
        <v>121</v>
      </c>
      <c r="D34" s="24">
        <v>4</v>
      </c>
      <c r="E34" s="25">
        <v>0.25</v>
      </c>
      <c r="F34" s="24">
        <f>IF(Ind_2[[#This Row],['# of available PC services per district]]&gt;12, 5, IF(Ind_2[[#This Row],['# of available PC services per district]]&gt;=8, 4, IF(Ind_2[[#This Row],['# of available PC services per district]]&gt;=6, 3, IF(Ind_2[[#This Row],['# of available PC services per district]]&gt;=4, 2, ))))</f>
        <v>2</v>
      </c>
    </row>
    <row r="35" spans="1:6" ht="14.5" x14ac:dyDescent="0.35">
      <c r="A35" s="24" t="s">
        <v>114</v>
      </c>
      <c r="B35" s="24" t="s">
        <v>124</v>
      </c>
      <c r="C35" s="24" t="s">
        <v>123</v>
      </c>
      <c r="D35" s="24">
        <v>13</v>
      </c>
      <c r="E35" s="25">
        <v>0.8125</v>
      </c>
      <c r="F35" s="24">
        <f>IF(Ind_2[[#This Row],['# of available PC services per district]]&gt;12, 5, IF(Ind_2[[#This Row],['# of available PC services per district]]&gt;=8, 4, IF(Ind_2[[#This Row],['# of available PC services per district]]&gt;=6, 3, IF(Ind_2[[#This Row],['# of available PC services per district]]&gt;=4, 2, ))))</f>
        <v>5</v>
      </c>
    </row>
    <row r="36" spans="1:6" ht="14.5" x14ac:dyDescent="0.35">
      <c r="A36" s="24" t="s">
        <v>114</v>
      </c>
      <c r="B36" s="24" t="s">
        <v>126</v>
      </c>
      <c r="C36" s="24" t="s">
        <v>125</v>
      </c>
      <c r="D36" s="24">
        <v>13</v>
      </c>
      <c r="E36" s="25">
        <v>0.8125</v>
      </c>
      <c r="F36" s="24">
        <f>IF(Ind_2[[#This Row],['# of available PC services per district]]&gt;12, 5, IF(Ind_2[[#This Row],['# of available PC services per district]]&gt;=8, 4, IF(Ind_2[[#This Row],['# of available PC services per district]]&gt;=6, 3, IF(Ind_2[[#This Row],['# of available PC services per district]]&gt;=4, 2, ))))</f>
        <v>5</v>
      </c>
    </row>
    <row r="37" spans="1:6" ht="14.5" x14ac:dyDescent="0.35">
      <c r="A37" s="24" t="s">
        <v>442</v>
      </c>
      <c r="B37" s="24" t="s">
        <v>443</v>
      </c>
      <c r="C37" s="24" t="s">
        <v>444</v>
      </c>
      <c r="D37" s="24">
        <v>7</v>
      </c>
      <c r="E37" s="25">
        <v>0.4375</v>
      </c>
      <c r="F37" s="24">
        <f>IF(Ind_2[[#This Row],['# of available PC services per district]]&gt;12, 5, IF(Ind_2[[#This Row],['# of available PC services per district]]&gt;=8, 4, IF(Ind_2[[#This Row],['# of available PC services per district]]&gt;=6, 3, IF(Ind_2[[#This Row],['# of available PC services per district]]&gt;=4, 2, ))))</f>
        <v>3</v>
      </c>
    </row>
    <row r="38" spans="1:6" ht="14.5" x14ac:dyDescent="0.35">
      <c r="A38" s="24" t="s">
        <v>442</v>
      </c>
      <c r="B38" s="24" t="s">
        <v>445</v>
      </c>
      <c r="C38" s="24" t="s">
        <v>128</v>
      </c>
      <c r="D38" s="24">
        <v>10</v>
      </c>
      <c r="E38" s="25">
        <v>0.625</v>
      </c>
      <c r="F38" s="24">
        <f>IF(Ind_2[[#This Row],['# of available PC services per district]]&gt;12, 5, IF(Ind_2[[#This Row],['# of available PC services per district]]&gt;=8, 4, IF(Ind_2[[#This Row],['# of available PC services per district]]&gt;=6, 3, IF(Ind_2[[#This Row],['# of available PC services per district]]&gt;=4, 2, ))))</f>
        <v>4</v>
      </c>
    </row>
    <row r="39" spans="1:6" ht="14.5" x14ac:dyDescent="0.35">
      <c r="A39" s="24" t="s">
        <v>442</v>
      </c>
      <c r="B39" s="24" t="s">
        <v>446</v>
      </c>
      <c r="C39" s="24" t="s">
        <v>447</v>
      </c>
      <c r="D39" s="24">
        <v>7</v>
      </c>
      <c r="E39" s="25">
        <v>0.4375</v>
      </c>
      <c r="F39" s="24">
        <f>IF(Ind_2[[#This Row],['# of available PC services per district]]&gt;12, 5, IF(Ind_2[[#This Row],['# of available PC services per district]]&gt;=8, 4, IF(Ind_2[[#This Row],['# of available PC services per district]]&gt;=6, 3, IF(Ind_2[[#This Row],['# of available PC services per district]]&gt;=4, 2, ))))</f>
        <v>3</v>
      </c>
    </row>
    <row r="40" spans="1:6" ht="14.5" x14ac:dyDescent="0.35">
      <c r="A40" s="24" t="s">
        <v>442</v>
      </c>
      <c r="B40" s="24" t="s">
        <v>448</v>
      </c>
      <c r="C40" s="24" t="s">
        <v>449</v>
      </c>
      <c r="D40" s="24">
        <v>10</v>
      </c>
      <c r="E40" s="25">
        <v>0.625</v>
      </c>
      <c r="F40" s="24">
        <f>IF(Ind_2[[#This Row],['# of available PC services per district]]&gt;12, 5, IF(Ind_2[[#This Row],['# of available PC services per district]]&gt;=8, 4, IF(Ind_2[[#This Row],['# of available PC services per district]]&gt;=6, 3, IF(Ind_2[[#This Row],['# of available PC services per district]]&gt;=4, 2, ))))</f>
        <v>4</v>
      </c>
    </row>
    <row r="41" spans="1:6" ht="14.5" x14ac:dyDescent="0.35">
      <c r="A41" s="24" t="s">
        <v>442</v>
      </c>
      <c r="B41" s="24" t="s">
        <v>131</v>
      </c>
      <c r="C41" s="24" t="s">
        <v>130</v>
      </c>
      <c r="D41" s="24">
        <v>12</v>
      </c>
      <c r="E41" s="25">
        <v>0.75</v>
      </c>
      <c r="F41" s="24">
        <f>IF(Ind_2[[#This Row],['# of available PC services per district]]&gt;12, 5, IF(Ind_2[[#This Row],['# of available PC services per district]]&gt;=8, 4, IF(Ind_2[[#This Row],['# of available PC services per district]]&gt;=6, 3, IF(Ind_2[[#This Row],['# of available PC services per district]]&gt;=4, 2, ))))</f>
        <v>4</v>
      </c>
    </row>
    <row r="42" spans="1:6" ht="14.5" x14ac:dyDescent="0.35">
      <c r="A42" s="24" t="s">
        <v>442</v>
      </c>
      <c r="B42" s="24" t="s">
        <v>133</v>
      </c>
      <c r="C42" s="24" t="s">
        <v>132</v>
      </c>
      <c r="D42" s="24">
        <v>11</v>
      </c>
      <c r="E42" s="25">
        <v>0.6875</v>
      </c>
      <c r="F42" s="24">
        <f>IF(Ind_2[[#This Row],['# of available PC services per district]]&gt;12, 5, IF(Ind_2[[#This Row],['# of available PC services per district]]&gt;=8, 4, IF(Ind_2[[#This Row],['# of available PC services per district]]&gt;=6, 3, IF(Ind_2[[#This Row],['# of available PC services per district]]&gt;=4, 2, ))))</f>
        <v>4</v>
      </c>
    </row>
    <row r="43" spans="1:6" ht="14.5" x14ac:dyDescent="0.35">
      <c r="A43" s="24" t="s">
        <v>442</v>
      </c>
      <c r="B43" s="24" t="s">
        <v>450</v>
      </c>
      <c r="C43" s="24" t="s">
        <v>451</v>
      </c>
      <c r="D43" s="24">
        <v>12</v>
      </c>
      <c r="E43" s="25">
        <v>0.75</v>
      </c>
      <c r="F43" s="24">
        <f>IF(Ind_2[[#This Row],['# of available PC services per district]]&gt;12, 5, IF(Ind_2[[#This Row],['# of available PC services per district]]&gt;=8, 4, IF(Ind_2[[#This Row],['# of available PC services per district]]&gt;=6, 3, IF(Ind_2[[#This Row],['# of available PC services per district]]&gt;=4, 2, ))))</f>
        <v>4</v>
      </c>
    </row>
    <row r="44" spans="1:6" ht="14.5" x14ac:dyDescent="0.35">
      <c r="A44" s="24" t="s">
        <v>442</v>
      </c>
      <c r="B44" s="24" t="s">
        <v>452</v>
      </c>
      <c r="C44" s="24" t="s">
        <v>134</v>
      </c>
      <c r="D44" s="24">
        <v>14</v>
      </c>
      <c r="E44" s="25">
        <v>0.875</v>
      </c>
      <c r="F44" s="24">
        <f>IF(Ind_2[[#This Row],['# of available PC services per district]]&gt;12, 5, IF(Ind_2[[#This Row],['# of available PC services per district]]&gt;=8, 4, IF(Ind_2[[#This Row],['# of available PC services per district]]&gt;=6, 3, IF(Ind_2[[#This Row],['# of available PC services per district]]&gt;=4, 2, ))))</f>
        <v>5</v>
      </c>
    </row>
    <row r="45" spans="1:6" ht="14.5" x14ac:dyDescent="0.35">
      <c r="A45" s="24" t="s">
        <v>442</v>
      </c>
      <c r="B45" s="24" t="s">
        <v>453</v>
      </c>
      <c r="C45" s="24" t="s">
        <v>136</v>
      </c>
      <c r="D45" s="24">
        <v>12</v>
      </c>
      <c r="E45" s="25">
        <v>0.75</v>
      </c>
      <c r="F45" s="24">
        <f>IF(Ind_2[[#This Row],['# of available PC services per district]]&gt;12, 5, IF(Ind_2[[#This Row],['# of available PC services per district]]&gt;=8, 4, IF(Ind_2[[#This Row],['# of available PC services per district]]&gt;=6, 3, IF(Ind_2[[#This Row],['# of available PC services per district]]&gt;=4, 2, ))))</f>
        <v>4</v>
      </c>
    </row>
    <row r="46" spans="1:6" ht="14.5" x14ac:dyDescent="0.35">
      <c r="A46" s="24" t="s">
        <v>442</v>
      </c>
      <c r="B46" s="24" t="s">
        <v>139</v>
      </c>
      <c r="C46" s="24" t="s">
        <v>138</v>
      </c>
      <c r="D46" s="24">
        <v>9</v>
      </c>
      <c r="E46" s="25">
        <v>0.5625</v>
      </c>
      <c r="F46" s="24">
        <f>IF(Ind_2[[#This Row],['# of available PC services per district]]&gt;12, 5, IF(Ind_2[[#This Row],['# of available PC services per district]]&gt;=8, 4, IF(Ind_2[[#This Row],['# of available PC services per district]]&gt;=6, 3, IF(Ind_2[[#This Row],['# of available PC services per district]]&gt;=4, 2, ))))</f>
        <v>4</v>
      </c>
    </row>
    <row r="47" spans="1:6" ht="14.5" x14ac:dyDescent="0.35">
      <c r="A47" s="24" t="s">
        <v>140</v>
      </c>
      <c r="B47" s="24" t="s">
        <v>454</v>
      </c>
      <c r="C47" s="24" t="s">
        <v>141</v>
      </c>
      <c r="D47" s="24">
        <v>2</v>
      </c>
      <c r="E47" s="25">
        <v>0.125</v>
      </c>
      <c r="F47" s="24">
        <f>IF(Ind_2[[#This Row],['# of available PC services per district]]&gt;12, 5, IF(Ind_2[[#This Row],['# of available PC services per district]]&gt;=8, 4, IF(Ind_2[[#This Row],['# of available PC services per district]]&gt;=6, 3, IF(Ind_2[[#This Row],['# of available PC services per district]]&gt;=4, 2, ))))</f>
        <v>0</v>
      </c>
    </row>
    <row r="48" spans="1:6" ht="14.5" x14ac:dyDescent="0.35">
      <c r="A48" s="24" t="s">
        <v>140</v>
      </c>
      <c r="B48" s="24" t="s">
        <v>455</v>
      </c>
      <c r="C48" s="24" t="s">
        <v>143</v>
      </c>
      <c r="D48" s="24">
        <v>4</v>
      </c>
      <c r="E48" s="25">
        <v>0.25</v>
      </c>
      <c r="F48" s="24">
        <f>IF(Ind_2[[#This Row],['# of available PC services per district]]&gt;12, 5, IF(Ind_2[[#This Row],['# of available PC services per district]]&gt;=8, 4, IF(Ind_2[[#This Row],['# of available PC services per district]]&gt;=6, 3, IF(Ind_2[[#This Row],['# of available PC services per district]]&gt;=4, 2, ))))</f>
        <v>2</v>
      </c>
    </row>
    <row r="49" spans="1:6" ht="14.5" x14ac:dyDescent="0.35">
      <c r="A49" s="24" t="s">
        <v>140</v>
      </c>
      <c r="B49" s="24" t="s">
        <v>456</v>
      </c>
      <c r="C49" s="24" t="s">
        <v>457</v>
      </c>
      <c r="D49" s="24">
        <v>3</v>
      </c>
      <c r="E49" s="25">
        <v>0.1875</v>
      </c>
      <c r="F49" s="24">
        <f>IF(Ind_2[[#This Row],['# of available PC services per district]]&gt;12, 5, IF(Ind_2[[#This Row],['# of available PC services per district]]&gt;=8, 4, IF(Ind_2[[#This Row],['# of available PC services per district]]&gt;=6, 3, IF(Ind_2[[#This Row],['# of available PC services per district]]&gt;=4, 2, ))))</f>
        <v>0</v>
      </c>
    </row>
    <row r="50" spans="1:6" ht="14.5" x14ac:dyDescent="0.35">
      <c r="A50" s="24" t="s">
        <v>140</v>
      </c>
      <c r="B50" s="24" t="s">
        <v>458</v>
      </c>
      <c r="C50" s="24" t="s">
        <v>145</v>
      </c>
      <c r="D50" s="24">
        <v>6</v>
      </c>
      <c r="E50" s="25">
        <v>0.375</v>
      </c>
      <c r="F50" s="24">
        <f>IF(Ind_2[[#This Row],['# of available PC services per district]]&gt;12, 5, IF(Ind_2[[#This Row],['# of available PC services per district]]&gt;=8, 4, IF(Ind_2[[#This Row],['# of available PC services per district]]&gt;=6, 3, IF(Ind_2[[#This Row],['# of available PC services per district]]&gt;=4, 2, ))))</f>
        <v>3</v>
      </c>
    </row>
    <row r="51" spans="1:6" ht="14.5" x14ac:dyDescent="0.35">
      <c r="A51" s="24" t="s">
        <v>140</v>
      </c>
      <c r="B51" s="24" t="s">
        <v>148</v>
      </c>
      <c r="C51" s="24" t="s">
        <v>147</v>
      </c>
      <c r="D51" s="24">
        <v>8</v>
      </c>
      <c r="E51" s="25">
        <v>0.5</v>
      </c>
      <c r="F51" s="24">
        <f>IF(Ind_2[[#This Row],['# of available PC services per district]]&gt;12, 5, IF(Ind_2[[#This Row],['# of available PC services per district]]&gt;=8, 4, IF(Ind_2[[#This Row],['# of available PC services per district]]&gt;=6, 3, IF(Ind_2[[#This Row],['# of available PC services per district]]&gt;=4, 2, ))))</f>
        <v>4</v>
      </c>
    </row>
    <row r="52" spans="1:6" ht="14.5" x14ac:dyDescent="0.35">
      <c r="A52" s="24" t="s">
        <v>140</v>
      </c>
      <c r="B52" s="24" t="s">
        <v>459</v>
      </c>
      <c r="C52" s="24" t="s">
        <v>149</v>
      </c>
      <c r="D52" s="24">
        <v>7</v>
      </c>
      <c r="E52" s="25">
        <v>0.4375</v>
      </c>
      <c r="F52" s="24">
        <f>IF(Ind_2[[#This Row],['# of available PC services per district]]&gt;12, 5, IF(Ind_2[[#This Row],['# of available PC services per district]]&gt;=8, 4, IF(Ind_2[[#This Row],['# of available PC services per district]]&gt;=6, 3, IF(Ind_2[[#This Row],['# of available PC services per district]]&gt;=4, 2, ))))</f>
        <v>3</v>
      </c>
    </row>
    <row r="53" spans="1:6" ht="14.5" x14ac:dyDescent="0.35">
      <c r="A53" s="24" t="s">
        <v>140</v>
      </c>
      <c r="B53" s="24" t="s">
        <v>460</v>
      </c>
      <c r="C53" s="24" t="s">
        <v>461</v>
      </c>
      <c r="D53" s="24">
        <v>4</v>
      </c>
      <c r="E53" s="25">
        <v>0.25</v>
      </c>
      <c r="F53" s="24">
        <f>IF(Ind_2[[#This Row],['# of available PC services per district]]&gt;12, 5, IF(Ind_2[[#This Row],['# of available PC services per district]]&gt;=8, 4, IF(Ind_2[[#This Row],['# of available PC services per district]]&gt;=6, 3, IF(Ind_2[[#This Row],['# of available PC services per district]]&gt;=4, 2, ))))</f>
        <v>2</v>
      </c>
    </row>
    <row r="54" spans="1:6" ht="14.5" x14ac:dyDescent="0.35">
      <c r="A54" s="24" t="s">
        <v>140</v>
      </c>
      <c r="B54" s="24" t="s">
        <v>152</v>
      </c>
      <c r="C54" s="24" t="s">
        <v>151</v>
      </c>
      <c r="D54" s="24">
        <v>7</v>
      </c>
      <c r="E54" s="25">
        <v>0.4375</v>
      </c>
      <c r="F54" s="24">
        <f>IF(Ind_2[[#This Row],['# of available PC services per district]]&gt;12, 5, IF(Ind_2[[#This Row],['# of available PC services per district]]&gt;=8, 4, IF(Ind_2[[#This Row],['# of available PC services per district]]&gt;=6, 3, IF(Ind_2[[#This Row],['# of available PC services per district]]&gt;=4, 2, ))))</f>
        <v>3</v>
      </c>
    </row>
    <row r="55" spans="1:6" ht="14.5" x14ac:dyDescent="0.35">
      <c r="A55" s="24" t="s">
        <v>140</v>
      </c>
      <c r="B55" s="24" t="s">
        <v>154</v>
      </c>
      <c r="C55" s="24" t="s">
        <v>153</v>
      </c>
      <c r="D55" s="24">
        <v>13</v>
      </c>
      <c r="E55" s="25">
        <v>0.8125</v>
      </c>
      <c r="F55" s="24">
        <f>IF(Ind_2[[#This Row],['# of available PC services per district]]&gt;12, 5, IF(Ind_2[[#This Row],['# of available PC services per district]]&gt;=8, 4, IF(Ind_2[[#This Row],['# of available PC services per district]]&gt;=6, 3, IF(Ind_2[[#This Row],['# of available PC services per district]]&gt;=4, 2, ))))</f>
        <v>5</v>
      </c>
    </row>
    <row r="56" spans="1:6" ht="14.5" x14ac:dyDescent="0.35">
      <c r="A56" s="24" t="s">
        <v>140</v>
      </c>
      <c r="B56" s="24" t="s">
        <v>140</v>
      </c>
      <c r="C56" s="24" t="s">
        <v>462</v>
      </c>
      <c r="D56" s="24">
        <v>8</v>
      </c>
      <c r="E56" s="25">
        <v>0.5</v>
      </c>
      <c r="F56" s="24">
        <f>IF(Ind_2[[#This Row],['# of available PC services per district]]&gt;12, 5, IF(Ind_2[[#This Row],['# of available PC services per district]]&gt;=8, 4, IF(Ind_2[[#This Row],['# of available PC services per district]]&gt;=6, 3, IF(Ind_2[[#This Row],['# of available PC services per district]]&gt;=4, 2, ))))</f>
        <v>4</v>
      </c>
    </row>
    <row r="57" spans="1:6" ht="14.5" x14ac:dyDescent="0.35">
      <c r="A57" s="24" t="s">
        <v>140</v>
      </c>
      <c r="B57" s="24" t="s">
        <v>463</v>
      </c>
      <c r="C57" s="24" t="s">
        <v>464</v>
      </c>
      <c r="D57" s="24">
        <v>5</v>
      </c>
      <c r="E57" s="25">
        <v>0.3125</v>
      </c>
      <c r="F57" s="24">
        <f>IF(Ind_2[[#This Row],['# of available PC services per district]]&gt;12, 5, IF(Ind_2[[#This Row],['# of available PC services per district]]&gt;=8, 4, IF(Ind_2[[#This Row],['# of available PC services per district]]&gt;=6, 3, IF(Ind_2[[#This Row],['# of available PC services per district]]&gt;=4, 2, ))))</f>
        <v>2</v>
      </c>
    </row>
    <row r="58" spans="1:6" ht="14.5" x14ac:dyDescent="0.35">
      <c r="A58" s="24" t="s">
        <v>140</v>
      </c>
      <c r="B58" s="24" t="s">
        <v>156</v>
      </c>
      <c r="C58" s="24" t="s">
        <v>155</v>
      </c>
      <c r="D58" s="24">
        <v>6</v>
      </c>
      <c r="E58" s="25">
        <v>0.375</v>
      </c>
      <c r="F58" s="24">
        <f>IF(Ind_2[[#This Row],['# of available PC services per district]]&gt;12, 5, IF(Ind_2[[#This Row],['# of available PC services per district]]&gt;=8, 4, IF(Ind_2[[#This Row],['# of available PC services per district]]&gt;=6, 3, IF(Ind_2[[#This Row],['# of available PC services per district]]&gt;=4, 2, ))))</f>
        <v>3</v>
      </c>
    </row>
    <row r="59" spans="1:6" ht="14.5" x14ac:dyDescent="0.35">
      <c r="A59" s="24" t="s">
        <v>140</v>
      </c>
      <c r="B59" s="24" t="s">
        <v>465</v>
      </c>
      <c r="C59" s="24" t="s">
        <v>157</v>
      </c>
      <c r="D59" s="24">
        <v>13</v>
      </c>
      <c r="E59" s="25">
        <v>0.8125</v>
      </c>
      <c r="F59" s="24">
        <f>IF(Ind_2[[#This Row],['# of available PC services per district]]&gt;12, 5, IF(Ind_2[[#This Row],['# of available PC services per district]]&gt;=8, 4, IF(Ind_2[[#This Row],['# of available PC services per district]]&gt;=6, 3, IF(Ind_2[[#This Row],['# of available PC services per district]]&gt;=4, 2, ))))</f>
        <v>5</v>
      </c>
    </row>
    <row r="60" spans="1:6" ht="14.5" x14ac:dyDescent="0.35">
      <c r="A60" s="24" t="s">
        <v>140</v>
      </c>
      <c r="B60" s="24" t="s">
        <v>160</v>
      </c>
      <c r="C60" s="24" t="s">
        <v>159</v>
      </c>
      <c r="D60" s="24">
        <v>8</v>
      </c>
      <c r="E60" s="25">
        <v>0.5</v>
      </c>
      <c r="F60" s="24">
        <f>IF(Ind_2[[#This Row],['# of available PC services per district]]&gt;12, 5, IF(Ind_2[[#This Row],['# of available PC services per district]]&gt;=8, 4, IF(Ind_2[[#This Row],['# of available PC services per district]]&gt;=6, 3, IF(Ind_2[[#This Row],['# of available PC services per district]]&gt;=4, 2, ))))</f>
        <v>4</v>
      </c>
    </row>
    <row r="61" spans="1:6" ht="14.5" x14ac:dyDescent="0.35">
      <c r="A61" s="24" t="s">
        <v>140</v>
      </c>
      <c r="B61" s="24" t="s">
        <v>466</v>
      </c>
      <c r="C61" s="24" t="s">
        <v>161</v>
      </c>
      <c r="D61" s="24">
        <v>7</v>
      </c>
      <c r="E61" s="25">
        <v>0.4375</v>
      </c>
      <c r="F61" s="24">
        <f>IF(Ind_2[[#This Row],['# of available PC services per district]]&gt;12, 5, IF(Ind_2[[#This Row],['# of available PC services per district]]&gt;=8, 4, IF(Ind_2[[#This Row],['# of available PC services per district]]&gt;=6, 3, IF(Ind_2[[#This Row],['# of available PC services per district]]&gt;=4, 2, ))))</f>
        <v>3</v>
      </c>
    </row>
    <row r="62" spans="1:6" ht="14.5" x14ac:dyDescent="0.35">
      <c r="A62" s="24" t="s">
        <v>140</v>
      </c>
      <c r="B62" s="24" t="s">
        <v>467</v>
      </c>
      <c r="C62" s="24" t="s">
        <v>163</v>
      </c>
      <c r="D62" s="24">
        <v>9</v>
      </c>
      <c r="E62" s="25">
        <v>0.5625</v>
      </c>
      <c r="F62" s="24">
        <f>IF(Ind_2[[#This Row],['# of available PC services per district]]&gt;12, 5, IF(Ind_2[[#This Row],['# of available PC services per district]]&gt;=8, 4, IF(Ind_2[[#This Row],['# of available PC services per district]]&gt;=6, 3, IF(Ind_2[[#This Row],['# of available PC services per district]]&gt;=4, 2, ))))</f>
        <v>4</v>
      </c>
    </row>
    <row r="63" spans="1:6" ht="14.5" x14ac:dyDescent="0.35">
      <c r="A63" s="24" t="s">
        <v>140</v>
      </c>
      <c r="B63" s="24" t="s">
        <v>468</v>
      </c>
      <c r="C63" s="24" t="s">
        <v>469</v>
      </c>
      <c r="D63" s="24">
        <v>6</v>
      </c>
      <c r="E63" s="25">
        <v>0.375</v>
      </c>
      <c r="F63" s="24">
        <f>IF(Ind_2[[#This Row],['# of available PC services per district]]&gt;12, 5, IF(Ind_2[[#This Row],['# of available PC services per district]]&gt;=8, 4, IF(Ind_2[[#This Row],['# of available PC services per district]]&gt;=6, 3, IF(Ind_2[[#This Row],['# of available PC services per district]]&gt;=4, 2, ))))</f>
        <v>3</v>
      </c>
    </row>
    <row r="64" spans="1:6" ht="14.5" x14ac:dyDescent="0.35">
      <c r="A64" s="24" t="s">
        <v>140</v>
      </c>
      <c r="B64" s="24" t="s">
        <v>470</v>
      </c>
      <c r="C64" s="24" t="s">
        <v>471</v>
      </c>
      <c r="D64" s="24">
        <v>6</v>
      </c>
      <c r="E64" s="25">
        <v>0.375</v>
      </c>
      <c r="F64" s="24">
        <f>IF(Ind_2[[#This Row],['# of available PC services per district]]&gt;12, 5, IF(Ind_2[[#This Row],['# of available PC services per district]]&gt;=8, 4, IF(Ind_2[[#This Row],['# of available PC services per district]]&gt;=6, 3, IF(Ind_2[[#This Row],['# of available PC services per district]]&gt;=4, 2, ))))</f>
        <v>3</v>
      </c>
    </row>
    <row r="65" spans="1:6" ht="14.5" x14ac:dyDescent="0.35">
      <c r="A65" s="24" t="s">
        <v>140</v>
      </c>
      <c r="B65" s="24" t="s">
        <v>472</v>
      </c>
      <c r="C65" s="24" t="s">
        <v>473</v>
      </c>
      <c r="D65" s="24">
        <v>6</v>
      </c>
      <c r="E65" s="25">
        <v>0.375</v>
      </c>
      <c r="F65" s="24">
        <f>IF(Ind_2[[#This Row],['# of available PC services per district]]&gt;12, 5, IF(Ind_2[[#This Row],['# of available PC services per district]]&gt;=8, 4, IF(Ind_2[[#This Row],['# of available PC services per district]]&gt;=6, 3, IF(Ind_2[[#This Row],['# of available PC services per district]]&gt;=4, 2, ))))</f>
        <v>3</v>
      </c>
    </row>
    <row r="66" spans="1:6" ht="14.5" x14ac:dyDescent="0.35">
      <c r="A66" s="24" t="s">
        <v>140</v>
      </c>
      <c r="B66" s="24" t="s">
        <v>166</v>
      </c>
      <c r="C66" s="24" t="s">
        <v>165</v>
      </c>
      <c r="D66" s="24">
        <v>6</v>
      </c>
      <c r="E66" s="25">
        <v>0.375</v>
      </c>
      <c r="F66" s="24">
        <f>IF(Ind_2[[#This Row],['# of available PC services per district]]&gt;12, 5, IF(Ind_2[[#This Row],['# of available PC services per district]]&gt;=8, 4, IF(Ind_2[[#This Row],['# of available PC services per district]]&gt;=6, 3, IF(Ind_2[[#This Row],['# of available PC services per district]]&gt;=4, 2, ))))</f>
        <v>3</v>
      </c>
    </row>
    <row r="67" spans="1:6" ht="14.5" x14ac:dyDescent="0.35">
      <c r="A67" s="24" t="s">
        <v>167</v>
      </c>
      <c r="B67" s="24" t="s">
        <v>474</v>
      </c>
      <c r="C67" s="24" t="s">
        <v>475</v>
      </c>
      <c r="D67" s="24">
        <v>11</v>
      </c>
      <c r="E67" s="25">
        <v>0.6875</v>
      </c>
      <c r="F67" s="24">
        <f>IF(Ind_2[[#This Row],['# of available PC services per district]]&gt;12, 5, IF(Ind_2[[#This Row],['# of available PC services per district]]&gt;=8, 4, IF(Ind_2[[#This Row],['# of available PC services per district]]&gt;=6, 3, IF(Ind_2[[#This Row],['# of available PC services per district]]&gt;=4, 2, ))))</f>
        <v>4</v>
      </c>
    </row>
    <row r="68" spans="1:6" ht="14.5" x14ac:dyDescent="0.35">
      <c r="A68" s="24" t="s">
        <v>167</v>
      </c>
      <c r="B68" s="24" t="s">
        <v>476</v>
      </c>
      <c r="C68" s="24" t="s">
        <v>477</v>
      </c>
      <c r="D68" s="24">
        <v>9</v>
      </c>
      <c r="E68" s="25">
        <v>0.5625</v>
      </c>
      <c r="F68" s="24">
        <f>IF(Ind_2[[#This Row],['# of available PC services per district]]&gt;12, 5, IF(Ind_2[[#This Row],['# of available PC services per district]]&gt;=8, 4, IF(Ind_2[[#This Row],['# of available PC services per district]]&gt;=6, 3, IF(Ind_2[[#This Row],['# of available PC services per district]]&gt;=4, 2, ))))</f>
        <v>4</v>
      </c>
    </row>
    <row r="69" spans="1:6" ht="14.5" x14ac:dyDescent="0.35">
      <c r="A69" s="24" t="s">
        <v>167</v>
      </c>
      <c r="B69" s="24" t="s">
        <v>478</v>
      </c>
      <c r="C69" s="24" t="s">
        <v>168</v>
      </c>
      <c r="D69" s="24">
        <v>6</v>
      </c>
      <c r="E69" s="25">
        <v>0.375</v>
      </c>
      <c r="F69" s="24">
        <f>IF(Ind_2[[#This Row],['# of available PC services per district]]&gt;12, 5, IF(Ind_2[[#This Row],['# of available PC services per district]]&gt;=8, 4, IF(Ind_2[[#This Row],['# of available PC services per district]]&gt;=6, 3, IF(Ind_2[[#This Row],['# of available PC services per district]]&gt;=4, 2, ))))</f>
        <v>3</v>
      </c>
    </row>
    <row r="70" spans="1:6" ht="14.5" x14ac:dyDescent="0.35">
      <c r="A70" s="24" t="s">
        <v>167</v>
      </c>
      <c r="B70" s="24" t="s">
        <v>171</v>
      </c>
      <c r="C70" s="24" t="s">
        <v>170</v>
      </c>
      <c r="D70" s="24">
        <v>15</v>
      </c>
      <c r="E70" s="25">
        <v>0.9375</v>
      </c>
      <c r="F70" s="24">
        <f>IF(Ind_2[[#This Row],['# of available PC services per district]]&gt;12, 5, IF(Ind_2[[#This Row],['# of available PC services per district]]&gt;=8, 4, IF(Ind_2[[#This Row],['# of available PC services per district]]&gt;=6, 3, IF(Ind_2[[#This Row],['# of available PC services per district]]&gt;=4, 2, ))))</f>
        <v>5</v>
      </c>
    </row>
    <row r="71" spans="1:6" ht="14.5" x14ac:dyDescent="0.35">
      <c r="A71" s="24" t="s">
        <v>167</v>
      </c>
      <c r="B71" s="24" t="s">
        <v>173</v>
      </c>
      <c r="C71" s="24" t="s">
        <v>172</v>
      </c>
      <c r="D71" s="24">
        <v>15</v>
      </c>
      <c r="E71" s="25">
        <v>0.9375</v>
      </c>
      <c r="F71" s="24">
        <f>IF(Ind_2[[#This Row],['# of available PC services per district]]&gt;12, 5, IF(Ind_2[[#This Row],['# of available PC services per district]]&gt;=8, 4, IF(Ind_2[[#This Row],['# of available PC services per district]]&gt;=6, 3, IF(Ind_2[[#This Row],['# of available PC services per district]]&gt;=4, 2, ))))</f>
        <v>5</v>
      </c>
    </row>
    <row r="72" spans="1:6" ht="14.5" x14ac:dyDescent="0.35">
      <c r="A72" s="24" t="s">
        <v>167</v>
      </c>
      <c r="B72" s="24" t="s">
        <v>175</v>
      </c>
      <c r="C72" s="24" t="s">
        <v>174</v>
      </c>
      <c r="D72" s="24">
        <v>12</v>
      </c>
      <c r="E72" s="25">
        <v>0.75</v>
      </c>
      <c r="F72" s="24">
        <f>IF(Ind_2[[#This Row],['# of available PC services per district]]&gt;12, 5, IF(Ind_2[[#This Row],['# of available PC services per district]]&gt;=8, 4, IF(Ind_2[[#This Row],['# of available PC services per district]]&gt;=6, 3, IF(Ind_2[[#This Row],['# of available PC services per district]]&gt;=4, 2, ))))</f>
        <v>4</v>
      </c>
    </row>
    <row r="73" spans="1:6" ht="14.5" x14ac:dyDescent="0.35">
      <c r="A73" s="24" t="s">
        <v>167</v>
      </c>
      <c r="B73" s="24" t="s">
        <v>177</v>
      </c>
      <c r="C73" s="24" t="s">
        <v>176</v>
      </c>
      <c r="D73" s="24">
        <v>4</v>
      </c>
      <c r="E73" s="25">
        <v>0.25</v>
      </c>
      <c r="F73" s="24">
        <f>IF(Ind_2[[#This Row],['# of available PC services per district]]&gt;12, 5, IF(Ind_2[[#This Row],['# of available PC services per district]]&gt;=8, 4, IF(Ind_2[[#This Row],['# of available PC services per district]]&gt;=6, 3, IF(Ind_2[[#This Row],['# of available PC services per district]]&gt;=4, 2, ))))</f>
        <v>2</v>
      </c>
    </row>
    <row r="74" spans="1:6" ht="14.5" x14ac:dyDescent="0.35">
      <c r="A74" s="24" t="s">
        <v>167</v>
      </c>
      <c r="B74" s="24" t="s">
        <v>179</v>
      </c>
      <c r="C74" s="24" t="s">
        <v>178</v>
      </c>
      <c r="D74" s="24">
        <v>9</v>
      </c>
      <c r="E74" s="25">
        <v>0.5625</v>
      </c>
      <c r="F74" s="24">
        <f>IF(Ind_2[[#This Row],['# of available PC services per district]]&gt;12, 5, IF(Ind_2[[#This Row],['# of available PC services per district]]&gt;=8, 4, IF(Ind_2[[#This Row],['# of available PC services per district]]&gt;=6, 3, IF(Ind_2[[#This Row],['# of available PC services per district]]&gt;=4, 2, ))))</f>
        <v>4</v>
      </c>
    </row>
    <row r="75" spans="1:6" ht="14.5" x14ac:dyDescent="0.35">
      <c r="A75" s="24" t="s">
        <v>167</v>
      </c>
      <c r="B75" s="24" t="s">
        <v>479</v>
      </c>
      <c r="C75" s="24" t="s">
        <v>480</v>
      </c>
      <c r="D75" s="24">
        <v>3</v>
      </c>
      <c r="E75" s="25">
        <v>0.1875</v>
      </c>
      <c r="F75" s="24">
        <f>IF(Ind_2[[#This Row],['# of available PC services per district]]&gt;12, 5, IF(Ind_2[[#This Row],['# of available PC services per district]]&gt;=8, 4, IF(Ind_2[[#This Row],['# of available PC services per district]]&gt;=6, 3, IF(Ind_2[[#This Row],['# of available PC services per district]]&gt;=4, 2, ))))</f>
        <v>0</v>
      </c>
    </row>
    <row r="76" spans="1:6" ht="14.5" x14ac:dyDescent="0.35">
      <c r="A76" s="24" t="s">
        <v>167</v>
      </c>
      <c r="B76" s="24" t="s">
        <v>181</v>
      </c>
      <c r="C76" s="24" t="s">
        <v>180</v>
      </c>
      <c r="D76" s="24">
        <v>11</v>
      </c>
      <c r="E76" s="25">
        <v>0.6875</v>
      </c>
      <c r="F76" s="24">
        <f>IF(Ind_2[[#This Row],['# of available PC services per district]]&gt;12, 5, IF(Ind_2[[#This Row],['# of available PC services per district]]&gt;=8, 4, IF(Ind_2[[#This Row],['# of available PC services per district]]&gt;=6, 3, IF(Ind_2[[#This Row],['# of available PC services per district]]&gt;=4, 2, ))))</f>
        <v>4</v>
      </c>
    </row>
    <row r="77" spans="1:6" ht="14.5" x14ac:dyDescent="0.35">
      <c r="A77" s="24" t="s">
        <v>167</v>
      </c>
      <c r="B77" s="24" t="s">
        <v>183</v>
      </c>
      <c r="C77" s="24" t="s">
        <v>182</v>
      </c>
      <c r="D77" s="24">
        <v>10</v>
      </c>
      <c r="E77" s="25">
        <v>0.625</v>
      </c>
      <c r="F77" s="24">
        <f>IF(Ind_2[[#This Row],['# of available PC services per district]]&gt;12, 5, IF(Ind_2[[#This Row],['# of available PC services per district]]&gt;=8, 4, IF(Ind_2[[#This Row],['# of available PC services per district]]&gt;=6, 3, IF(Ind_2[[#This Row],['# of available PC services per district]]&gt;=4, 2, ))))</f>
        <v>4</v>
      </c>
    </row>
    <row r="78" spans="1:6" ht="14.5" x14ac:dyDescent="0.35">
      <c r="A78" s="24" t="s">
        <v>167</v>
      </c>
      <c r="B78" s="24" t="s">
        <v>185</v>
      </c>
      <c r="C78" s="24" t="s">
        <v>184</v>
      </c>
      <c r="D78" s="24">
        <v>13</v>
      </c>
      <c r="E78" s="25">
        <v>0.8125</v>
      </c>
      <c r="F78" s="24">
        <f>IF(Ind_2[[#This Row],['# of available PC services per district]]&gt;12, 5, IF(Ind_2[[#This Row],['# of available PC services per district]]&gt;=8, 4, IF(Ind_2[[#This Row],['# of available PC services per district]]&gt;=6, 3, IF(Ind_2[[#This Row],['# of available PC services per district]]&gt;=4, 2, ))))</f>
        <v>5</v>
      </c>
    </row>
    <row r="79" spans="1:6" ht="14.5" x14ac:dyDescent="0.35">
      <c r="A79" s="24" t="s">
        <v>167</v>
      </c>
      <c r="B79" s="24" t="s">
        <v>187</v>
      </c>
      <c r="C79" s="24" t="s">
        <v>186</v>
      </c>
      <c r="D79" s="24">
        <v>11</v>
      </c>
      <c r="E79" s="25">
        <v>0.6875</v>
      </c>
      <c r="F79" s="24">
        <f>IF(Ind_2[[#This Row],['# of available PC services per district]]&gt;12, 5, IF(Ind_2[[#This Row],['# of available PC services per district]]&gt;=8, 4, IF(Ind_2[[#This Row],['# of available PC services per district]]&gt;=6, 3, IF(Ind_2[[#This Row],['# of available PC services per district]]&gt;=4, 2, ))))</f>
        <v>4</v>
      </c>
    </row>
    <row r="80" spans="1:6" ht="14.5" x14ac:dyDescent="0.35">
      <c r="A80" s="24" t="s">
        <v>167</v>
      </c>
      <c r="B80" s="24" t="s">
        <v>189</v>
      </c>
      <c r="C80" s="24" t="s">
        <v>188</v>
      </c>
      <c r="D80" s="24">
        <v>13</v>
      </c>
      <c r="E80" s="25">
        <v>0.8125</v>
      </c>
      <c r="F80" s="24">
        <f>IF(Ind_2[[#This Row],['# of available PC services per district]]&gt;12, 5, IF(Ind_2[[#This Row],['# of available PC services per district]]&gt;=8, 4, IF(Ind_2[[#This Row],['# of available PC services per district]]&gt;=6, 3, IF(Ind_2[[#This Row],['# of available PC services per district]]&gt;=4, 2, ))))</f>
        <v>5</v>
      </c>
    </row>
    <row r="81" spans="1:6" ht="14.5" x14ac:dyDescent="0.35">
      <c r="A81" s="24" t="s">
        <v>167</v>
      </c>
      <c r="B81" s="24" t="s">
        <v>481</v>
      </c>
      <c r="C81" s="24" t="s">
        <v>190</v>
      </c>
      <c r="D81" s="24">
        <v>5</v>
      </c>
      <c r="E81" s="25">
        <v>0.3125</v>
      </c>
      <c r="F81" s="24">
        <f>IF(Ind_2[[#This Row],['# of available PC services per district]]&gt;12, 5, IF(Ind_2[[#This Row],['# of available PC services per district]]&gt;=8, 4, IF(Ind_2[[#This Row],['# of available PC services per district]]&gt;=6, 3, IF(Ind_2[[#This Row],['# of available PC services per district]]&gt;=4, 2, ))))</f>
        <v>2</v>
      </c>
    </row>
    <row r="82" spans="1:6" ht="14.5" x14ac:dyDescent="0.35">
      <c r="A82" s="24" t="s">
        <v>167</v>
      </c>
      <c r="B82" s="24" t="s">
        <v>193</v>
      </c>
      <c r="C82" s="24" t="s">
        <v>192</v>
      </c>
      <c r="D82" s="24">
        <v>13</v>
      </c>
      <c r="E82" s="25">
        <v>0.8125</v>
      </c>
      <c r="F82" s="24">
        <f>IF(Ind_2[[#This Row],['# of available PC services per district]]&gt;12, 5, IF(Ind_2[[#This Row],['# of available PC services per district]]&gt;=8, 4, IF(Ind_2[[#This Row],['# of available PC services per district]]&gt;=6, 3, IF(Ind_2[[#This Row],['# of available PC services per district]]&gt;=4, 2, ))))</f>
        <v>5</v>
      </c>
    </row>
    <row r="83" spans="1:6" ht="14.5" x14ac:dyDescent="0.35">
      <c r="A83" s="24" t="s">
        <v>167</v>
      </c>
      <c r="B83" s="24" t="s">
        <v>195</v>
      </c>
      <c r="C83" s="24" t="s">
        <v>194</v>
      </c>
      <c r="D83" s="24">
        <v>15</v>
      </c>
      <c r="E83" s="25">
        <v>0.9375</v>
      </c>
      <c r="F83" s="24">
        <f>IF(Ind_2[[#This Row],['# of available PC services per district]]&gt;12, 5, IF(Ind_2[[#This Row],['# of available PC services per district]]&gt;=8, 4, IF(Ind_2[[#This Row],['# of available PC services per district]]&gt;=6, 3, IF(Ind_2[[#This Row],['# of available PC services per district]]&gt;=4, 2, ))))</f>
        <v>5</v>
      </c>
    </row>
    <row r="84" spans="1:6" ht="14.5" x14ac:dyDescent="0.35">
      <c r="A84" s="24" t="s">
        <v>167</v>
      </c>
      <c r="B84" s="24" t="s">
        <v>197</v>
      </c>
      <c r="C84" s="24" t="s">
        <v>196</v>
      </c>
      <c r="D84" s="24">
        <v>15</v>
      </c>
      <c r="E84" s="25">
        <v>0.9375</v>
      </c>
      <c r="F84" s="24">
        <f>IF(Ind_2[[#This Row],['# of available PC services per district]]&gt;12, 5, IF(Ind_2[[#This Row],['# of available PC services per district]]&gt;=8, 4, IF(Ind_2[[#This Row],['# of available PC services per district]]&gt;=6, 3, IF(Ind_2[[#This Row],['# of available PC services per district]]&gt;=4, 2, ))))</f>
        <v>5</v>
      </c>
    </row>
    <row r="85" spans="1:6" ht="14.5" x14ac:dyDescent="0.35">
      <c r="A85" s="24" t="s">
        <v>167</v>
      </c>
      <c r="B85" s="24" t="s">
        <v>199</v>
      </c>
      <c r="C85" s="24" t="s">
        <v>198</v>
      </c>
      <c r="D85" s="24">
        <v>12</v>
      </c>
      <c r="E85" s="25">
        <v>0.75</v>
      </c>
      <c r="F85" s="24">
        <f>IF(Ind_2[[#This Row],['# of available PC services per district]]&gt;12, 5, IF(Ind_2[[#This Row],['# of available PC services per district]]&gt;=8, 4, IF(Ind_2[[#This Row],['# of available PC services per district]]&gt;=6, 3, IF(Ind_2[[#This Row],['# of available PC services per district]]&gt;=4, 2, ))))</f>
        <v>4</v>
      </c>
    </row>
    <row r="86" spans="1:6" ht="14.5" x14ac:dyDescent="0.35">
      <c r="A86" s="24" t="s">
        <v>167</v>
      </c>
      <c r="B86" s="24" t="s">
        <v>482</v>
      </c>
      <c r="C86" s="24" t="s">
        <v>200</v>
      </c>
      <c r="D86" s="24">
        <v>14</v>
      </c>
      <c r="E86" s="25">
        <v>0.875</v>
      </c>
      <c r="F86" s="24">
        <f>IF(Ind_2[[#This Row],['# of available PC services per district]]&gt;12, 5, IF(Ind_2[[#This Row],['# of available PC services per district]]&gt;=8, 4, IF(Ind_2[[#This Row],['# of available PC services per district]]&gt;=6, 3, IF(Ind_2[[#This Row],['# of available PC services per district]]&gt;=4, 2, ))))</f>
        <v>5</v>
      </c>
    </row>
    <row r="87" spans="1:6" ht="14.5" x14ac:dyDescent="0.35">
      <c r="A87" s="24" t="s">
        <v>167</v>
      </c>
      <c r="B87" s="24" t="s">
        <v>483</v>
      </c>
      <c r="C87" s="24" t="s">
        <v>202</v>
      </c>
      <c r="D87" s="24">
        <v>14</v>
      </c>
      <c r="E87" s="25">
        <v>0.875</v>
      </c>
      <c r="F87" s="24">
        <f>IF(Ind_2[[#This Row],['# of available PC services per district]]&gt;12, 5, IF(Ind_2[[#This Row],['# of available PC services per district]]&gt;=8, 4, IF(Ind_2[[#This Row],['# of available PC services per district]]&gt;=6, 3, IF(Ind_2[[#This Row],['# of available PC services per district]]&gt;=4, 2, ))))</f>
        <v>5</v>
      </c>
    </row>
    <row r="88" spans="1:6" ht="14.5" x14ac:dyDescent="0.35">
      <c r="A88" s="24" t="s">
        <v>167</v>
      </c>
      <c r="B88" s="24" t="s">
        <v>205</v>
      </c>
      <c r="C88" s="24" t="s">
        <v>204</v>
      </c>
      <c r="D88" s="24">
        <v>7</v>
      </c>
      <c r="E88" s="25">
        <v>0.4375</v>
      </c>
      <c r="F88" s="24">
        <f>IF(Ind_2[[#This Row],['# of available PC services per district]]&gt;12, 5, IF(Ind_2[[#This Row],['# of available PC services per district]]&gt;=8, 4, IF(Ind_2[[#This Row],['# of available PC services per district]]&gt;=6, 3, IF(Ind_2[[#This Row],['# of available PC services per district]]&gt;=4, 2, ))))</f>
        <v>3</v>
      </c>
    </row>
    <row r="89" spans="1:6" ht="14.5" x14ac:dyDescent="0.35">
      <c r="A89" s="24" t="s">
        <v>167</v>
      </c>
      <c r="B89" s="24" t="s">
        <v>484</v>
      </c>
      <c r="C89" s="24" t="s">
        <v>485</v>
      </c>
      <c r="D89" s="24">
        <v>8</v>
      </c>
      <c r="E89" s="25">
        <v>0.5</v>
      </c>
      <c r="F89" s="24">
        <f>IF(Ind_2[[#This Row],['# of available PC services per district]]&gt;12, 5, IF(Ind_2[[#This Row],['# of available PC services per district]]&gt;=8, 4, IF(Ind_2[[#This Row],['# of available PC services per district]]&gt;=6, 3, IF(Ind_2[[#This Row],['# of available PC services per district]]&gt;=4, 2, ))))</f>
        <v>4</v>
      </c>
    </row>
    <row r="90" spans="1:6" ht="14.5" x14ac:dyDescent="0.35">
      <c r="A90" s="24" t="s">
        <v>206</v>
      </c>
      <c r="B90" s="24" t="s">
        <v>486</v>
      </c>
      <c r="C90" s="24" t="s">
        <v>207</v>
      </c>
      <c r="D90" s="24">
        <v>9</v>
      </c>
      <c r="E90" s="25">
        <v>0.5625</v>
      </c>
      <c r="F90" s="24">
        <f>IF(Ind_2[[#This Row],['# of available PC services per district]]&gt;12, 5, IF(Ind_2[[#This Row],['# of available PC services per district]]&gt;=8, 4, IF(Ind_2[[#This Row],['# of available PC services per district]]&gt;=6, 3, IF(Ind_2[[#This Row],['# of available PC services per district]]&gt;=4, 2, ))))</f>
        <v>4</v>
      </c>
    </row>
    <row r="91" spans="1:6" ht="14.5" x14ac:dyDescent="0.35">
      <c r="A91" s="24" t="s">
        <v>206</v>
      </c>
      <c r="B91" s="24" t="s">
        <v>487</v>
      </c>
      <c r="C91" s="24" t="s">
        <v>488</v>
      </c>
      <c r="D91" s="24">
        <v>9</v>
      </c>
      <c r="E91" s="25">
        <v>0.5625</v>
      </c>
      <c r="F91" s="24">
        <f>IF(Ind_2[[#This Row],['# of available PC services per district]]&gt;12, 5, IF(Ind_2[[#This Row],['# of available PC services per district]]&gt;=8, 4, IF(Ind_2[[#This Row],['# of available PC services per district]]&gt;=6, 3, IF(Ind_2[[#This Row],['# of available PC services per district]]&gt;=4, 2, ))))</f>
        <v>4</v>
      </c>
    </row>
    <row r="92" spans="1:6" ht="14.5" x14ac:dyDescent="0.35">
      <c r="A92" s="24" t="s">
        <v>206</v>
      </c>
      <c r="B92" s="24" t="s">
        <v>489</v>
      </c>
      <c r="C92" s="24" t="s">
        <v>490</v>
      </c>
      <c r="D92" s="24">
        <v>12</v>
      </c>
      <c r="E92" s="25">
        <v>0.75</v>
      </c>
      <c r="F92" s="24">
        <f>IF(Ind_2[[#This Row],['# of available PC services per district]]&gt;12, 5, IF(Ind_2[[#This Row],['# of available PC services per district]]&gt;=8, 4, IF(Ind_2[[#This Row],['# of available PC services per district]]&gt;=6, 3, IF(Ind_2[[#This Row],['# of available PC services per district]]&gt;=4, 2, ))))</f>
        <v>4</v>
      </c>
    </row>
    <row r="93" spans="1:6" ht="14.5" x14ac:dyDescent="0.35">
      <c r="A93" s="24" t="s">
        <v>206</v>
      </c>
      <c r="B93" s="24" t="s">
        <v>148</v>
      </c>
      <c r="C93" s="24" t="s">
        <v>491</v>
      </c>
      <c r="D93" s="24">
        <v>12</v>
      </c>
      <c r="E93" s="25">
        <v>0.75</v>
      </c>
      <c r="F93" s="24">
        <f>IF(Ind_2[[#This Row],['# of available PC services per district]]&gt;12, 5, IF(Ind_2[[#This Row],['# of available PC services per district]]&gt;=8, 4, IF(Ind_2[[#This Row],['# of available PC services per district]]&gt;=6, 3, IF(Ind_2[[#This Row],['# of available PC services per district]]&gt;=4, 2, ))))</f>
        <v>4</v>
      </c>
    </row>
    <row r="94" spans="1:6" ht="14.5" x14ac:dyDescent="0.35">
      <c r="A94" s="24" t="s">
        <v>206</v>
      </c>
      <c r="B94" s="24" t="s">
        <v>210</v>
      </c>
      <c r="C94" s="24" t="s">
        <v>209</v>
      </c>
      <c r="D94" s="24">
        <v>12</v>
      </c>
      <c r="E94" s="25">
        <v>0.75</v>
      </c>
      <c r="F94" s="24">
        <f>IF(Ind_2[[#This Row],['# of available PC services per district]]&gt;12, 5, IF(Ind_2[[#This Row],['# of available PC services per district]]&gt;=8, 4, IF(Ind_2[[#This Row],['# of available PC services per district]]&gt;=6, 3, IF(Ind_2[[#This Row],['# of available PC services per district]]&gt;=4, 2, ))))</f>
        <v>4</v>
      </c>
    </row>
    <row r="95" spans="1:6" ht="14.5" x14ac:dyDescent="0.35">
      <c r="A95" s="24" t="s">
        <v>206</v>
      </c>
      <c r="B95" s="24" t="s">
        <v>492</v>
      </c>
      <c r="C95" s="24" t="s">
        <v>493</v>
      </c>
      <c r="D95" s="24">
        <v>12</v>
      </c>
      <c r="E95" s="25">
        <v>0.75</v>
      </c>
      <c r="F95" s="24">
        <f>IF(Ind_2[[#This Row],['# of available PC services per district]]&gt;12, 5, IF(Ind_2[[#This Row],['# of available PC services per district]]&gt;=8, 4, IF(Ind_2[[#This Row],['# of available PC services per district]]&gt;=6, 3, IF(Ind_2[[#This Row],['# of available PC services per district]]&gt;=4, 2, ))))</f>
        <v>4</v>
      </c>
    </row>
    <row r="96" spans="1:6" ht="14.5" x14ac:dyDescent="0.35">
      <c r="A96" s="24" t="s">
        <v>206</v>
      </c>
      <c r="B96" s="24" t="s">
        <v>494</v>
      </c>
      <c r="C96" s="24" t="s">
        <v>495</v>
      </c>
      <c r="D96" s="24">
        <v>10</v>
      </c>
      <c r="E96" s="25">
        <v>0.625</v>
      </c>
      <c r="F96" s="24">
        <f>IF(Ind_2[[#This Row],['# of available PC services per district]]&gt;12, 5, IF(Ind_2[[#This Row],['# of available PC services per district]]&gt;=8, 4, IF(Ind_2[[#This Row],['# of available PC services per district]]&gt;=6, 3, IF(Ind_2[[#This Row],['# of available PC services per district]]&gt;=4, 2, ))))</f>
        <v>4</v>
      </c>
    </row>
    <row r="97" spans="1:6" ht="14.5" x14ac:dyDescent="0.35">
      <c r="A97" s="24" t="s">
        <v>206</v>
      </c>
      <c r="B97" s="24" t="s">
        <v>496</v>
      </c>
      <c r="C97" s="24" t="s">
        <v>497</v>
      </c>
      <c r="D97" s="24">
        <v>9</v>
      </c>
      <c r="E97" s="25">
        <v>0.5625</v>
      </c>
      <c r="F97" s="24">
        <f>IF(Ind_2[[#This Row],['# of available PC services per district]]&gt;12, 5, IF(Ind_2[[#This Row],['# of available PC services per district]]&gt;=8, 4, IF(Ind_2[[#This Row],['# of available PC services per district]]&gt;=6, 3, IF(Ind_2[[#This Row],['# of available PC services per district]]&gt;=4, 2, ))))</f>
        <v>4</v>
      </c>
    </row>
    <row r="98" spans="1:6" ht="14.5" x14ac:dyDescent="0.35">
      <c r="A98" s="24" t="s">
        <v>206</v>
      </c>
      <c r="B98" s="24" t="s">
        <v>498</v>
      </c>
      <c r="C98" s="24" t="s">
        <v>499</v>
      </c>
      <c r="D98" s="24">
        <v>9</v>
      </c>
      <c r="E98" s="25">
        <v>0.5625</v>
      </c>
      <c r="F98" s="24">
        <f>IF(Ind_2[[#This Row],['# of available PC services per district]]&gt;12, 5, IF(Ind_2[[#This Row],['# of available PC services per district]]&gt;=8, 4, IF(Ind_2[[#This Row],['# of available PC services per district]]&gt;=6, 3, IF(Ind_2[[#This Row],['# of available PC services per district]]&gt;=4, 2, ))))</f>
        <v>4</v>
      </c>
    </row>
    <row r="99" spans="1:6" ht="14.5" x14ac:dyDescent="0.35">
      <c r="A99" s="24" t="s">
        <v>206</v>
      </c>
      <c r="B99" s="24" t="s">
        <v>212</v>
      </c>
      <c r="C99" s="24" t="s">
        <v>211</v>
      </c>
      <c r="D99" s="24">
        <v>12</v>
      </c>
      <c r="E99" s="25">
        <v>0.75</v>
      </c>
      <c r="F99" s="24">
        <f>IF(Ind_2[[#This Row],['# of available PC services per district]]&gt;12, 5, IF(Ind_2[[#This Row],['# of available PC services per district]]&gt;=8, 4, IF(Ind_2[[#This Row],['# of available PC services per district]]&gt;=6, 3, IF(Ind_2[[#This Row],['# of available PC services per district]]&gt;=4, 2, ))))</f>
        <v>4</v>
      </c>
    </row>
    <row r="100" spans="1:6" ht="14.5" x14ac:dyDescent="0.35">
      <c r="A100" s="24" t="s">
        <v>206</v>
      </c>
      <c r="B100" s="24" t="s">
        <v>500</v>
      </c>
      <c r="C100" s="24" t="s">
        <v>501</v>
      </c>
      <c r="D100" s="24">
        <v>9</v>
      </c>
      <c r="E100" s="25">
        <v>0.5625</v>
      </c>
      <c r="F100" s="24">
        <f>IF(Ind_2[[#This Row],['# of available PC services per district]]&gt;12, 5, IF(Ind_2[[#This Row],['# of available PC services per district]]&gt;=8, 4, IF(Ind_2[[#This Row],['# of available PC services per district]]&gt;=6, 3, IF(Ind_2[[#This Row],['# of available PC services per district]]&gt;=4, 2, ))))</f>
        <v>4</v>
      </c>
    </row>
    <row r="101" spans="1:6" ht="14.5" x14ac:dyDescent="0.35">
      <c r="A101" s="24" t="s">
        <v>206</v>
      </c>
      <c r="B101" s="24" t="s">
        <v>502</v>
      </c>
      <c r="C101" s="24" t="s">
        <v>503</v>
      </c>
      <c r="D101" s="24">
        <v>10</v>
      </c>
      <c r="E101" s="25">
        <v>0.625</v>
      </c>
      <c r="F101" s="24">
        <f>IF(Ind_2[[#This Row],['# of available PC services per district]]&gt;12, 5, IF(Ind_2[[#This Row],['# of available PC services per district]]&gt;=8, 4, IF(Ind_2[[#This Row],['# of available PC services per district]]&gt;=6, 3, IF(Ind_2[[#This Row],['# of available PC services per district]]&gt;=4, 2, ))))</f>
        <v>4</v>
      </c>
    </row>
    <row r="102" spans="1:6" ht="14.5" x14ac:dyDescent="0.35">
      <c r="A102" s="24" t="s">
        <v>213</v>
      </c>
      <c r="B102" s="24" t="s">
        <v>215</v>
      </c>
      <c r="C102" s="24" t="s">
        <v>214</v>
      </c>
      <c r="D102" s="24">
        <v>2</v>
      </c>
      <c r="E102" s="25">
        <v>0.125</v>
      </c>
      <c r="F102" s="24">
        <f>IF(Ind_2[[#This Row],['# of available PC services per district]]&gt;12, 5, IF(Ind_2[[#This Row],['# of available PC services per district]]&gt;=8, 4, IF(Ind_2[[#This Row],['# of available PC services per district]]&gt;=6, 3, IF(Ind_2[[#This Row],['# of available PC services per district]]&gt;=4, 2, ))))</f>
        <v>0</v>
      </c>
    </row>
    <row r="103" spans="1:6" ht="14.5" x14ac:dyDescent="0.35">
      <c r="A103" s="24" t="s">
        <v>213</v>
      </c>
      <c r="B103" s="24" t="s">
        <v>504</v>
      </c>
      <c r="C103" s="24" t="s">
        <v>216</v>
      </c>
      <c r="D103" s="24">
        <v>3</v>
      </c>
      <c r="E103" s="25">
        <v>0.1875</v>
      </c>
      <c r="F103" s="24">
        <f>IF(Ind_2[[#This Row],['# of available PC services per district]]&gt;12, 5, IF(Ind_2[[#This Row],['# of available PC services per district]]&gt;=8, 4, IF(Ind_2[[#This Row],['# of available PC services per district]]&gt;=6, 3, IF(Ind_2[[#This Row],['# of available PC services per district]]&gt;=4, 2, ))))</f>
        <v>0</v>
      </c>
    </row>
    <row r="104" spans="1:6" ht="14.5" x14ac:dyDescent="0.35">
      <c r="A104" s="24" t="s">
        <v>213</v>
      </c>
      <c r="B104" s="24" t="s">
        <v>219</v>
      </c>
      <c r="C104" s="24" t="s">
        <v>218</v>
      </c>
      <c r="D104" s="24">
        <v>1</v>
      </c>
      <c r="E104" s="25">
        <v>6.25E-2</v>
      </c>
      <c r="F104" s="24">
        <f>IF(Ind_2[[#This Row],['# of available PC services per district]]&gt;12, 5, IF(Ind_2[[#This Row],['# of available PC services per district]]&gt;=8, 4, IF(Ind_2[[#This Row],['# of available PC services per district]]&gt;=6, 3, IF(Ind_2[[#This Row],['# of available PC services per district]]&gt;=4, 2, ))))</f>
        <v>0</v>
      </c>
    </row>
    <row r="105" spans="1:6" ht="14.5" x14ac:dyDescent="0.35">
      <c r="A105" s="24" t="s">
        <v>213</v>
      </c>
      <c r="B105" s="24" t="s">
        <v>221</v>
      </c>
      <c r="C105" s="24" t="s">
        <v>220</v>
      </c>
      <c r="D105" s="24">
        <v>13</v>
      </c>
      <c r="E105" s="25">
        <v>0.8125</v>
      </c>
      <c r="F105" s="24">
        <f>IF(Ind_2[[#This Row],['# of available PC services per district]]&gt;12, 5, IF(Ind_2[[#This Row],['# of available PC services per district]]&gt;=8, 4, IF(Ind_2[[#This Row],['# of available PC services per district]]&gt;=6, 3, IF(Ind_2[[#This Row],['# of available PC services per district]]&gt;=4, 2, ))))</f>
        <v>5</v>
      </c>
    </row>
    <row r="106" spans="1:6" ht="14.5" x14ac:dyDescent="0.35">
      <c r="A106" s="24" t="s">
        <v>213</v>
      </c>
      <c r="B106" s="24" t="s">
        <v>223</v>
      </c>
      <c r="C106" s="24" t="s">
        <v>222</v>
      </c>
      <c r="D106" s="24">
        <v>1</v>
      </c>
      <c r="E106" s="25">
        <v>6.25E-2</v>
      </c>
      <c r="F106" s="24">
        <f>IF(Ind_2[[#This Row],['# of available PC services per district]]&gt;12, 5, IF(Ind_2[[#This Row],['# of available PC services per district]]&gt;=8, 4, IF(Ind_2[[#This Row],['# of available PC services per district]]&gt;=6, 3, IF(Ind_2[[#This Row],['# of available PC services per district]]&gt;=4, 2, ))))</f>
        <v>0</v>
      </c>
    </row>
    <row r="107" spans="1:6" ht="14.5" x14ac:dyDescent="0.35">
      <c r="A107" s="24" t="s">
        <v>213</v>
      </c>
      <c r="B107" s="24" t="s">
        <v>225</v>
      </c>
      <c r="C107" s="24" t="s">
        <v>224</v>
      </c>
      <c r="D107" s="24">
        <v>12</v>
      </c>
      <c r="E107" s="25">
        <v>0.75</v>
      </c>
      <c r="F107" s="24">
        <f>IF(Ind_2[[#This Row],['# of available PC services per district]]&gt;12, 5, IF(Ind_2[[#This Row],['# of available PC services per district]]&gt;=8, 4, IF(Ind_2[[#This Row],['# of available PC services per district]]&gt;=6, 3, IF(Ind_2[[#This Row],['# of available PC services per district]]&gt;=4, 2, ))))</f>
        <v>4</v>
      </c>
    </row>
    <row r="108" spans="1:6" ht="14.5" x14ac:dyDescent="0.35">
      <c r="A108" s="24" t="s">
        <v>213</v>
      </c>
      <c r="B108" s="24" t="s">
        <v>227</v>
      </c>
      <c r="C108" s="24" t="s">
        <v>226</v>
      </c>
      <c r="D108" s="24">
        <v>7</v>
      </c>
      <c r="E108" s="25">
        <v>0.4375</v>
      </c>
      <c r="F108" s="24">
        <f>IF(Ind_2[[#This Row],['# of available PC services per district]]&gt;12, 5, IF(Ind_2[[#This Row],['# of available PC services per district]]&gt;=8, 4, IF(Ind_2[[#This Row],['# of available PC services per district]]&gt;=6, 3, IF(Ind_2[[#This Row],['# of available PC services per district]]&gt;=4, 2, ))))</f>
        <v>3</v>
      </c>
    </row>
    <row r="109" spans="1:6" ht="14.5" x14ac:dyDescent="0.35">
      <c r="A109" s="24" t="s">
        <v>213</v>
      </c>
      <c r="B109" s="24" t="s">
        <v>505</v>
      </c>
      <c r="C109" s="24" t="s">
        <v>506</v>
      </c>
      <c r="D109" s="24">
        <v>2</v>
      </c>
      <c r="E109" s="25">
        <v>0.125</v>
      </c>
      <c r="F109" s="24">
        <f>IF(Ind_2[[#This Row],['# of available PC services per district]]&gt;12, 5, IF(Ind_2[[#This Row],['# of available PC services per district]]&gt;=8, 4, IF(Ind_2[[#This Row],['# of available PC services per district]]&gt;=6, 3, IF(Ind_2[[#This Row],['# of available PC services per district]]&gt;=4, 2, ))))</f>
        <v>0</v>
      </c>
    </row>
    <row r="110" spans="1:6" ht="14.5" x14ac:dyDescent="0.35">
      <c r="A110" s="24" t="s">
        <v>213</v>
      </c>
      <c r="B110" s="24" t="s">
        <v>507</v>
      </c>
      <c r="C110" s="24" t="s">
        <v>508</v>
      </c>
      <c r="D110" s="24">
        <v>3</v>
      </c>
      <c r="E110" s="25">
        <v>0.1875</v>
      </c>
      <c r="F110" s="24">
        <f>IF(Ind_2[[#This Row],['# of available PC services per district]]&gt;12, 5, IF(Ind_2[[#This Row],['# of available PC services per district]]&gt;=8, 4, IF(Ind_2[[#This Row],['# of available PC services per district]]&gt;=6, 3, IF(Ind_2[[#This Row],['# of available PC services per district]]&gt;=4, 2, ))))</f>
        <v>0</v>
      </c>
    </row>
    <row r="111" spans="1:6" ht="14.5" x14ac:dyDescent="0.35">
      <c r="A111" s="24" t="s">
        <v>213</v>
      </c>
      <c r="B111" s="24" t="s">
        <v>509</v>
      </c>
      <c r="C111" s="24" t="s">
        <v>510</v>
      </c>
      <c r="D111" s="24">
        <v>6</v>
      </c>
      <c r="E111" s="25">
        <v>0.375</v>
      </c>
      <c r="F111" s="24">
        <f>IF(Ind_2[[#This Row],['# of available PC services per district]]&gt;12, 5, IF(Ind_2[[#This Row],['# of available PC services per district]]&gt;=8, 4, IF(Ind_2[[#This Row],['# of available PC services per district]]&gt;=6, 3, IF(Ind_2[[#This Row],['# of available PC services per district]]&gt;=4, 2, ))))</f>
        <v>3</v>
      </c>
    </row>
    <row r="112" spans="1:6" ht="14.5" x14ac:dyDescent="0.35">
      <c r="A112" s="24" t="s">
        <v>213</v>
      </c>
      <c r="B112" s="24" t="s">
        <v>511</v>
      </c>
      <c r="C112" s="24" t="s">
        <v>512</v>
      </c>
      <c r="D112" s="24">
        <v>9</v>
      </c>
      <c r="E112" s="25">
        <v>0.5625</v>
      </c>
      <c r="F112" s="24">
        <f>IF(Ind_2[[#This Row],['# of available PC services per district]]&gt;12, 5, IF(Ind_2[[#This Row],['# of available PC services per district]]&gt;=8, 4, IF(Ind_2[[#This Row],['# of available PC services per district]]&gt;=6, 3, IF(Ind_2[[#This Row],['# of available PC services per district]]&gt;=4, 2, ))))</f>
        <v>4</v>
      </c>
    </row>
    <row r="113" spans="1:6" ht="14.5" x14ac:dyDescent="0.35">
      <c r="A113" s="24" t="s">
        <v>213</v>
      </c>
      <c r="B113" s="24" t="s">
        <v>513</v>
      </c>
      <c r="C113" s="24" t="s">
        <v>514</v>
      </c>
      <c r="D113" s="24">
        <v>10</v>
      </c>
      <c r="E113" s="25">
        <v>0.625</v>
      </c>
      <c r="F113" s="24">
        <f>IF(Ind_2[[#This Row],['# of available PC services per district]]&gt;12, 5, IF(Ind_2[[#This Row],['# of available PC services per district]]&gt;=8, 4, IF(Ind_2[[#This Row],['# of available PC services per district]]&gt;=6, 3, IF(Ind_2[[#This Row],['# of available PC services per district]]&gt;=4, 2, ))))</f>
        <v>4</v>
      </c>
    </row>
    <row r="114" spans="1:6" ht="14.5" x14ac:dyDescent="0.35">
      <c r="A114" s="24" t="s">
        <v>213</v>
      </c>
      <c r="B114" s="24" t="s">
        <v>515</v>
      </c>
      <c r="C114" s="24" t="s">
        <v>516</v>
      </c>
      <c r="D114" s="24">
        <v>9</v>
      </c>
      <c r="E114" s="25">
        <v>0.5625</v>
      </c>
      <c r="F114" s="24">
        <f>IF(Ind_2[[#This Row],['# of available PC services per district]]&gt;12, 5, IF(Ind_2[[#This Row],['# of available PC services per district]]&gt;=8, 4, IF(Ind_2[[#This Row],['# of available PC services per district]]&gt;=6, 3, IF(Ind_2[[#This Row],['# of available PC services per district]]&gt;=4, 2, ))))</f>
        <v>4</v>
      </c>
    </row>
    <row r="115" spans="1:6" ht="14.5" x14ac:dyDescent="0.35">
      <c r="A115" s="24" t="s">
        <v>213</v>
      </c>
      <c r="B115" s="24" t="s">
        <v>517</v>
      </c>
      <c r="C115" s="24" t="s">
        <v>518</v>
      </c>
      <c r="D115" s="24">
        <v>4</v>
      </c>
      <c r="E115" s="25">
        <v>0.25</v>
      </c>
      <c r="F115" s="24">
        <f>IF(Ind_2[[#This Row],['# of available PC services per district]]&gt;12, 5, IF(Ind_2[[#This Row],['# of available PC services per district]]&gt;=8, 4, IF(Ind_2[[#This Row],['# of available PC services per district]]&gt;=6, 3, IF(Ind_2[[#This Row],['# of available PC services per district]]&gt;=4, 2, ))))</f>
        <v>2</v>
      </c>
    </row>
    <row r="116" spans="1:6" ht="14.5" x14ac:dyDescent="0.35">
      <c r="A116" s="24" t="s">
        <v>213</v>
      </c>
      <c r="B116" s="24" t="s">
        <v>519</v>
      </c>
      <c r="C116" s="24" t="s">
        <v>520</v>
      </c>
      <c r="D116" s="24">
        <v>5</v>
      </c>
      <c r="E116" s="25">
        <v>0.3125</v>
      </c>
      <c r="F116" s="24">
        <f>IF(Ind_2[[#This Row],['# of available PC services per district]]&gt;12, 5, IF(Ind_2[[#This Row],['# of available PC services per district]]&gt;=8, 4, IF(Ind_2[[#This Row],['# of available PC services per district]]&gt;=6, 3, IF(Ind_2[[#This Row],['# of available PC services per district]]&gt;=4, 2, ))))</f>
        <v>2</v>
      </c>
    </row>
    <row r="117" spans="1:6" ht="14.5" x14ac:dyDescent="0.35">
      <c r="A117" s="24" t="s">
        <v>213</v>
      </c>
      <c r="B117" s="24" t="s">
        <v>521</v>
      </c>
      <c r="C117" s="24" t="s">
        <v>522</v>
      </c>
      <c r="D117" s="24">
        <v>1</v>
      </c>
      <c r="E117" s="25">
        <v>6.25E-2</v>
      </c>
      <c r="F117" s="24">
        <f>IF(Ind_2[[#This Row],['# of available PC services per district]]&gt;12, 5, IF(Ind_2[[#This Row],['# of available PC services per district]]&gt;=8, 4, IF(Ind_2[[#This Row],['# of available PC services per district]]&gt;=6, 3, IF(Ind_2[[#This Row],['# of available PC services per district]]&gt;=4, 2, ))))</f>
        <v>0</v>
      </c>
    </row>
    <row r="118" spans="1:6" ht="14.5" x14ac:dyDescent="0.35">
      <c r="A118" s="24" t="s">
        <v>213</v>
      </c>
      <c r="B118" s="24" t="s">
        <v>523</v>
      </c>
      <c r="C118" s="24" t="s">
        <v>524</v>
      </c>
      <c r="D118" s="24">
        <v>7</v>
      </c>
      <c r="E118" s="25">
        <v>0.4375</v>
      </c>
      <c r="F118" s="24">
        <f>IF(Ind_2[[#This Row],['# of available PC services per district]]&gt;12, 5, IF(Ind_2[[#This Row],['# of available PC services per district]]&gt;=8, 4, IF(Ind_2[[#This Row],['# of available PC services per district]]&gt;=6, 3, IF(Ind_2[[#This Row],['# of available PC services per district]]&gt;=4, 2, ))))</f>
        <v>3</v>
      </c>
    </row>
    <row r="119" spans="1:6" ht="14.5" x14ac:dyDescent="0.35">
      <c r="A119" s="24" t="s">
        <v>213</v>
      </c>
      <c r="B119" s="24" t="s">
        <v>525</v>
      </c>
      <c r="C119" s="24" t="s">
        <v>526</v>
      </c>
      <c r="D119" s="24">
        <v>3</v>
      </c>
      <c r="E119" s="25">
        <v>0.1875</v>
      </c>
      <c r="F119" s="24">
        <f>IF(Ind_2[[#This Row],['# of available PC services per district]]&gt;12, 5, IF(Ind_2[[#This Row],['# of available PC services per district]]&gt;=8, 4, IF(Ind_2[[#This Row],['# of available PC services per district]]&gt;=6, 3, IF(Ind_2[[#This Row],['# of available PC services per district]]&gt;=4, 2, ))))</f>
        <v>0</v>
      </c>
    </row>
    <row r="120" spans="1:6" ht="14.5" x14ac:dyDescent="0.35">
      <c r="A120" s="24" t="s">
        <v>213</v>
      </c>
      <c r="B120" s="24" t="s">
        <v>527</v>
      </c>
      <c r="C120" s="24" t="s">
        <v>528</v>
      </c>
      <c r="D120" s="24">
        <v>11</v>
      </c>
      <c r="E120" s="25">
        <v>0.6875</v>
      </c>
      <c r="F120" s="24">
        <f>IF(Ind_2[[#This Row],['# of available PC services per district]]&gt;12, 5, IF(Ind_2[[#This Row],['# of available PC services per district]]&gt;=8, 4, IF(Ind_2[[#This Row],['# of available PC services per district]]&gt;=6, 3, IF(Ind_2[[#This Row],['# of available PC services per district]]&gt;=4, 2, ))))</f>
        <v>4</v>
      </c>
    </row>
    <row r="121" spans="1:6" ht="14.5" x14ac:dyDescent="0.35">
      <c r="A121" s="24" t="s">
        <v>213</v>
      </c>
      <c r="B121" s="24" t="s">
        <v>529</v>
      </c>
      <c r="C121" s="24" t="s">
        <v>530</v>
      </c>
      <c r="D121" s="24">
        <v>8</v>
      </c>
      <c r="E121" s="25">
        <v>0.5</v>
      </c>
      <c r="F121" s="24">
        <f>IF(Ind_2[[#This Row],['# of available PC services per district]]&gt;12, 5, IF(Ind_2[[#This Row],['# of available PC services per district]]&gt;=8, 4, IF(Ind_2[[#This Row],['# of available PC services per district]]&gt;=6, 3, IF(Ind_2[[#This Row],['# of available PC services per district]]&gt;=4, 2, ))))</f>
        <v>4</v>
      </c>
    </row>
    <row r="122" spans="1:6" ht="14.5" x14ac:dyDescent="0.35">
      <c r="A122" s="24" t="s">
        <v>213</v>
      </c>
      <c r="B122" s="24" t="s">
        <v>531</v>
      </c>
      <c r="C122" s="24" t="s">
        <v>532</v>
      </c>
      <c r="D122" s="24">
        <v>3</v>
      </c>
      <c r="E122" s="25">
        <v>0.1875</v>
      </c>
      <c r="F122" s="24">
        <f>IF(Ind_2[[#This Row],['# of available PC services per district]]&gt;12, 5, IF(Ind_2[[#This Row],['# of available PC services per district]]&gt;=8, 4, IF(Ind_2[[#This Row],['# of available PC services per district]]&gt;=6, 3, IF(Ind_2[[#This Row],['# of available PC services per district]]&gt;=4, 2, ))))</f>
        <v>0</v>
      </c>
    </row>
    <row r="123" spans="1:6" ht="14.5" x14ac:dyDescent="0.35">
      <c r="A123" s="24" t="s">
        <v>213</v>
      </c>
      <c r="B123" s="24" t="s">
        <v>533</v>
      </c>
      <c r="C123" s="24" t="s">
        <v>534</v>
      </c>
      <c r="D123" s="24">
        <v>11</v>
      </c>
      <c r="E123" s="25">
        <v>0.6875</v>
      </c>
      <c r="F123" s="24">
        <f>IF(Ind_2[[#This Row],['# of available PC services per district]]&gt;12, 5, IF(Ind_2[[#This Row],['# of available PC services per district]]&gt;=8, 4, IF(Ind_2[[#This Row],['# of available PC services per district]]&gt;=6, 3, IF(Ind_2[[#This Row],['# of available PC services per district]]&gt;=4, 2, ))))</f>
        <v>4</v>
      </c>
    </row>
    <row r="124" spans="1:6" ht="14.5" x14ac:dyDescent="0.35">
      <c r="A124" s="24" t="s">
        <v>213</v>
      </c>
      <c r="B124" s="24" t="s">
        <v>535</v>
      </c>
      <c r="C124" s="24" t="s">
        <v>536</v>
      </c>
      <c r="D124" s="24">
        <v>1</v>
      </c>
      <c r="E124" s="25">
        <v>6.25E-2</v>
      </c>
      <c r="F124" s="24">
        <f>IF(Ind_2[[#This Row],['# of available PC services per district]]&gt;12, 5, IF(Ind_2[[#This Row],['# of available PC services per district]]&gt;=8, 4, IF(Ind_2[[#This Row],['# of available PC services per district]]&gt;=6, 3, IF(Ind_2[[#This Row],['# of available PC services per district]]&gt;=4, 2, ))))</f>
        <v>0</v>
      </c>
    </row>
    <row r="125" spans="1:6" ht="14.5" x14ac:dyDescent="0.35">
      <c r="A125" s="24" t="s">
        <v>213</v>
      </c>
      <c r="B125" s="24" t="s">
        <v>537</v>
      </c>
      <c r="C125" s="24" t="s">
        <v>538</v>
      </c>
      <c r="D125" s="24">
        <v>9</v>
      </c>
      <c r="E125" s="25">
        <v>0.5625</v>
      </c>
      <c r="F125" s="24">
        <f>IF(Ind_2[[#This Row],['# of available PC services per district]]&gt;12, 5, IF(Ind_2[[#This Row],['# of available PC services per district]]&gt;=8, 4, IF(Ind_2[[#This Row],['# of available PC services per district]]&gt;=6, 3, IF(Ind_2[[#This Row],['# of available PC services per district]]&gt;=4, 2, ))))</f>
        <v>4</v>
      </c>
    </row>
    <row r="126" spans="1:6" ht="14.5" x14ac:dyDescent="0.35">
      <c r="A126" s="24" t="s">
        <v>213</v>
      </c>
      <c r="B126" s="24" t="s">
        <v>539</v>
      </c>
      <c r="C126" s="24" t="s">
        <v>540</v>
      </c>
      <c r="D126" s="24">
        <v>12</v>
      </c>
      <c r="E126" s="25">
        <v>0.75</v>
      </c>
      <c r="F126" s="24">
        <f>IF(Ind_2[[#This Row],['# of available PC services per district]]&gt;12, 5, IF(Ind_2[[#This Row],['# of available PC services per district]]&gt;=8, 4, IF(Ind_2[[#This Row],['# of available PC services per district]]&gt;=6, 3, IF(Ind_2[[#This Row],['# of available PC services per district]]&gt;=4, 2, ))))</f>
        <v>4</v>
      </c>
    </row>
    <row r="127" spans="1:6" ht="14.5" x14ac:dyDescent="0.35">
      <c r="A127" s="24" t="s">
        <v>213</v>
      </c>
      <c r="B127" s="24" t="s">
        <v>541</v>
      </c>
      <c r="C127" s="24" t="s">
        <v>542</v>
      </c>
      <c r="D127" s="24">
        <v>12</v>
      </c>
      <c r="E127" s="25">
        <v>0.75</v>
      </c>
      <c r="F127" s="24">
        <f>IF(Ind_2[[#This Row],['# of available PC services per district]]&gt;12, 5, IF(Ind_2[[#This Row],['# of available PC services per district]]&gt;=8, 4, IF(Ind_2[[#This Row],['# of available PC services per district]]&gt;=6, 3, IF(Ind_2[[#This Row],['# of available PC services per district]]&gt;=4, 2, ))))</f>
        <v>4</v>
      </c>
    </row>
    <row r="128" spans="1:6" ht="14.5" x14ac:dyDescent="0.35">
      <c r="A128" s="24" t="s">
        <v>213</v>
      </c>
      <c r="B128" s="24" t="s">
        <v>543</v>
      </c>
      <c r="C128" s="24" t="s">
        <v>544</v>
      </c>
      <c r="D128" s="24">
        <v>3</v>
      </c>
      <c r="E128" s="25">
        <v>0.1875</v>
      </c>
      <c r="F128" s="24">
        <f>IF(Ind_2[[#This Row],['# of available PC services per district]]&gt;12, 5, IF(Ind_2[[#This Row],['# of available PC services per district]]&gt;=8, 4, IF(Ind_2[[#This Row],['# of available PC services per district]]&gt;=6, 3, IF(Ind_2[[#This Row],['# of available PC services per district]]&gt;=4, 2, ))))</f>
        <v>0</v>
      </c>
    </row>
    <row r="129" spans="1:6" ht="14.5" x14ac:dyDescent="0.35">
      <c r="A129" s="24" t="s">
        <v>213</v>
      </c>
      <c r="B129" s="24" t="s">
        <v>229</v>
      </c>
      <c r="C129" s="24" t="s">
        <v>228</v>
      </c>
      <c r="D129" s="24">
        <v>10</v>
      </c>
      <c r="E129" s="25">
        <v>0.625</v>
      </c>
      <c r="F129" s="24">
        <f>IF(Ind_2[[#This Row],['# of available PC services per district]]&gt;12, 5, IF(Ind_2[[#This Row],['# of available PC services per district]]&gt;=8, 4, IF(Ind_2[[#This Row],['# of available PC services per district]]&gt;=6, 3, IF(Ind_2[[#This Row],['# of available PC services per district]]&gt;=4, 2, ))))</f>
        <v>4</v>
      </c>
    </row>
    <row r="130" spans="1:6" ht="14.5" x14ac:dyDescent="0.35">
      <c r="A130" s="24" t="s">
        <v>213</v>
      </c>
      <c r="B130" s="24" t="s">
        <v>213</v>
      </c>
      <c r="C130" s="24" t="s">
        <v>545</v>
      </c>
      <c r="D130" s="24">
        <v>5</v>
      </c>
      <c r="E130" s="25">
        <v>0.3125</v>
      </c>
      <c r="F130" s="24">
        <f>IF(Ind_2[[#This Row],['# of available PC services per district]]&gt;12, 5, IF(Ind_2[[#This Row],['# of available PC services per district]]&gt;=8, 4, IF(Ind_2[[#This Row],['# of available PC services per district]]&gt;=6, 3, IF(Ind_2[[#This Row],['# of available PC services per district]]&gt;=4, 2, ))))</f>
        <v>2</v>
      </c>
    </row>
    <row r="131" spans="1:6" ht="14.5" x14ac:dyDescent="0.35">
      <c r="A131" s="24" t="s">
        <v>213</v>
      </c>
      <c r="B131" s="24" t="s">
        <v>546</v>
      </c>
      <c r="C131" s="24" t="s">
        <v>547</v>
      </c>
      <c r="D131" s="24">
        <v>7</v>
      </c>
      <c r="E131" s="25">
        <v>0.4375</v>
      </c>
      <c r="F131" s="24">
        <f>IF(Ind_2[[#This Row],['# of available PC services per district]]&gt;12, 5, IF(Ind_2[[#This Row],['# of available PC services per district]]&gt;=8, 4, IF(Ind_2[[#This Row],['# of available PC services per district]]&gt;=6, 3, IF(Ind_2[[#This Row],['# of available PC services per district]]&gt;=4, 2, ))))</f>
        <v>3</v>
      </c>
    </row>
    <row r="132" spans="1:6" ht="14.5" x14ac:dyDescent="0.35">
      <c r="A132" s="24" t="s">
        <v>213</v>
      </c>
      <c r="B132" s="24" t="s">
        <v>548</v>
      </c>
      <c r="C132" s="24" t="s">
        <v>549</v>
      </c>
      <c r="D132" s="24">
        <v>1</v>
      </c>
      <c r="E132" s="25">
        <v>6.25E-2</v>
      </c>
      <c r="F132" s="24">
        <f>IF(Ind_2[[#This Row],['# of available PC services per district]]&gt;12, 5, IF(Ind_2[[#This Row],['# of available PC services per district]]&gt;=8, 4, IF(Ind_2[[#This Row],['# of available PC services per district]]&gt;=6, 3, IF(Ind_2[[#This Row],['# of available PC services per district]]&gt;=4, 2, ))))</f>
        <v>0</v>
      </c>
    </row>
    <row r="133" spans="1:6" ht="14.5" x14ac:dyDescent="0.35">
      <c r="A133" s="24" t="s">
        <v>230</v>
      </c>
      <c r="B133" s="24" t="s">
        <v>550</v>
      </c>
      <c r="C133" s="24" t="s">
        <v>551</v>
      </c>
      <c r="D133" s="24">
        <v>13</v>
      </c>
      <c r="E133" s="25">
        <v>0.8125</v>
      </c>
      <c r="F133" s="24">
        <f>IF(Ind_2[[#This Row],['# of available PC services per district]]&gt;12, 5, IF(Ind_2[[#This Row],['# of available PC services per district]]&gt;=8, 4, IF(Ind_2[[#This Row],['# of available PC services per district]]&gt;=6, 3, IF(Ind_2[[#This Row],['# of available PC services per district]]&gt;=4, 2, ))))</f>
        <v>5</v>
      </c>
    </row>
    <row r="134" spans="1:6" ht="14.5" x14ac:dyDescent="0.35">
      <c r="A134" s="24" t="s">
        <v>230</v>
      </c>
      <c r="B134" s="24" t="s">
        <v>552</v>
      </c>
      <c r="C134" s="24" t="s">
        <v>553</v>
      </c>
      <c r="D134" s="24">
        <v>7</v>
      </c>
      <c r="E134" s="25">
        <v>0.4375</v>
      </c>
      <c r="F134" s="24">
        <f>IF(Ind_2[[#This Row],['# of available PC services per district]]&gt;12, 5, IF(Ind_2[[#This Row],['# of available PC services per district]]&gt;=8, 4, IF(Ind_2[[#This Row],['# of available PC services per district]]&gt;=6, 3, IF(Ind_2[[#This Row],['# of available PC services per district]]&gt;=4, 2, ))))</f>
        <v>3</v>
      </c>
    </row>
    <row r="135" spans="1:6" ht="14.5" x14ac:dyDescent="0.35">
      <c r="A135" s="24" t="s">
        <v>230</v>
      </c>
      <c r="B135" s="24" t="s">
        <v>232</v>
      </c>
      <c r="C135" s="24" t="s">
        <v>231</v>
      </c>
      <c r="D135" s="24">
        <v>3</v>
      </c>
      <c r="E135" s="25">
        <v>0.1875</v>
      </c>
      <c r="F135" s="24">
        <f>IF(Ind_2[[#This Row],['# of available PC services per district]]&gt;12, 5, IF(Ind_2[[#This Row],['# of available PC services per district]]&gt;=8, 4, IF(Ind_2[[#This Row],['# of available PC services per district]]&gt;=6, 3, IF(Ind_2[[#This Row],['# of available PC services per district]]&gt;=4, 2, ))))</f>
        <v>0</v>
      </c>
    </row>
    <row r="136" spans="1:6" ht="14.5" x14ac:dyDescent="0.35">
      <c r="A136" s="24" t="s">
        <v>230</v>
      </c>
      <c r="B136" s="24" t="s">
        <v>554</v>
      </c>
      <c r="C136" s="24" t="s">
        <v>555</v>
      </c>
      <c r="D136" s="24">
        <v>7</v>
      </c>
      <c r="E136" s="25">
        <v>0.4375</v>
      </c>
      <c r="F136" s="24">
        <f>IF(Ind_2[[#This Row],['# of available PC services per district]]&gt;12, 5, IF(Ind_2[[#This Row],['# of available PC services per district]]&gt;=8, 4, IF(Ind_2[[#This Row],['# of available PC services per district]]&gt;=6, 3, IF(Ind_2[[#This Row],['# of available PC services per district]]&gt;=4, 2, ))))</f>
        <v>3</v>
      </c>
    </row>
    <row r="137" spans="1:6" ht="14.5" x14ac:dyDescent="0.35">
      <c r="A137" s="24" t="s">
        <v>230</v>
      </c>
      <c r="B137" s="24" t="s">
        <v>556</v>
      </c>
      <c r="C137" s="24" t="s">
        <v>557</v>
      </c>
      <c r="D137" s="24">
        <v>8</v>
      </c>
      <c r="E137" s="25">
        <v>0.5</v>
      </c>
      <c r="F137" s="24">
        <f>IF(Ind_2[[#This Row],['# of available PC services per district]]&gt;12, 5, IF(Ind_2[[#This Row],['# of available PC services per district]]&gt;=8, 4, IF(Ind_2[[#This Row],['# of available PC services per district]]&gt;=6, 3, IF(Ind_2[[#This Row],['# of available PC services per district]]&gt;=4, 2, ))))</f>
        <v>4</v>
      </c>
    </row>
    <row r="138" spans="1:6" ht="14.5" x14ac:dyDescent="0.35">
      <c r="A138" s="24" t="s">
        <v>230</v>
      </c>
      <c r="B138" s="24" t="s">
        <v>558</v>
      </c>
      <c r="C138" s="24" t="s">
        <v>559</v>
      </c>
      <c r="D138" s="24">
        <v>13</v>
      </c>
      <c r="E138" s="25">
        <v>0.8125</v>
      </c>
      <c r="F138" s="24">
        <f>IF(Ind_2[[#This Row],['# of available PC services per district]]&gt;12, 5, IF(Ind_2[[#This Row],['# of available PC services per district]]&gt;=8, 4, IF(Ind_2[[#This Row],['# of available PC services per district]]&gt;=6, 3, IF(Ind_2[[#This Row],['# of available PC services per district]]&gt;=4, 2, ))))</f>
        <v>5</v>
      </c>
    </row>
    <row r="139" spans="1:6" ht="14.5" x14ac:dyDescent="0.35">
      <c r="A139" s="24" t="s">
        <v>230</v>
      </c>
      <c r="B139" s="24" t="s">
        <v>560</v>
      </c>
      <c r="C139" s="24" t="s">
        <v>561</v>
      </c>
      <c r="D139" s="24">
        <v>8</v>
      </c>
      <c r="E139" s="25">
        <v>0.5</v>
      </c>
      <c r="F139" s="24">
        <f>IF(Ind_2[[#This Row],['# of available PC services per district]]&gt;12, 5, IF(Ind_2[[#This Row],['# of available PC services per district]]&gt;=8, 4, IF(Ind_2[[#This Row],['# of available PC services per district]]&gt;=6, 3, IF(Ind_2[[#This Row],['# of available PC services per district]]&gt;=4, 2, ))))</f>
        <v>4</v>
      </c>
    </row>
    <row r="140" spans="1:6" ht="14.5" x14ac:dyDescent="0.35">
      <c r="A140" s="24" t="s">
        <v>230</v>
      </c>
      <c r="B140" s="24" t="s">
        <v>562</v>
      </c>
      <c r="C140" s="24" t="s">
        <v>563</v>
      </c>
      <c r="D140" s="24">
        <v>8</v>
      </c>
      <c r="E140" s="25">
        <v>0.5</v>
      </c>
      <c r="F140" s="24">
        <f>IF(Ind_2[[#This Row],['# of available PC services per district]]&gt;12, 5, IF(Ind_2[[#This Row],['# of available PC services per district]]&gt;=8, 4, IF(Ind_2[[#This Row],['# of available PC services per district]]&gt;=6, 3, IF(Ind_2[[#This Row],['# of available PC services per district]]&gt;=4, 2, ))))</f>
        <v>4</v>
      </c>
    </row>
    <row r="141" spans="1:6" ht="14.5" x14ac:dyDescent="0.35">
      <c r="A141" s="24" t="s">
        <v>230</v>
      </c>
      <c r="B141" s="24" t="s">
        <v>234</v>
      </c>
      <c r="C141" s="24" t="s">
        <v>233</v>
      </c>
      <c r="D141" s="24">
        <v>12</v>
      </c>
      <c r="E141" s="25">
        <v>0.75</v>
      </c>
      <c r="F141" s="24">
        <f>IF(Ind_2[[#This Row],['# of available PC services per district]]&gt;12, 5, IF(Ind_2[[#This Row],['# of available PC services per district]]&gt;=8, 4, IF(Ind_2[[#This Row],['# of available PC services per district]]&gt;=6, 3, IF(Ind_2[[#This Row],['# of available PC services per district]]&gt;=4, 2, ))))</f>
        <v>4</v>
      </c>
    </row>
    <row r="142" spans="1:6" ht="14.5" x14ac:dyDescent="0.35">
      <c r="A142" s="24" t="s">
        <v>230</v>
      </c>
      <c r="B142" s="24" t="s">
        <v>564</v>
      </c>
      <c r="C142" s="24" t="s">
        <v>565</v>
      </c>
      <c r="D142" s="24">
        <v>3</v>
      </c>
      <c r="E142" s="25">
        <v>0.1875</v>
      </c>
      <c r="F142" s="24">
        <f>IF(Ind_2[[#This Row],['# of available PC services per district]]&gt;12, 5, IF(Ind_2[[#This Row],['# of available PC services per district]]&gt;=8, 4, IF(Ind_2[[#This Row],['# of available PC services per district]]&gt;=6, 3, IF(Ind_2[[#This Row],['# of available PC services per district]]&gt;=4, 2, ))))</f>
        <v>0</v>
      </c>
    </row>
    <row r="143" spans="1:6" ht="14.5" x14ac:dyDescent="0.35">
      <c r="A143" s="24" t="s">
        <v>230</v>
      </c>
      <c r="B143" s="24" t="s">
        <v>566</v>
      </c>
      <c r="C143" s="24" t="s">
        <v>567</v>
      </c>
      <c r="D143" s="24">
        <v>3</v>
      </c>
      <c r="E143" s="25">
        <v>0.1875</v>
      </c>
      <c r="F143" s="24">
        <f>IF(Ind_2[[#This Row],['# of available PC services per district]]&gt;12, 5, IF(Ind_2[[#This Row],['# of available PC services per district]]&gt;=8, 4, IF(Ind_2[[#This Row],['# of available PC services per district]]&gt;=6, 3, IF(Ind_2[[#This Row],['# of available PC services per district]]&gt;=4, 2, ))))</f>
        <v>0</v>
      </c>
    </row>
    <row r="144" spans="1:6" ht="14.5" x14ac:dyDescent="0.35">
      <c r="A144" s="24" t="s">
        <v>230</v>
      </c>
      <c r="B144" s="24" t="s">
        <v>568</v>
      </c>
      <c r="C144" s="24" t="s">
        <v>235</v>
      </c>
      <c r="D144" s="24">
        <v>13</v>
      </c>
      <c r="E144" s="25">
        <v>0.8125</v>
      </c>
      <c r="F144" s="24">
        <f>IF(Ind_2[[#This Row],['# of available PC services per district]]&gt;12, 5, IF(Ind_2[[#This Row],['# of available PC services per district]]&gt;=8, 4, IF(Ind_2[[#This Row],['# of available PC services per district]]&gt;=6, 3, IF(Ind_2[[#This Row],['# of available PC services per district]]&gt;=4, 2, ))))</f>
        <v>5</v>
      </c>
    </row>
    <row r="145" spans="1:6" ht="14.5" x14ac:dyDescent="0.35">
      <c r="A145" s="24" t="s">
        <v>230</v>
      </c>
      <c r="B145" s="24" t="s">
        <v>238</v>
      </c>
      <c r="C145" s="24" t="s">
        <v>237</v>
      </c>
      <c r="D145" s="24">
        <v>8</v>
      </c>
      <c r="E145" s="25">
        <v>0.5</v>
      </c>
      <c r="F145" s="24">
        <f>IF(Ind_2[[#This Row],['# of available PC services per district]]&gt;12, 5, IF(Ind_2[[#This Row],['# of available PC services per district]]&gt;=8, 4, IF(Ind_2[[#This Row],['# of available PC services per district]]&gt;=6, 3, IF(Ind_2[[#This Row],['# of available PC services per district]]&gt;=4, 2, ))))</f>
        <v>4</v>
      </c>
    </row>
    <row r="146" spans="1:6" ht="14.5" x14ac:dyDescent="0.35">
      <c r="A146" s="24" t="s">
        <v>230</v>
      </c>
      <c r="B146" s="24" t="s">
        <v>569</v>
      </c>
      <c r="C146" s="24" t="s">
        <v>570</v>
      </c>
      <c r="D146" s="24">
        <v>9</v>
      </c>
      <c r="E146" s="25">
        <v>0.5625</v>
      </c>
      <c r="F146" s="24">
        <f>IF(Ind_2[[#This Row],['# of available PC services per district]]&gt;12, 5, IF(Ind_2[[#This Row],['# of available PC services per district]]&gt;=8, 4, IF(Ind_2[[#This Row],['# of available PC services per district]]&gt;=6, 3, IF(Ind_2[[#This Row],['# of available PC services per district]]&gt;=4, 2, ))))</f>
        <v>4</v>
      </c>
    </row>
    <row r="147" spans="1:6" ht="14.5" x14ac:dyDescent="0.35">
      <c r="A147" s="24" t="s">
        <v>230</v>
      </c>
      <c r="B147" s="24" t="s">
        <v>571</v>
      </c>
      <c r="C147" s="24" t="s">
        <v>572</v>
      </c>
      <c r="D147" s="24">
        <v>12</v>
      </c>
      <c r="E147" s="25">
        <v>0.75</v>
      </c>
      <c r="F147" s="24">
        <f>IF(Ind_2[[#This Row],['# of available PC services per district]]&gt;12, 5, IF(Ind_2[[#This Row],['# of available PC services per district]]&gt;=8, 4, IF(Ind_2[[#This Row],['# of available PC services per district]]&gt;=6, 3, IF(Ind_2[[#This Row],['# of available PC services per district]]&gt;=4, 2, ))))</f>
        <v>4</v>
      </c>
    </row>
    <row r="148" spans="1:6" ht="14.5" x14ac:dyDescent="0.35">
      <c r="A148" s="24" t="s">
        <v>230</v>
      </c>
      <c r="B148" s="24" t="s">
        <v>573</v>
      </c>
      <c r="C148" s="24" t="s">
        <v>239</v>
      </c>
      <c r="D148" s="24">
        <v>13</v>
      </c>
      <c r="E148" s="25">
        <v>0.8125</v>
      </c>
      <c r="F148" s="24">
        <f>IF(Ind_2[[#This Row],['# of available PC services per district]]&gt;12, 5, IF(Ind_2[[#This Row],['# of available PC services per district]]&gt;=8, 4, IF(Ind_2[[#This Row],['# of available PC services per district]]&gt;=6, 3, IF(Ind_2[[#This Row],['# of available PC services per district]]&gt;=4, 2, ))))</f>
        <v>5</v>
      </c>
    </row>
    <row r="149" spans="1:6" ht="14.5" x14ac:dyDescent="0.35">
      <c r="A149" s="24" t="s">
        <v>230</v>
      </c>
      <c r="B149" s="24" t="s">
        <v>574</v>
      </c>
      <c r="C149" s="24" t="s">
        <v>241</v>
      </c>
      <c r="D149" s="24">
        <v>5</v>
      </c>
      <c r="E149" s="25">
        <v>0.3125</v>
      </c>
      <c r="F149" s="24">
        <f>IF(Ind_2[[#This Row],['# of available PC services per district]]&gt;12, 5, IF(Ind_2[[#This Row],['# of available PC services per district]]&gt;=8, 4, IF(Ind_2[[#This Row],['# of available PC services per district]]&gt;=6, 3, IF(Ind_2[[#This Row],['# of available PC services per district]]&gt;=4, 2, ))))</f>
        <v>2</v>
      </c>
    </row>
    <row r="150" spans="1:6" ht="14.5" x14ac:dyDescent="0.35">
      <c r="A150" s="24" t="s">
        <v>230</v>
      </c>
      <c r="B150" s="24" t="s">
        <v>244</v>
      </c>
      <c r="C150" s="24" t="s">
        <v>243</v>
      </c>
      <c r="D150" s="24">
        <v>12</v>
      </c>
      <c r="E150" s="25">
        <v>0.75</v>
      </c>
      <c r="F150" s="24">
        <f>IF(Ind_2[[#This Row],['# of available PC services per district]]&gt;12, 5, IF(Ind_2[[#This Row],['# of available PC services per district]]&gt;=8, 4, IF(Ind_2[[#This Row],['# of available PC services per district]]&gt;=6, 3, IF(Ind_2[[#This Row],['# of available PC services per district]]&gt;=4, 2, ))))</f>
        <v>4</v>
      </c>
    </row>
    <row r="151" spans="1:6" ht="14.5" x14ac:dyDescent="0.35">
      <c r="A151" s="24" t="s">
        <v>230</v>
      </c>
      <c r="B151" s="24" t="s">
        <v>246</v>
      </c>
      <c r="C151" s="24" t="s">
        <v>245</v>
      </c>
      <c r="D151" s="24">
        <v>13</v>
      </c>
      <c r="E151" s="25">
        <v>0.8125</v>
      </c>
      <c r="F151" s="24">
        <f>IF(Ind_2[[#This Row],['# of available PC services per district]]&gt;12, 5, IF(Ind_2[[#This Row],['# of available PC services per district]]&gt;=8, 4, IF(Ind_2[[#This Row],['# of available PC services per district]]&gt;=6, 3, IF(Ind_2[[#This Row],['# of available PC services per district]]&gt;=4, 2, ))))</f>
        <v>5</v>
      </c>
    </row>
    <row r="152" spans="1:6" ht="14.5" x14ac:dyDescent="0.35">
      <c r="A152" s="24" t="s">
        <v>230</v>
      </c>
      <c r="B152" s="24" t="s">
        <v>248</v>
      </c>
      <c r="C152" s="24" t="s">
        <v>247</v>
      </c>
      <c r="D152" s="24">
        <v>11</v>
      </c>
      <c r="E152" s="25">
        <v>0.6875</v>
      </c>
      <c r="F152" s="24">
        <f>IF(Ind_2[[#This Row],['# of available PC services per district]]&gt;12, 5, IF(Ind_2[[#This Row],['# of available PC services per district]]&gt;=8, 4, IF(Ind_2[[#This Row],['# of available PC services per district]]&gt;=6, 3, IF(Ind_2[[#This Row],['# of available PC services per district]]&gt;=4, 2, ))))</f>
        <v>4</v>
      </c>
    </row>
    <row r="153" spans="1:6" ht="14.5" x14ac:dyDescent="0.35">
      <c r="A153" s="24" t="s">
        <v>230</v>
      </c>
      <c r="B153" s="24" t="s">
        <v>575</v>
      </c>
      <c r="C153" s="24" t="s">
        <v>576</v>
      </c>
      <c r="D153" s="24">
        <v>14</v>
      </c>
      <c r="E153" s="25">
        <v>0.875</v>
      </c>
      <c r="F153" s="24">
        <f>IF(Ind_2[[#This Row],['# of available PC services per district]]&gt;12, 5, IF(Ind_2[[#This Row],['# of available PC services per district]]&gt;=8, 4, IF(Ind_2[[#This Row],['# of available PC services per district]]&gt;=6, 3, IF(Ind_2[[#This Row],['# of available PC services per district]]&gt;=4, 2, ))))</f>
        <v>5</v>
      </c>
    </row>
    <row r="154" spans="1:6" ht="14.5" x14ac:dyDescent="0.35">
      <c r="A154" s="24" t="s">
        <v>230</v>
      </c>
      <c r="B154" s="24" t="s">
        <v>250</v>
      </c>
      <c r="C154" s="24" t="s">
        <v>249</v>
      </c>
      <c r="D154" s="24">
        <v>11</v>
      </c>
      <c r="E154" s="25">
        <v>0.6875</v>
      </c>
      <c r="F154" s="24">
        <f>IF(Ind_2[[#This Row],['# of available PC services per district]]&gt;12, 5, IF(Ind_2[[#This Row],['# of available PC services per district]]&gt;=8, 4, IF(Ind_2[[#This Row],['# of available PC services per district]]&gt;=6, 3, IF(Ind_2[[#This Row],['# of available PC services per district]]&gt;=4, 2, ))))</f>
        <v>4</v>
      </c>
    </row>
    <row r="155" spans="1:6" ht="14.5" x14ac:dyDescent="0.35">
      <c r="A155" s="24" t="s">
        <v>230</v>
      </c>
      <c r="B155" s="24" t="s">
        <v>252</v>
      </c>
      <c r="C155" s="24" t="s">
        <v>251</v>
      </c>
      <c r="D155" s="24">
        <v>10</v>
      </c>
      <c r="E155" s="25">
        <v>0.625</v>
      </c>
      <c r="F155" s="24">
        <f>IF(Ind_2[[#This Row],['# of available PC services per district]]&gt;12, 5, IF(Ind_2[[#This Row],['# of available PC services per district]]&gt;=8, 4, IF(Ind_2[[#This Row],['# of available PC services per district]]&gt;=6, 3, IF(Ind_2[[#This Row],['# of available PC services per district]]&gt;=4, 2, ))))</f>
        <v>4</v>
      </c>
    </row>
    <row r="156" spans="1:6" ht="14.5" x14ac:dyDescent="0.35">
      <c r="A156" s="24" t="s">
        <v>230</v>
      </c>
      <c r="B156" s="24" t="s">
        <v>254</v>
      </c>
      <c r="C156" s="24" t="s">
        <v>253</v>
      </c>
      <c r="D156" s="24">
        <v>13</v>
      </c>
      <c r="E156" s="25">
        <v>0.8125</v>
      </c>
      <c r="F156" s="24">
        <f>IF(Ind_2[[#This Row],['# of available PC services per district]]&gt;12, 5, IF(Ind_2[[#This Row],['# of available PC services per district]]&gt;=8, 4, IF(Ind_2[[#This Row],['# of available PC services per district]]&gt;=6, 3, IF(Ind_2[[#This Row],['# of available PC services per district]]&gt;=4, 2, ))))</f>
        <v>5</v>
      </c>
    </row>
    <row r="157" spans="1:6" ht="14.5" x14ac:dyDescent="0.35">
      <c r="A157" s="24" t="s">
        <v>230</v>
      </c>
      <c r="B157" s="24" t="s">
        <v>256</v>
      </c>
      <c r="C157" s="24" t="s">
        <v>255</v>
      </c>
      <c r="D157" s="24">
        <v>13</v>
      </c>
      <c r="E157" s="25">
        <v>0.8125</v>
      </c>
      <c r="F157" s="24">
        <f>IF(Ind_2[[#This Row],['# of available PC services per district]]&gt;12, 5, IF(Ind_2[[#This Row],['# of available PC services per district]]&gt;=8, 4, IF(Ind_2[[#This Row],['# of available PC services per district]]&gt;=6, 3, IF(Ind_2[[#This Row],['# of available PC services per district]]&gt;=4, 2, ))))</f>
        <v>5</v>
      </c>
    </row>
    <row r="158" spans="1:6" ht="14.5" x14ac:dyDescent="0.35">
      <c r="A158" s="24" t="s">
        <v>577</v>
      </c>
      <c r="B158" s="24" t="s">
        <v>578</v>
      </c>
      <c r="C158" s="24" t="s">
        <v>579</v>
      </c>
      <c r="D158" s="24">
        <v>1</v>
      </c>
      <c r="E158" s="25">
        <v>6.25E-2</v>
      </c>
      <c r="F158" s="24">
        <f>IF(Ind_2[[#This Row],['# of available PC services per district]]&gt;12, 5, IF(Ind_2[[#This Row],['# of available PC services per district]]&gt;=8, 4, IF(Ind_2[[#This Row],['# of available PC services per district]]&gt;=6, 3, IF(Ind_2[[#This Row],['# of available PC services per district]]&gt;=4, 2, ))))</f>
        <v>0</v>
      </c>
    </row>
    <row r="159" spans="1:6" ht="14.5" x14ac:dyDescent="0.35">
      <c r="A159" s="24" t="s">
        <v>577</v>
      </c>
      <c r="B159" s="24" t="s">
        <v>580</v>
      </c>
      <c r="C159" s="24" t="s">
        <v>581</v>
      </c>
      <c r="D159" s="24">
        <v>1</v>
      </c>
      <c r="E159" s="25">
        <v>6.25E-2</v>
      </c>
      <c r="F159" s="24">
        <f>IF(Ind_2[[#This Row],['# of available PC services per district]]&gt;12, 5, IF(Ind_2[[#This Row],['# of available PC services per district]]&gt;=8, 4, IF(Ind_2[[#This Row],['# of available PC services per district]]&gt;=6, 3, IF(Ind_2[[#This Row],['# of available PC services per district]]&gt;=4, 2, ))))</f>
        <v>0</v>
      </c>
    </row>
    <row r="160" spans="1:6" ht="14.5" x14ac:dyDescent="0.35">
      <c r="A160" s="24" t="s">
        <v>577</v>
      </c>
      <c r="B160" s="24" t="s">
        <v>582</v>
      </c>
      <c r="C160" s="24" t="s">
        <v>583</v>
      </c>
      <c r="D160" s="24">
        <v>2</v>
      </c>
      <c r="E160" s="25">
        <v>0.125</v>
      </c>
      <c r="F160" s="24">
        <f>IF(Ind_2[[#This Row],['# of available PC services per district]]&gt;12, 5, IF(Ind_2[[#This Row],['# of available PC services per district]]&gt;=8, 4, IF(Ind_2[[#This Row],['# of available PC services per district]]&gt;=6, 3, IF(Ind_2[[#This Row],['# of available PC services per district]]&gt;=4, 2, ))))</f>
        <v>0</v>
      </c>
    </row>
    <row r="161" spans="1:6" ht="14.5" x14ac:dyDescent="0.35">
      <c r="A161" s="24" t="s">
        <v>577</v>
      </c>
      <c r="B161" s="24" t="s">
        <v>584</v>
      </c>
      <c r="C161" s="24" t="s">
        <v>585</v>
      </c>
      <c r="D161" s="24">
        <v>1</v>
      </c>
      <c r="E161" s="25">
        <v>6.25E-2</v>
      </c>
      <c r="F161" s="24">
        <f>IF(Ind_2[[#This Row],['# of available PC services per district]]&gt;12, 5, IF(Ind_2[[#This Row],['# of available PC services per district]]&gt;=8, 4, IF(Ind_2[[#This Row],['# of available PC services per district]]&gt;=6, 3, IF(Ind_2[[#This Row],['# of available PC services per district]]&gt;=4, 2, ))))</f>
        <v>0</v>
      </c>
    </row>
    <row r="162" spans="1:6" ht="14.5" x14ac:dyDescent="0.35">
      <c r="A162" s="24" t="s">
        <v>577</v>
      </c>
      <c r="B162" s="24" t="s">
        <v>586</v>
      </c>
      <c r="C162" s="24" t="s">
        <v>587</v>
      </c>
      <c r="D162" s="24">
        <v>1</v>
      </c>
      <c r="E162" s="25">
        <v>6.25E-2</v>
      </c>
      <c r="F162" s="24">
        <f>IF(Ind_2[[#This Row],['# of available PC services per district]]&gt;12, 5, IF(Ind_2[[#This Row],['# of available PC services per district]]&gt;=8, 4, IF(Ind_2[[#This Row],['# of available PC services per district]]&gt;=6, 3, IF(Ind_2[[#This Row],['# of available PC services per district]]&gt;=4, 2, ))))</f>
        <v>0</v>
      </c>
    </row>
    <row r="163" spans="1:6" ht="14.5" x14ac:dyDescent="0.35">
      <c r="A163" s="24" t="s">
        <v>577</v>
      </c>
      <c r="B163" s="24" t="s">
        <v>588</v>
      </c>
      <c r="C163" s="24" t="s">
        <v>589</v>
      </c>
      <c r="D163" s="24">
        <v>5</v>
      </c>
      <c r="E163" s="25">
        <v>0.3125</v>
      </c>
      <c r="F163" s="24">
        <f>IF(Ind_2[[#This Row],['# of available PC services per district]]&gt;12, 5, IF(Ind_2[[#This Row],['# of available PC services per district]]&gt;=8, 4, IF(Ind_2[[#This Row],['# of available PC services per district]]&gt;=6, 3, IF(Ind_2[[#This Row],['# of available PC services per district]]&gt;=4, 2, ))))</f>
        <v>2</v>
      </c>
    </row>
    <row r="164" spans="1:6" ht="14.5" x14ac:dyDescent="0.35">
      <c r="A164" s="24" t="s">
        <v>577</v>
      </c>
      <c r="B164" s="24" t="s">
        <v>259</v>
      </c>
      <c r="C164" s="24" t="s">
        <v>258</v>
      </c>
      <c r="D164" s="24">
        <v>3</v>
      </c>
      <c r="E164" s="25">
        <v>0.1875</v>
      </c>
      <c r="F164" s="24">
        <f>IF(Ind_2[[#This Row],['# of available PC services per district]]&gt;12, 5, IF(Ind_2[[#This Row],['# of available PC services per district]]&gt;=8, 4, IF(Ind_2[[#This Row],['# of available PC services per district]]&gt;=6, 3, IF(Ind_2[[#This Row],['# of available PC services per district]]&gt;=4, 2, ))))</f>
        <v>0</v>
      </c>
    </row>
    <row r="165" spans="1:6" ht="14.5" x14ac:dyDescent="0.35">
      <c r="A165" s="24" t="s">
        <v>577</v>
      </c>
      <c r="B165" s="24" t="s">
        <v>590</v>
      </c>
      <c r="C165" s="24" t="s">
        <v>591</v>
      </c>
      <c r="D165" s="24">
        <v>3</v>
      </c>
      <c r="E165" s="25">
        <v>0.1875</v>
      </c>
      <c r="F165" s="24">
        <f>IF(Ind_2[[#This Row],['# of available PC services per district]]&gt;12, 5, IF(Ind_2[[#This Row],['# of available PC services per district]]&gt;=8, 4, IF(Ind_2[[#This Row],['# of available PC services per district]]&gt;=6, 3, IF(Ind_2[[#This Row],['# of available PC services per district]]&gt;=4, 2, ))))</f>
        <v>0</v>
      </c>
    </row>
    <row r="166" spans="1:6" ht="14.5" x14ac:dyDescent="0.35">
      <c r="A166" s="24" t="s">
        <v>577</v>
      </c>
      <c r="B166" s="24" t="s">
        <v>592</v>
      </c>
      <c r="C166" s="24" t="s">
        <v>593</v>
      </c>
      <c r="D166" s="24">
        <v>3</v>
      </c>
      <c r="E166" s="25">
        <v>0.1875</v>
      </c>
      <c r="F166" s="24">
        <f>IF(Ind_2[[#This Row],['# of available PC services per district]]&gt;12, 5, IF(Ind_2[[#This Row],['# of available PC services per district]]&gt;=8, 4, IF(Ind_2[[#This Row],['# of available PC services per district]]&gt;=6, 3, IF(Ind_2[[#This Row],['# of available PC services per district]]&gt;=4, 2, ))))</f>
        <v>0</v>
      </c>
    </row>
    <row r="167" spans="1:6" ht="14.5" x14ac:dyDescent="0.35">
      <c r="A167" s="24" t="s">
        <v>577</v>
      </c>
      <c r="B167" s="24" t="s">
        <v>261</v>
      </c>
      <c r="C167" s="24" t="s">
        <v>260</v>
      </c>
      <c r="D167" s="24">
        <v>13</v>
      </c>
      <c r="E167" s="25">
        <v>0.8125</v>
      </c>
      <c r="F167" s="24">
        <f>IF(Ind_2[[#This Row],['# of available PC services per district]]&gt;12, 5, IF(Ind_2[[#This Row],['# of available PC services per district]]&gt;=8, 4, IF(Ind_2[[#This Row],['# of available PC services per district]]&gt;=6, 3, IF(Ind_2[[#This Row],['# of available PC services per district]]&gt;=4, 2, ))))</f>
        <v>5</v>
      </c>
    </row>
    <row r="168" spans="1:6" ht="14.5" x14ac:dyDescent="0.35">
      <c r="A168" s="24" t="s">
        <v>577</v>
      </c>
      <c r="B168" s="24" t="s">
        <v>594</v>
      </c>
      <c r="C168" s="24" t="s">
        <v>595</v>
      </c>
      <c r="D168" s="24">
        <v>8</v>
      </c>
      <c r="E168" s="25">
        <v>0.5</v>
      </c>
      <c r="F168" s="24">
        <f>IF(Ind_2[[#This Row],['# of available PC services per district]]&gt;12, 5, IF(Ind_2[[#This Row],['# of available PC services per district]]&gt;=8, 4, IF(Ind_2[[#This Row],['# of available PC services per district]]&gt;=6, 3, IF(Ind_2[[#This Row],['# of available PC services per district]]&gt;=4, 2, ))))</f>
        <v>4</v>
      </c>
    </row>
    <row r="169" spans="1:6" ht="14.5" x14ac:dyDescent="0.35">
      <c r="A169" s="24" t="s">
        <v>577</v>
      </c>
      <c r="B169" s="24" t="s">
        <v>596</v>
      </c>
      <c r="C169" s="24" t="s">
        <v>597</v>
      </c>
      <c r="D169" s="24">
        <v>4</v>
      </c>
      <c r="E169" s="25">
        <v>0.25</v>
      </c>
      <c r="F169" s="24">
        <f>IF(Ind_2[[#This Row],['# of available PC services per district]]&gt;12, 5, IF(Ind_2[[#This Row],['# of available PC services per district]]&gt;=8, 4, IF(Ind_2[[#This Row],['# of available PC services per district]]&gt;=6, 3, IF(Ind_2[[#This Row],['# of available PC services per district]]&gt;=4, 2, ))))</f>
        <v>2</v>
      </c>
    </row>
    <row r="170" spans="1:6" ht="14.5" x14ac:dyDescent="0.35">
      <c r="A170" s="24" t="s">
        <v>577</v>
      </c>
      <c r="B170" s="24" t="s">
        <v>598</v>
      </c>
      <c r="C170" s="24" t="s">
        <v>599</v>
      </c>
      <c r="D170" s="24">
        <v>4</v>
      </c>
      <c r="E170" s="25">
        <v>0.25</v>
      </c>
      <c r="F170" s="24">
        <f>IF(Ind_2[[#This Row],['# of available PC services per district]]&gt;12, 5, IF(Ind_2[[#This Row],['# of available PC services per district]]&gt;=8, 4, IF(Ind_2[[#This Row],['# of available PC services per district]]&gt;=6, 3, IF(Ind_2[[#This Row],['# of available PC services per district]]&gt;=4, 2, ))))</f>
        <v>2</v>
      </c>
    </row>
    <row r="171" spans="1:6" ht="14.5" x14ac:dyDescent="0.35">
      <c r="A171" s="24" t="s">
        <v>577</v>
      </c>
      <c r="B171" s="24" t="s">
        <v>600</v>
      </c>
      <c r="C171" s="24" t="s">
        <v>601</v>
      </c>
      <c r="D171" s="24">
        <v>5</v>
      </c>
      <c r="E171" s="25">
        <v>0.3125</v>
      </c>
      <c r="F171" s="24">
        <f>IF(Ind_2[[#This Row],['# of available PC services per district]]&gt;12, 5, IF(Ind_2[[#This Row],['# of available PC services per district]]&gt;=8, 4, IF(Ind_2[[#This Row],['# of available PC services per district]]&gt;=6, 3, IF(Ind_2[[#This Row],['# of available PC services per district]]&gt;=4, 2, ))))</f>
        <v>2</v>
      </c>
    </row>
    <row r="172" spans="1:6" ht="14.5" x14ac:dyDescent="0.35">
      <c r="A172" s="24" t="s">
        <v>577</v>
      </c>
      <c r="B172" s="24" t="s">
        <v>602</v>
      </c>
      <c r="C172" s="24" t="s">
        <v>603</v>
      </c>
      <c r="D172" s="24">
        <v>8</v>
      </c>
      <c r="E172" s="25">
        <v>0.5</v>
      </c>
      <c r="F172" s="24">
        <f>IF(Ind_2[[#This Row],['# of available PC services per district]]&gt;12, 5, IF(Ind_2[[#This Row],['# of available PC services per district]]&gt;=8, 4, IF(Ind_2[[#This Row],['# of available PC services per district]]&gt;=6, 3, IF(Ind_2[[#This Row],['# of available PC services per district]]&gt;=4, 2, ))))</f>
        <v>4</v>
      </c>
    </row>
    <row r="173" spans="1:6" ht="14.5" x14ac:dyDescent="0.35">
      <c r="A173" s="24" t="s">
        <v>577</v>
      </c>
      <c r="B173" s="24" t="s">
        <v>604</v>
      </c>
      <c r="C173" s="24" t="s">
        <v>605</v>
      </c>
      <c r="D173" s="24">
        <v>3</v>
      </c>
      <c r="E173" s="25">
        <v>0.1875</v>
      </c>
      <c r="F173" s="24">
        <f>IF(Ind_2[[#This Row],['# of available PC services per district]]&gt;12, 5, IF(Ind_2[[#This Row],['# of available PC services per district]]&gt;=8, 4, IF(Ind_2[[#This Row],['# of available PC services per district]]&gt;=6, 3, IF(Ind_2[[#This Row],['# of available PC services per district]]&gt;=4, 2, ))))</f>
        <v>0</v>
      </c>
    </row>
    <row r="174" spans="1:6" ht="14.5" x14ac:dyDescent="0.35">
      <c r="A174" s="24" t="s">
        <v>577</v>
      </c>
      <c r="B174" s="24" t="s">
        <v>263</v>
      </c>
      <c r="C174" s="24" t="s">
        <v>262</v>
      </c>
      <c r="D174" s="24">
        <v>7</v>
      </c>
      <c r="E174" s="25">
        <v>0.4375</v>
      </c>
      <c r="F174" s="24">
        <f>IF(Ind_2[[#This Row],['# of available PC services per district]]&gt;12, 5, IF(Ind_2[[#This Row],['# of available PC services per district]]&gt;=8, 4, IF(Ind_2[[#This Row],['# of available PC services per district]]&gt;=6, 3, IF(Ind_2[[#This Row],['# of available PC services per district]]&gt;=4, 2, ))))</f>
        <v>3</v>
      </c>
    </row>
    <row r="175" spans="1:6" ht="14.5" x14ac:dyDescent="0.35">
      <c r="A175" s="24" t="s">
        <v>577</v>
      </c>
      <c r="B175" s="24" t="s">
        <v>606</v>
      </c>
      <c r="C175" s="24" t="s">
        <v>607</v>
      </c>
      <c r="D175" s="24">
        <v>3</v>
      </c>
      <c r="E175" s="25">
        <v>0.1875</v>
      </c>
      <c r="F175" s="24">
        <f>IF(Ind_2[[#This Row],['# of available PC services per district]]&gt;12, 5, IF(Ind_2[[#This Row],['# of available PC services per district]]&gt;=8, 4, IF(Ind_2[[#This Row],['# of available PC services per district]]&gt;=6, 3, IF(Ind_2[[#This Row],['# of available PC services per district]]&gt;=4, 2, ))))</f>
        <v>0</v>
      </c>
    </row>
    <row r="176" spans="1:6" ht="14.5" x14ac:dyDescent="0.35">
      <c r="A176" s="24" t="s">
        <v>577</v>
      </c>
      <c r="B176" s="24" t="s">
        <v>608</v>
      </c>
      <c r="C176" s="24" t="s">
        <v>609</v>
      </c>
      <c r="D176" s="24">
        <v>2</v>
      </c>
      <c r="E176" s="25">
        <v>0.125</v>
      </c>
      <c r="F176" s="24">
        <f>IF(Ind_2[[#This Row],['# of available PC services per district]]&gt;12, 5, IF(Ind_2[[#This Row],['# of available PC services per district]]&gt;=8, 4, IF(Ind_2[[#This Row],['# of available PC services per district]]&gt;=6, 3, IF(Ind_2[[#This Row],['# of available PC services per district]]&gt;=4, 2, ))))</f>
        <v>0</v>
      </c>
    </row>
    <row r="177" spans="1:6" ht="14.5" x14ac:dyDescent="0.35">
      <c r="A177" s="24" t="s">
        <v>577</v>
      </c>
      <c r="B177" s="24" t="s">
        <v>610</v>
      </c>
      <c r="C177" s="24" t="s">
        <v>611</v>
      </c>
      <c r="D177" s="24">
        <v>1</v>
      </c>
      <c r="E177" s="25">
        <v>6.25E-2</v>
      </c>
      <c r="F177" s="24">
        <f>IF(Ind_2[[#This Row],['# of available PC services per district]]&gt;12, 5, IF(Ind_2[[#This Row],['# of available PC services per district]]&gt;=8, 4, IF(Ind_2[[#This Row],['# of available PC services per district]]&gt;=6, 3, IF(Ind_2[[#This Row],['# of available PC services per district]]&gt;=4, 2, ))))</f>
        <v>0</v>
      </c>
    </row>
    <row r="178" spans="1:6" ht="14.5" x14ac:dyDescent="0.35">
      <c r="A178" s="24" t="s">
        <v>577</v>
      </c>
      <c r="B178" s="24" t="s">
        <v>612</v>
      </c>
      <c r="C178" s="24" t="s">
        <v>613</v>
      </c>
      <c r="D178" s="24">
        <v>2</v>
      </c>
      <c r="E178" s="25">
        <v>0.125</v>
      </c>
      <c r="F178" s="24">
        <f>IF(Ind_2[[#This Row],['# of available PC services per district]]&gt;12, 5, IF(Ind_2[[#This Row],['# of available PC services per district]]&gt;=8, 4, IF(Ind_2[[#This Row],['# of available PC services per district]]&gt;=6, 3, IF(Ind_2[[#This Row],['# of available PC services per district]]&gt;=4, 2, ))))</f>
        <v>0</v>
      </c>
    </row>
    <row r="179" spans="1:6" ht="14.5" x14ac:dyDescent="0.35">
      <c r="A179" s="24" t="s">
        <v>577</v>
      </c>
      <c r="B179" s="24" t="s">
        <v>614</v>
      </c>
      <c r="C179" s="24" t="s">
        <v>615</v>
      </c>
      <c r="D179" s="24">
        <v>3</v>
      </c>
      <c r="E179" s="25">
        <v>0.1875</v>
      </c>
      <c r="F179" s="24">
        <f>IF(Ind_2[[#This Row],['# of available PC services per district]]&gt;12, 5, IF(Ind_2[[#This Row],['# of available PC services per district]]&gt;=8, 4, IF(Ind_2[[#This Row],['# of available PC services per district]]&gt;=6, 3, IF(Ind_2[[#This Row],['# of available PC services per district]]&gt;=4, 2, ))))</f>
        <v>0</v>
      </c>
    </row>
    <row r="180" spans="1:6" ht="14.5" x14ac:dyDescent="0.35">
      <c r="A180" s="24" t="s">
        <v>577</v>
      </c>
      <c r="B180" s="24" t="s">
        <v>616</v>
      </c>
      <c r="C180" s="24" t="s">
        <v>617</v>
      </c>
      <c r="D180" s="24">
        <v>3</v>
      </c>
      <c r="E180" s="25">
        <v>0.1875</v>
      </c>
      <c r="F180" s="24">
        <f>IF(Ind_2[[#This Row],['# of available PC services per district]]&gt;12, 5, IF(Ind_2[[#This Row],['# of available PC services per district]]&gt;=8, 4, IF(Ind_2[[#This Row],['# of available PC services per district]]&gt;=6, 3, IF(Ind_2[[#This Row],['# of available PC services per district]]&gt;=4, 2, ))))</f>
        <v>0</v>
      </c>
    </row>
    <row r="181" spans="1:6" ht="14.5" x14ac:dyDescent="0.35">
      <c r="A181" s="24" t="s">
        <v>577</v>
      </c>
      <c r="B181" s="24" t="s">
        <v>618</v>
      </c>
      <c r="C181" s="24" t="s">
        <v>619</v>
      </c>
      <c r="D181" s="24">
        <v>4</v>
      </c>
      <c r="E181" s="25">
        <v>0.25</v>
      </c>
      <c r="F181" s="24">
        <f>IF(Ind_2[[#This Row],['# of available PC services per district]]&gt;12, 5, IF(Ind_2[[#This Row],['# of available PC services per district]]&gt;=8, 4, IF(Ind_2[[#This Row],['# of available PC services per district]]&gt;=6, 3, IF(Ind_2[[#This Row],['# of available PC services per district]]&gt;=4, 2, ))))</f>
        <v>2</v>
      </c>
    </row>
    <row r="182" spans="1:6" ht="14.5" x14ac:dyDescent="0.35">
      <c r="A182" s="24" t="s">
        <v>577</v>
      </c>
      <c r="B182" s="24" t="s">
        <v>620</v>
      </c>
      <c r="C182" s="24" t="s">
        <v>621</v>
      </c>
      <c r="D182" s="24">
        <v>3</v>
      </c>
      <c r="E182" s="25">
        <v>0.1875</v>
      </c>
      <c r="F182" s="24">
        <f>IF(Ind_2[[#This Row],['# of available PC services per district]]&gt;12, 5, IF(Ind_2[[#This Row],['# of available PC services per district]]&gt;=8, 4, IF(Ind_2[[#This Row],['# of available PC services per district]]&gt;=6, 3, IF(Ind_2[[#This Row],['# of available PC services per district]]&gt;=4, 2, ))))</f>
        <v>0</v>
      </c>
    </row>
    <row r="183" spans="1:6" ht="14.5" x14ac:dyDescent="0.35">
      <c r="A183" s="24" t="s">
        <v>577</v>
      </c>
      <c r="B183" s="24" t="s">
        <v>622</v>
      </c>
      <c r="C183" s="24" t="s">
        <v>623</v>
      </c>
      <c r="D183" s="24">
        <v>11</v>
      </c>
      <c r="E183" s="25">
        <v>0.6875</v>
      </c>
      <c r="F183" s="24">
        <f>IF(Ind_2[[#This Row],['# of available PC services per district]]&gt;12, 5, IF(Ind_2[[#This Row],['# of available PC services per district]]&gt;=8, 4, IF(Ind_2[[#This Row],['# of available PC services per district]]&gt;=6, 3, IF(Ind_2[[#This Row],['# of available PC services per district]]&gt;=4, 2, ))))</f>
        <v>4</v>
      </c>
    </row>
    <row r="184" spans="1:6" ht="14.5" x14ac:dyDescent="0.35">
      <c r="A184" s="24" t="s">
        <v>577</v>
      </c>
      <c r="B184" s="24" t="s">
        <v>265</v>
      </c>
      <c r="C184" s="24" t="s">
        <v>264</v>
      </c>
      <c r="D184" s="24">
        <v>6</v>
      </c>
      <c r="E184" s="25">
        <v>0.375</v>
      </c>
      <c r="F184" s="24">
        <f>IF(Ind_2[[#This Row],['# of available PC services per district]]&gt;12, 5, IF(Ind_2[[#This Row],['# of available PC services per district]]&gt;=8, 4, IF(Ind_2[[#This Row],['# of available PC services per district]]&gt;=6, 3, IF(Ind_2[[#This Row],['# of available PC services per district]]&gt;=4, 2, ))))</f>
        <v>3</v>
      </c>
    </row>
    <row r="185" spans="1:6" ht="14.5" x14ac:dyDescent="0.35">
      <c r="A185" s="24" t="s">
        <v>577</v>
      </c>
      <c r="B185" s="24" t="s">
        <v>624</v>
      </c>
      <c r="C185" s="24" t="s">
        <v>625</v>
      </c>
      <c r="D185" s="24">
        <v>2</v>
      </c>
      <c r="E185" s="25">
        <v>0.125</v>
      </c>
      <c r="F185" s="24">
        <f>IF(Ind_2[[#This Row],['# of available PC services per district]]&gt;12, 5, IF(Ind_2[[#This Row],['# of available PC services per district]]&gt;=8, 4, IF(Ind_2[[#This Row],['# of available PC services per district]]&gt;=6, 3, IF(Ind_2[[#This Row],['# of available PC services per district]]&gt;=4, 2, ))))</f>
        <v>0</v>
      </c>
    </row>
    <row r="186" spans="1:6" ht="14.5" x14ac:dyDescent="0.35">
      <c r="A186" s="24" t="s">
        <v>266</v>
      </c>
      <c r="B186" s="24" t="s">
        <v>268</v>
      </c>
      <c r="C186" s="24" t="s">
        <v>267</v>
      </c>
      <c r="D186" s="24">
        <v>4</v>
      </c>
      <c r="E186" s="25">
        <v>0.25</v>
      </c>
      <c r="F186" s="24">
        <f>IF(Ind_2[[#This Row],['# of available PC services per district]]&gt;12, 5, IF(Ind_2[[#This Row],['# of available PC services per district]]&gt;=8, 4, IF(Ind_2[[#This Row],['# of available PC services per district]]&gt;=6, 3, IF(Ind_2[[#This Row],['# of available PC services per district]]&gt;=4, 2, ))))</f>
        <v>2</v>
      </c>
    </row>
    <row r="187" spans="1:6" ht="14.5" x14ac:dyDescent="0.35">
      <c r="A187" s="24" t="s">
        <v>266</v>
      </c>
      <c r="B187" s="24" t="s">
        <v>270</v>
      </c>
      <c r="C187" s="24" t="s">
        <v>269</v>
      </c>
      <c r="D187" s="24">
        <v>12</v>
      </c>
      <c r="E187" s="25">
        <v>0.75</v>
      </c>
      <c r="F187" s="24">
        <f>IF(Ind_2[[#This Row],['# of available PC services per district]]&gt;12, 5, IF(Ind_2[[#This Row],['# of available PC services per district]]&gt;=8, 4, IF(Ind_2[[#This Row],['# of available PC services per district]]&gt;=6, 3, IF(Ind_2[[#This Row],['# of available PC services per district]]&gt;=4, 2, ))))</f>
        <v>4</v>
      </c>
    </row>
    <row r="188" spans="1:6" ht="14.5" x14ac:dyDescent="0.35">
      <c r="A188" s="24" t="s">
        <v>266</v>
      </c>
      <c r="B188" s="24" t="s">
        <v>626</v>
      </c>
      <c r="C188" s="24" t="s">
        <v>627</v>
      </c>
      <c r="D188" s="24">
        <v>6</v>
      </c>
      <c r="E188" s="25">
        <v>0.375</v>
      </c>
      <c r="F188" s="24">
        <f>IF(Ind_2[[#This Row],['# of available PC services per district]]&gt;12, 5, IF(Ind_2[[#This Row],['# of available PC services per district]]&gt;=8, 4, IF(Ind_2[[#This Row],['# of available PC services per district]]&gt;=6, 3, IF(Ind_2[[#This Row],['# of available PC services per district]]&gt;=4, 2, ))))</f>
        <v>3</v>
      </c>
    </row>
    <row r="189" spans="1:6" ht="14.5" x14ac:dyDescent="0.35">
      <c r="A189" s="24" t="s">
        <v>266</v>
      </c>
      <c r="B189" s="24" t="s">
        <v>628</v>
      </c>
      <c r="C189" s="24" t="s">
        <v>629</v>
      </c>
      <c r="D189" s="24">
        <v>8</v>
      </c>
      <c r="E189" s="25">
        <v>0.5</v>
      </c>
      <c r="F189" s="24">
        <f>IF(Ind_2[[#This Row],['# of available PC services per district]]&gt;12, 5, IF(Ind_2[[#This Row],['# of available PC services per district]]&gt;=8, 4, IF(Ind_2[[#This Row],['# of available PC services per district]]&gt;=6, 3, IF(Ind_2[[#This Row],['# of available PC services per district]]&gt;=4, 2, ))))</f>
        <v>4</v>
      </c>
    </row>
    <row r="190" spans="1:6" ht="14.5" x14ac:dyDescent="0.35">
      <c r="A190" s="24" t="s">
        <v>266</v>
      </c>
      <c r="B190" s="24" t="s">
        <v>630</v>
      </c>
      <c r="C190" s="24" t="s">
        <v>631</v>
      </c>
      <c r="D190" s="24">
        <v>6</v>
      </c>
      <c r="E190" s="25">
        <v>0.375</v>
      </c>
      <c r="F190" s="24">
        <f>IF(Ind_2[[#This Row],['# of available PC services per district]]&gt;12, 5, IF(Ind_2[[#This Row],['# of available PC services per district]]&gt;=8, 4, IF(Ind_2[[#This Row],['# of available PC services per district]]&gt;=6, 3, IF(Ind_2[[#This Row],['# of available PC services per district]]&gt;=4, 2, ))))</f>
        <v>3</v>
      </c>
    </row>
    <row r="191" spans="1:6" ht="14.5" x14ac:dyDescent="0.35">
      <c r="A191" s="24" t="s">
        <v>266</v>
      </c>
      <c r="B191" s="24" t="s">
        <v>632</v>
      </c>
      <c r="C191" s="24" t="s">
        <v>633</v>
      </c>
      <c r="D191" s="24">
        <v>5</v>
      </c>
      <c r="E191" s="25">
        <v>0.3125</v>
      </c>
      <c r="F191" s="24">
        <f>IF(Ind_2[[#This Row],['# of available PC services per district]]&gt;12, 5, IF(Ind_2[[#This Row],['# of available PC services per district]]&gt;=8, 4, IF(Ind_2[[#This Row],['# of available PC services per district]]&gt;=6, 3, IF(Ind_2[[#This Row],['# of available PC services per district]]&gt;=4, 2, ))))</f>
        <v>2</v>
      </c>
    </row>
    <row r="192" spans="1:6" ht="14.5" x14ac:dyDescent="0.35">
      <c r="A192" s="24" t="s">
        <v>266</v>
      </c>
      <c r="B192" s="24" t="s">
        <v>634</v>
      </c>
      <c r="C192" s="24" t="s">
        <v>635</v>
      </c>
      <c r="D192" s="24">
        <v>7</v>
      </c>
      <c r="E192" s="25">
        <v>0.4375</v>
      </c>
      <c r="F192" s="24">
        <f>IF(Ind_2[[#This Row],['# of available PC services per district]]&gt;12, 5, IF(Ind_2[[#This Row],['# of available PC services per district]]&gt;=8, 4, IF(Ind_2[[#This Row],['# of available PC services per district]]&gt;=6, 3, IF(Ind_2[[#This Row],['# of available PC services per district]]&gt;=4, 2, ))))</f>
        <v>3</v>
      </c>
    </row>
    <row r="193" spans="1:6" ht="14.5" x14ac:dyDescent="0.35">
      <c r="A193" s="24" t="s">
        <v>266</v>
      </c>
      <c r="B193" s="24" t="s">
        <v>272</v>
      </c>
      <c r="C193" s="24" t="s">
        <v>271</v>
      </c>
      <c r="D193" s="24">
        <v>15</v>
      </c>
      <c r="E193" s="25">
        <v>0.9375</v>
      </c>
      <c r="F193" s="24">
        <f>IF(Ind_2[[#This Row],['# of available PC services per district]]&gt;12, 5, IF(Ind_2[[#This Row],['# of available PC services per district]]&gt;=8, 4, IF(Ind_2[[#This Row],['# of available PC services per district]]&gt;=6, 3, IF(Ind_2[[#This Row],['# of available PC services per district]]&gt;=4, 2, ))))</f>
        <v>5</v>
      </c>
    </row>
    <row r="194" spans="1:6" ht="14.5" x14ac:dyDescent="0.35">
      <c r="A194" s="24" t="s">
        <v>266</v>
      </c>
      <c r="B194" s="24" t="s">
        <v>636</v>
      </c>
      <c r="C194" s="24" t="s">
        <v>637</v>
      </c>
      <c r="D194" s="24">
        <v>9</v>
      </c>
      <c r="E194" s="25">
        <v>0.5625</v>
      </c>
      <c r="F194" s="24">
        <f>IF(Ind_2[[#This Row],['# of available PC services per district]]&gt;12, 5, IF(Ind_2[[#This Row],['# of available PC services per district]]&gt;=8, 4, IF(Ind_2[[#This Row],['# of available PC services per district]]&gt;=6, 3, IF(Ind_2[[#This Row],['# of available PC services per district]]&gt;=4, 2, ))))</f>
        <v>4</v>
      </c>
    </row>
    <row r="195" spans="1:6" ht="14.5" x14ac:dyDescent="0.35">
      <c r="A195" s="24" t="s">
        <v>266</v>
      </c>
      <c r="B195" s="24" t="s">
        <v>274</v>
      </c>
      <c r="C195" s="24" t="s">
        <v>273</v>
      </c>
      <c r="D195" s="24">
        <v>8</v>
      </c>
      <c r="E195" s="25">
        <v>0.5</v>
      </c>
      <c r="F195" s="24">
        <f>IF(Ind_2[[#This Row],['# of available PC services per district]]&gt;12, 5, IF(Ind_2[[#This Row],['# of available PC services per district]]&gt;=8, 4, IF(Ind_2[[#This Row],['# of available PC services per district]]&gt;=6, 3, IF(Ind_2[[#This Row],['# of available PC services per district]]&gt;=4, 2, ))))</f>
        <v>4</v>
      </c>
    </row>
    <row r="196" spans="1:6" ht="14.5" x14ac:dyDescent="0.35">
      <c r="A196" s="24" t="s">
        <v>266</v>
      </c>
      <c r="B196" s="24" t="s">
        <v>638</v>
      </c>
      <c r="C196" s="24" t="s">
        <v>639</v>
      </c>
      <c r="D196" s="24">
        <v>10</v>
      </c>
      <c r="E196" s="25">
        <v>0.625</v>
      </c>
      <c r="F196" s="24">
        <f>IF(Ind_2[[#This Row],['# of available PC services per district]]&gt;12, 5, IF(Ind_2[[#This Row],['# of available PC services per district]]&gt;=8, 4, IF(Ind_2[[#This Row],['# of available PC services per district]]&gt;=6, 3, IF(Ind_2[[#This Row],['# of available PC services per district]]&gt;=4, 2, ))))</f>
        <v>4</v>
      </c>
    </row>
    <row r="197" spans="1:6" ht="14.5" x14ac:dyDescent="0.35">
      <c r="A197" s="24" t="s">
        <v>266</v>
      </c>
      <c r="B197" s="24" t="s">
        <v>640</v>
      </c>
      <c r="C197" s="24" t="s">
        <v>641</v>
      </c>
      <c r="D197" s="24">
        <v>4</v>
      </c>
      <c r="E197" s="25">
        <v>0.25</v>
      </c>
      <c r="F197" s="24">
        <f>IF(Ind_2[[#This Row],['# of available PC services per district]]&gt;12, 5, IF(Ind_2[[#This Row],['# of available PC services per district]]&gt;=8, 4, IF(Ind_2[[#This Row],['# of available PC services per district]]&gt;=6, 3, IF(Ind_2[[#This Row],['# of available PC services per district]]&gt;=4, 2, ))))</f>
        <v>2</v>
      </c>
    </row>
    <row r="198" spans="1:6" ht="14.5" x14ac:dyDescent="0.35">
      <c r="A198" s="24" t="s">
        <v>275</v>
      </c>
      <c r="B198" s="24" t="s">
        <v>642</v>
      </c>
      <c r="C198" s="24" t="s">
        <v>643</v>
      </c>
      <c r="D198" s="24">
        <v>1</v>
      </c>
      <c r="E198" s="25">
        <v>6.25E-2</v>
      </c>
      <c r="F198" s="24">
        <f>IF(Ind_2[[#This Row],['# of available PC services per district]]&gt;12, 5, IF(Ind_2[[#This Row],['# of available PC services per district]]&gt;=8, 4, IF(Ind_2[[#This Row],['# of available PC services per district]]&gt;=6, 3, IF(Ind_2[[#This Row],['# of available PC services per district]]&gt;=4, 2, ))))</f>
        <v>0</v>
      </c>
    </row>
    <row r="199" spans="1:6" ht="14.5" x14ac:dyDescent="0.35">
      <c r="A199" s="24" t="s">
        <v>275</v>
      </c>
      <c r="B199" s="24" t="s">
        <v>644</v>
      </c>
      <c r="C199" s="24" t="s">
        <v>645</v>
      </c>
      <c r="D199" s="24">
        <v>1</v>
      </c>
      <c r="E199" s="25">
        <v>6.25E-2</v>
      </c>
      <c r="F199" s="24">
        <f>IF(Ind_2[[#This Row],['# of available PC services per district]]&gt;12, 5, IF(Ind_2[[#This Row],['# of available PC services per district]]&gt;=8, 4, IF(Ind_2[[#This Row],['# of available PC services per district]]&gt;=6, 3, IF(Ind_2[[#This Row],['# of available PC services per district]]&gt;=4, 2, ))))</f>
        <v>0</v>
      </c>
    </row>
    <row r="200" spans="1:6" ht="14.5" x14ac:dyDescent="0.35">
      <c r="A200" s="24" t="s">
        <v>275</v>
      </c>
      <c r="B200" s="24" t="s">
        <v>646</v>
      </c>
      <c r="C200" s="24" t="s">
        <v>647</v>
      </c>
      <c r="D200" s="24">
        <v>1</v>
      </c>
      <c r="E200" s="25">
        <v>6.25E-2</v>
      </c>
      <c r="F200" s="24">
        <f>IF(Ind_2[[#This Row],['# of available PC services per district]]&gt;12, 5, IF(Ind_2[[#This Row],['# of available PC services per district]]&gt;=8, 4, IF(Ind_2[[#This Row],['# of available PC services per district]]&gt;=6, 3, IF(Ind_2[[#This Row],['# of available PC services per district]]&gt;=4, 2, ))))</f>
        <v>0</v>
      </c>
    </row>
    <row r="201" spans="1:6" ht="14.5" x14ac:dyDescent="0.35">
      <c r="A201" s="24" t="s">
        <v>275</v>
      </c>
      <c r="B201" s="24" t="s">
        <v>648</v>
      </c>
      <c r="C201" s="24" t="s">
        <v>649</v>
      </c>
      <c r="D201" s="24">
        <v>1</v>
      </c>
      <c r="E201" s="25">
        <v>6.25E-2</v>
      </c>
      <c r="F201" s="24">
        <f>IF(Ind_2[[#This Row],['# of available PC services per district]]&gt;12, 5, IF(Ind_2[[#This Row],['# of available PC services per district]]&gt;=8, 4, IF(Ind_2[[#This Row],['# of available PC services per district]]&gt;=6, 3, IF(Ind_2[[#This Row],['# of available PC services per district]]&gt;=4, 2, ))))</f>
        <v>0</v>
      </c>
    </row>
    <row r="202" spans="1:6" ht="14.5" x14ac:dyDescent="0.35">
      <c r="A202" s="24" t="s">
        <v>275</v>
      </c>
      <c r="B202" s="24" t="s">
        <v>277</v>
      </c>
      <c r="C202" s="24" t="s">
        <v>276</v>
      </c>
      <c r="D202" s="24">
        <v>4</v>
      </c>
      <c r="E202" s="25">
        <v>0.25</v>
      </c>
      <c r="F202" s="24">
        <f>IF(Ind_2[[#This Row],['# of available PC services per district]]&gt;12, 5, IF(Ind_2[[#This Row],['# of available PC services per district]]&gt;=8, 4, IF(Ind_2[[#This Row],['# of available PC services per district]]&gt;=6, 3, IF(Ind_2[[#This Row],['# of available PC services per district]]&gt;=4, 2, ))))</f>
        <v>2</v>
      </c>
    </row>
    <row r="203" spans="1:6" ht="14.5" x14ac:dyDescent="0.35">
      <c r="A203" s="24" t="s">
        <v>275</v>
      </c>
      <c r="B203" s="24" t="s">
        <v>650</v>
      </c>
      <c r="C203" s="24" t="s">
        <v>651</v>
      </c>
      <c r="D203" s="24">
        <v>2</v>
      </c>
      <c r="E203" s="25">
        <v>0.125</v>
      </c>
      <c r="F203" s="24">
        <f>IF(Ind_2[[#This Row],['# of available PC services per district]]&gt;12, 5, IF(Ind_2[[#This Row],['# of available PC services per district]]&gt;=8, 4, IF(Ind_2[[#This Row],['# of available PC services per district]]&gt;=6, 3, IF(Ind_2[[#This Row],['# of available PC services per district]]&gt;=4, 2, ))))</f>
        <v>0</v>
      </c>
    </row>
    <row r="204" spans="1:6" ht="14.5" x14ac:dyDescent="0.35">
      <c r="A204" s="24" t="s">
        <v>275</v>
      </c>
      <c r="B204" s="24" t="s">
        <v>279</v>
      </c>
      <c r="C204" s="24" t="s">
        <v>278</v>
      </c>
      <c r="D204" s="24">
        <v>5</v>
      </c>
      <c r="E204" s="25">
        <v>0.3125</v>
      </c>
      <c r="F204" s="24">
        <f>IF(Ind_2[[#This Row],['# of available PC services per district]]&gt;12, 5, IF(Ind_2[[#This Row],['# of available PC services per district]]&gt;=8, 4, IF(Ind_2[[#This Row],['# of available PC services per district]]&gt;=6, 3, IF(Ind_2[[#This Row],['# of available PC services per district]]&gt;=4, 2, ))))</f>
        <v>2</v>
      </c>
    </row>
    <row r="205" spans="1:6" ht="14.5" x14ac:dyDescent="0.35">
      <c r="A205" s="24" t="s">
        <v>275</v>
      </c>
      <c r="B205" s="24" t="s">
        <v>281</v>
      </c>
      <c r="C205" s="24" t="s">
        <v>280</v>
      </c>
      <c r="D205" s="24">
        <v>2</v>
      </c>
      <c r="E205" s="25">
        <v>0.125</v>
      </c>
      <c r="F205" s="24">
        <f>IF(Ind_2[[#This Row],['# of available PC services per district]]&gt;12, 5, IF(Ind_2[[#This Row],['# of available PC services per district]]&gt;=8, 4, IF(Ind_2[[#This Row],['# of available PC services per district]]&gt;=6, 3, IF(Ind_2[[#This Row],['# of available PC services per district]]&gt;=4, 2, ))))</f>
        <v>0</v>
      </c>
    </row>
    <row r="206" spans="1:6" ht="14.5" x14ac:dyDescent="0.35">
      <c r="A206" s="24" t="s">
        <v>275</v>
      </c>
      <c r="B206" s="24" t="s">
        <v>652</v>
      </c>
      <c r="C206" s="24" t="s">
        <v>653</v>
      </c>
      <c r="D206" s="24">
        <v>2</v>
      </c>
      <c r="E206" s="25">
        <v>0.125</v>
      </c>
      <c r="F206" s="24">
        <f>IF(Ind_2[[#This Row],['# of available PC services per district]]&gt;12, 5, IF(Ind_2[[#This Row],['# of available PC services per district]]&gt;=8, 4, IF(Ind_2[[#This Row],['# of available PC services per district]]&gt;=6, 3, IF(Ind_2[[#This Row],['# of available PC services per district]]&gt;=4, 2, ))))</f>
        <v>0</v>
      </c>
    </row>
    <row r="207" spans="1:6" ht="14.5" x14ac:dyDescent="0.35">
      <c r="A207" s="24" t="s">
        <v>275</v>
      </c>
      <c r="B207" s="24" t="s">
        <v>283</v>
      </c>
      <c r="C207" s="24" t="s">
        <v>282</v>
      </c>
      <c r="D207" s="24">
        <v>2</v>
      </c>
      <c r="E207" s="25">
        <v>0.125</v>
      </c>
      <c r="F207" s="24">
        <f>IF(Ind_2[[#This Row],['# of available PC services per district]]&gt;12, 5, IF(Ind_2[[#This Row],['# of available PC services per district]]&gt;=8, 4, IF(Ind_2[[#This Row],['# of available PC services per district]]&gt;=6, 3, IF(Ind_2[[#This Row],['# of available PC services per district]]&gt;=4, 2, ))))</f>
        <v>0</v>
      </c>
    </row>
    <row r="208" spans="1:6" ht="14.5" x14ac:dyDescent="0.35">
      <c r="A208" s="24" t="s">
        <v>275</v>
      </c>
      <c r="B208" s="24" t="s">
        <v>654</v>
      </c>
      <c r="C208" s="24" t="s">
        <v>655</v>
      </c>
      <c r="D208" s="24">
        <v>1</v>
      </c>
      <c r="E208" s="25">
        <v>6.25E-2</v>
      </c>
      <c r="F208" s="24">
        <f>IF(Ind_2[[#This Row],['# of available PC services per district]]&gt;12, 5, IF(Ind_2[[#This Row],['# of available PC services per district]]&gt;=8, 4, IF(Ind_2[[#This Row],['# of available PC services per district]]&gt;=6, 3, IF(Ind_2[[#This Row],['# of available PC services per district]]&gt;=4, 2, ))))</f>
        <v>0</v>
      </c>
    </row>
    <row r="209" spans="1:6" ht="14.5" x14ac:dyDescent="0.35">
      <c r="A209" s="24" t="s">
        <v>275</v>
      </c>
      <c r="B209" s="24" t="s">
        <v>656</v>
      </c>
      <c r="C209" s="24" t="s">
        <v>657</v>
      </c>
      <c r="D209" s="24">
        <v>2</v>
      </c>
      <c r="E209" s="25">
        <v>0.125</v>
      </c>
      <c r="F209" s="24">
        <f>IF(Ind_2[[#This Row],['# of available PC services per district]]&gt;12, 5, IF(Ind_2[[#This Row],['# of available PC services per district]]&gt;=8, 4, IF(Ind_2[[#This Row],['# of available PC services per district]]&gt;=6, 3, IF(Ind_2[[#This Row],['# of available PC services per district]]&gt;=4, 2, ))))</f>
        <v>0</v>
      </c>
    </row>
    <row r="210" spans="1:6" ht="14.5" x14ac:dyDescent="0.35">
      <c r="A210" s="24" t="s">
        <v>275</v>
      </c>
      <c r="B210" s="24" t="s">
        <v>285</v>
      </c>
      <c r="C210" s="24" t="s">
        <v>284</v>
      </c>
      <c r="D210" s="24">
        <v>9</v>
      </c>
      <c r="E210" s="25">
        <v>0.5625</v>
      </c>
      <c r="F210" s="24">
        <f>IF(Ind_2[[#This Row],['# of available PC services per district]]&gt;12, 5, IF(Ind_2[[#This Row],['# of available PC services per district]]&gt;=8, 4, IF(Ind_2[[#This Row],['# of available PC services per district]]&gt;=6, 3, IF(Ind_2[[#This Row],['# of available PC services per district]]&gt;=4, 2, ))))</f>
        <v>4</v>
      </c>
    </row>
    <row r="211" spans="1:6" ht="14.5" x14ac:dyDescent="0.35">
      <c r="A211" s="24" t="s">
        <v>275</v>
      </c>
      <c r="B211" s="24" t="s">
        <v>287</v>
      </c>
      <c r="C211" s="24" t="s">
        <v>286</v>
      </c>
      <c r="D211" s="24">
        <v>3</v>
      </c>
      <c r="E211" s="25">
        <v>0.1875</v>
      </c>
      <c r="F211" s="24">
        <f>IF(Ind_2[[#This Row],['# of available PC services per district]]&gt;12, 5, IF(Ind_2[[#This Row],['# of available PC services per district]]&gt;=8, 4, IF(Ind_2[[#This Row],['# of available PC services per district]]&gt;=6, 3, IF(Ind_2[[#This Row],['# of available PC services per district]]&gt;=4, 2, ))))</f>
        <v>0</v>
      </c>
    </row>
    <row r="212" spans="1:6" ht="14.5" x14ac:dyDescent="0.35">
      <c r="A212" s="24" t="s">
        <v>275</v>
      </c>
      <c r="B212" s="24" t="s">
        <v>658</v>
      </c>
      <c r="C212" s="24" t="s">
        <v>659</v>
      </c>
      <c r="D212" s="24">
        <v>1</v>
      </c>
      <c r="E212" s="25">
        <v>6.25E-2</v>
      </c>
      <c r="F212" s="24">
        <f>IF(Ind_2[[#This Row],['# of available PC services per district]]&gt;12, 5, IF(Ind_2[[#This Row],['# of available PC services per district]]&gt;=8, 4, IF(Ind_2[[#This Row],['# of available PC services per district]]&gt;=6, 3, IF(Ind_2[[#This Row],['# of available PC services per district]]&gt;=4, 2, ))))</f>
        <v>0</v>
      </c>
    </row>
    <row r="213" spans="1:6" ht="14.5" x14ac:dyDescent="0.35">
      <c r="A213" s="24" t="s">
        <v>275</v>
      </c>
      <c r="B213" s="24" t="s">
        <v>660</v>
      </c>
      <c r="C213" s="24" t="s">
        <v>288</v>
      </c>
      <c r="D213" s="24">
        <v>2</v>
      </c>
      <c r="E213" s="25">
        <v>0.125</v>
      </c>
      <c r="F213" s="24">
        <f>IF(Ind_2[[#This Row],['# of available PC services per district]]&gt;12, 5, IF(Ind_2[[#This Row],['# of available PC services per district]]&gt;=8, 4, IF(Ind_2[[#This Row],['# of available PC services per district]]&gt;=6, 3, IF(Ind_2[[#This Row],['# of available PC services per district]]&gt;=4, 2, ))))</f>
        <v>0</v>
      </c>
    </row>
    <row r="214" spans="1:6" ht="14.5" x14ac:dyDescent="0.35">
      <c r="A214" s="24" t="s">
        <v>275</v>
      </c>
      <c r="B214" s="24" t="s">
        <v>291</v>
      </c>
      <c r="C214" s="24" t="s">
        <v>290</v>
      </c>
      <c r="D214" s="24">
        <v>2</v>
      </c>
      <c r="E214" s="25">
        <v>0.125</v>
      </c>
      <c r="F214" s="24">
        <f>IF(Ind_2[[#This Row],['# of available PC services per district]]&gt;12, 5, IF(Ind_2[[#This Row],['# of available PC services per district]]&gt;=8, 4, IF(Ind_2[[#This Row],['# of available PC services per district]]&gt;=6, 3, IF(Ind_2[[#This Row],['# of available PC services per district]]&gt;=4, 2, ))))</f>
        <v>0</v>
      </c>
    </row>
    <row r="215" spans="1:6" ht="14.5" x14ac:dyDescent="0.35">
      <c r="A215" s="24" t="s">
        <v>661</v>
      </c>
      <c r="B215" s="24" t="s">
        <v>294</v>
      </c>
      <c r="C215" s="24" t="s">
        <v>293</v>
      </c>
      <c r="D215" s="24">
        <v>7</v>
      </c>
      <c r="E215" s="25">
        <v>0.4375</v>
      </c>
      <c r="F215" s="24">
        <f>IF(Ind_2[[#This Row],['# of available PC services per district]]&gt;12, 5, IF(Ind_2[[#This Row],['# of available PC services per district]]&gt;=8, 4, IF(Ind_2[[#This Row],['# of available PC services per district]]&gt;=6, 3, IF(Ind_2[[#This Row],['# of available PC services per district]]&gt;=4, 2, ))))</f>
        <v>3</v>
      </c>
    </row>
    <row r="216" spans="1:6" ht="14.5" x14ac:dyDescent="0.35">
      <c r="A216" s="24" t="s">
        <v>661</v>
      </c>
      <c r="B216" s="24" t="s">
        <v>296</v>
      </c>
      <c r="C216" s="24" t="s">
        <v>295</v>
      </c>
      <c r="D216" s="24">
        <v>8</v>
      </c>
      <c r="E216" s="25">
        <v>0.5</v>
      </c>
      <c r="F216" s="24">
        <f>IF(Ind_2[[#This Row],['# of available PC services per district]]&gt;12, 5, IF(Ind_2[[#This Row],['# of available PC services per district]]&gt;=8, 4, IF(Ind_2[[#This Row],['# of available PC services per district]]&gt;=6, 3, IF(Ind_2[[#This Row],['# of available PC services per district]]&gt;=4, 2, ))))</f>
        <v>4</v>
      </c>
    </row>
    <row r="217" spans="1:6" ht="14.5" x14ac:dyDescent="0.35">
      <c r="A217" s="24" t="s">
        <v>661</v>
      </c>
      <c r="B217" s="24" t="s">
        <v>298</v>
      </c>
      <c r="C217" s="24" t="s">
        <v>297</v>
      </c>
      <c r="D217" s="24">
        <v>9</v>
      </c>
      <c r="E217" s="25">
        <v>0.5625</v>
      </c>
      <c r="F217" s="24">
        <f>IF(Ind_2[[#This Row],['# of available PC services per district]]&gt;12, 5, IF(Ind_2[[#This Row],['# of available PC services per district]]&gt;=8, 4, IF(Ind_2[[#This Row],['# of available PC services per district]]&gt;=6, 3, IF(Ind_2[[#This Row],['# of available PC services per district]]&gt;=4, 2, ))))</f>
        <v>4</v>
      </c>
    </row>
    <row r="218" spans="1:6" ht="14.5" x14ac:dyDescent="0.35">
      <c r="A218" s="24" t="s">
        <v>661</v>
      </c>
      <c r="B218" s="24" t="s">
        <v>300</v>
      </c>
      <c r="C218" s="24" t="s">
        <v>299</v>
      </c>
      <c r="D218" s="24">
        <v>9</v>
      </c>
      <c r="E218" s="25">
        <v>0.5625</v>
      </c>
      <c r="F218" s="24">
        <f>IF(Ind_2[[#This Row],['# of available PC services per district]]&gt;12, 5, IF(Ind_2[[#This Row],['# of available PC services per district]]&gt;=8, 4, IF(Ind_2[[#This Row],['# of available PC services per district]]&gt;=6, 3, IF(Ind_2[[#This Row],['# of available PC services per district]]&gt;=4, 2, ))))</f>
        <v>4</v>
      </c>
    </row>
    <row r="219" spans="1:6" ht="14.5" x14ac:dyDescent="0.35">
      <c r="A219" s="24" t="s">
        <v>661</v>
      </c>
      <c r="B219" s="24" t="s">
        <v>302</v>
      </c>
      <c r="C219" s="24" t="s">
        <v>301</v>
      </c>
      <c r="D219" s="24">
        <v>9</v>
      </c>
      <c r="E219" s="25">
        <v>0.5625</v>
      </c>
      <c r="F219" s="24">
        <f>IF(Ind_2[[#This Row],['# of available PC services per district]]&gt;12, 5, IF(Ind_2[[#This Row],['# of available PC services per district]]&gt;=8, 4, IF(Ind_2[[#This Row],['# of available PC services per district]]&gt;=6, 3, IF(Ind_2[[#This Row],['# of available PC services per district]]&gt;=4, 2, ))))</f>
        <v>4</v>
      </c>
    </row>
    <row r="220" spans="1:6" ht="14.5" x14ac:dyDescent="0.35">
      <c r="A220" s="24" t="s">
        <v>661</v>
      </c>
      <c r="B220" s="24" t="s">
        <v>662</v>
      </c>
      <c r="C220" s="24" t="s">
        <v>303</v>
      </c>
      <c r="D220" s="24">
        <v>6</v>
      </c>
      <c r="E220" s="25">
        <v>0.375</v>
      </c>
      <c r="F220" s="24">
        <f>IF(Ind_2[[#This Row],['# of available PC services per district]]&gt;12, 5, IF(Ind_2[[#This Row],['# of available PC services per district]]&gt;=8, 4, IF(Ind_2[[#This Row],['# of available PC services per district]]&gt;=6, 3, IF(Ind_2[[#This Row],['# of available PC services per district]]&gt;=4, 2, ))))</f>
        <v>3</v>
      </c>
    </row>
    <row r="221" spans="1:6" ht="14.5" x14ac:dyDescent="0.35">
      <c r="A221" s="24" t="s">
        <v>661</v>
      </c>
      <c r="B221" s="24" t="s">
        <v>306</v>
      </c>
      <c r="C221" s="24" t="s">
        <v>305</v>
      </c>
      <c r="D221" s="24">
        <v>8</v>
      </c>
      <c r="E221" s="25">
        <v>0.5</v>
      </c>
      <c r="F221" s="24">
        <f>IF(Ind_2[[#This Row],['# of available PC services per district]]&gt;12, 5, IF(Ind_2[[#This Row],['# of available PC services per district]]&gt;=8, 4, IF(Ind_2[[#This Row],['# of available PC services per district]]&gt;=6, 3, IF(Ind_2[[#This Row],['# of available PC services per district]]&gt;=4, 2, ))))</f>
        <v>4</v>
      </c>
    </row>
    <row r="222" spans="1:6" ht="14.5" x14ac:dyDescent="0.35">
      <c r="A222" s="24" t="s">
        <v>661</v>
      </c>
      <c r="B222" s="24" t="s">
        <v>308</v>
      </c>
      <c r="C222" s="24" t="s">
        <v>307</v>
      </c>
      <c r="D222" s="24">
        <v>9</v>
      </c>
      <c r="E222" s="25">
        <v>0.5625</v>
      </c>
      <c r="F222" s="24">
        <f>IF(Ind_2[[#This Row],['# of available PC services per district]]&gt;12, 5, IF(Ind_2[[#This Row],['# of available PC services per district]]&gt;=8, 4, IF(Ind_2[[#This Row],['# of available PC services per district]]&gt;=6, 3, IF(Ind_2[[#This Row],['# of available PC services per district]]&gt;=4, 2, ))))</f>
        <v>4</v>
      </c>
    </row>
    <row r="223" spans="1:6" ht="14.5" x14ac:dyDescent="0.35">
      <c r="A223" s="24" t="s">
        <v>661</v>
      </c>
      <c r="B223" s="24" t="s">
        <v>663</v>
      </c>
      <c r="C223" s="24" t="s">
        <v>664</v>
      </c>
      <c r="D223" s="24">
        <v>10</v>
      </c>
      <c r="E223" s="25">
        <v>0.625</v>
      </c>
      <c r="F223" s="24">
        <f>IF(Ind_2[[#This Row],['# of available PC services per district]]&gt;12, 5, IF(Ind_2[[#This Row],['# of available PC services per district]]&gt;=8, 4, IF(Ind_2[[#This Row],['# of available PC services per district]]&gt;=6, 3, IF(Ind_2[[#This Row],['# of available PC services per district]]&gt;=4, 2, ))))</f>
        <v>4</v>
      </c>
    </row>
    <row r="224" spans="1:6" ht="14.5" x14ac:dyDescent="0.35">
      <c r="A224" s="24" t="s">
        <v>661</v>
      </c>
      <c r="B224" s="24" t="s">
        <v>310</v>
      </c>
      <c r="C224" s="24" t="s">
        <v>309</v>
      </c>
      <c r="D224" s="24">
        <v>11</v>
      </c>
      <c r="E224" s="25">
        <v>0.6875</v>
      </c>
      <c r="F224" s="24">
        <f>IF(Ind_2[[#This Row],['# of available PC services per district]]&gt;12, 5, IF(Ind_2[[#This Row],['# of available PC services per district]]&gt;=8, 4, IF(Ind_2[[#This Row],['# of available PC services per district]]&gt;=6, 3, IF(Ind_2[[#This Row],['# of available PC services per district]]&gt;=4, 2, ))))</f>
        <v>4</v>
      </c>
    </row>
    <row r="225" spans="1:6" ht="14.5" x14ac:dyDescent="0.35">
      <c r="A225" s="24" t="s">
        <v>661</v>
      </c>
      <c r="B225" s="24" t="s">
        <v>312</v>
      </c>
      <c r="C225" s="24" t="s">
        <v>311</v>
      </c>
      <c r="D225" s="24">
        <v>13</v>
      </c>
      <c r="E225" s="25">
        <v>0.8125</v>
      </c>
      <c r="F225" s="24">
        <f>IF(Ind_2[[#This Row],['# of available PC services per district]]&gt;12, 5, IF(Ind_2[[#This Row],['# of available PC services per district]]&gt;=8, 4, IF(Ind_2[[#This Row],['# of available PC services per district]]&gt;=6, 3, IF(Ind_2[[#This Row],['# of available PC services per district]]&gt;=4, 2, ))))</f>
        <v>5</v>
      </c>
    </row>
    <row r="226" spans="1:6" ht="14.5" x14ac:dyDescent="0.35">
      <c r="A226" s="24" t="s">
        <v>661</v>
      </c>
      <c r="B226" s="24" t="s">
        <v>314</v>
      </c>
      <c r="C226" s="24" t="s">
        <v>313</v>
      </c>
      <c r="D226" s="24">
        <v>13</v>
      </c>
      <c r="E226" s="25">
        <v>0.8125</v>
      </c>
      <c r="F226" s="24">
        <f>IF(Ind_2[[#This Row],['# of available PC services per district]]&gt;12, 5, IF(Ind_2[[#This Row],['# of available PC services per district]]&gt;=8, 4, IF(Ind_2[[#This Row],['# of available PC services per district]]&gt;=6, 3, IF(Ind_2[[#This Row],['# of available PC services per district]]&gt;=4, 2, ))))</f>
        <v>5</v>
      </c>
    </row>
    <row r="227" spans="1:6" ht="14.5" x14ac:dyDescent="0.35">
      <c r="A227" s="24" t="s">
        <v>661</v>
      </c>
      <c r="B227" s="24" t="s">
        <v>665</v>
      </c>
      <c r="C227" s="24" t="s">
        <v>666</v>
      </c>
      <c r="D227" s="24">
        <v>7</v>
      </c>
      <c r="E227" s="25">
        <v>0.4375</v>
      </c>
      <c r="F227" s="24">
        <f>IF(Ind_2[[#This Row],['# of available PC services per district]]&gt;12, 5, IF(Ind_2[[#This Row],['# of available PC services per district]]&gt;=8, 4, IF(Ind_2[[#This Row],['# of available PC services per district]]&gt;=6, 3, IF(Ind_2[[#This Row],['# of available PC services per district]]&gt;=4, 2, ))))</f>
        <v>3</v>
      </c>
    </row>
    <row r="228" spans="1:6" ht="14.5" x14ac:dyDescent="0.35">
      <c r="A228" s="24" t="s">
        <v>661</v>
      </c>
      <c r="B228" s="24" t="s">
        <v>667</v>
      </c>
      <c r="C228" s="24" t="s">
        <v>315</v>
      </c>
      <c r="D228" s="24">
        <v>8</v>
      </c>
      <c r="E228" s="25">
        <v>0.5</v>
      </c>
      <c r="F228" s="24">
        <f>IF(Ind_2[[#This Row],['# of available PC services per district]]&gt;12, 5, IF(Ind_2[[#This Row],['# of available PC services per district]]&gt;=8, 4, IF(Ind_2[[#This Row],['# of available PC services per district]]&gt;=6, 3, IF(Ind_2[[#This Row],['# of available PC services per district]]&gt;=4, 2, ))))</f>
        <v>4</v>
      </c>
    </row>
    <row r="229" spans="1:6" ht="14.5" x14ac:dyDescent="0.35">
      <c r="A229" s="24" t="s">
        <v>661</v>
      </c>
      <c r="B229" s="24" t="s">
        <v>668</v>
      </c>
      <c r="C229" s="24" t="s">
        <v>317</v>
      </c>
      <c r="D229" s="24">
        <v>14</v>
      </c>
      <c r="E229" s="25">
        <v>0.875</v>
      </c>
      <c r="F229" s="24">
        <f>IF(Ind_2[[#This Row],['# of available PC services per district]]&gt;12, 5, IF(Ind_2[[#This Row],['# of available PC services per district]]&gt;=8, 4, IF(Ind_2[[#This Row],['# of available PC services per district]]&gt;=6, 3, IF(Ind_2[[#This Row],['# of available PC services per district]]&gt;=4, 2, ))))</f>
        <v>5</v>
      </c>
    </row>
    <row r="230" spans="1:6" ht="14.5" x14ac:dyDescent="0.35">
      <c r="A230" s="24" t="s">
        <v>669</v>
      </c>
      <c r="B230" s="24" t="s">
        <v>321</v>
      </c>
      <c r="C230" s="24" t="s">
        <v>320</v>
      </c>
      <c r="D230" s="24">
        <v>13</v>
      </c>
      <c r="E230" s="25">
        <v>0.8125</v>
      </c>
      <c r="F230" s="24">
        <f>IF(Ind_2[[#This Row],['# of available PC services per district]]&gt;12, 5, IF(Ind_2[[#This Row],['# of available PC services per district]]&gt;=8, 4, IF(Ind_2[[#This Row],['# of available PC services per district]]&gt;=6, 3, IF(Ind_2[[#This Row],['# of available PC services per district]]&gt;=4, 2, ))))</f>
        <v>5</v>
      </c>
    </row>
    <row r="231" spans="1:6" ht="14.5" x14ac:dyDescent="0.35">
      <c r="A231" s="24" t="s">
        <v>669</v>
      </c>
      <c r="B231" s="24" t="s">
        <v>323</v>
      </c>
      <c r="C231" s="24" t="s">
        <v>322</v>
      </c>
      <c r="D231" s="24">
        <v>9</v>
      </c>
      <c r="E231" s="25">
        <v>0.5625</v>
      </c>
      <c r="F231" s="24">
        <f>IF(Ind_2[[#This Row],['# of available PC services per district]]&gt;12, 5, IF(Ind_2[[#This Row],['# of available PC services per district]]&gt;=8, 4, IF(Ind_2[[#This Row],['# of available PC services per district]]&gt;=6, 3, IF(Ind_2[[#This Row],['# of available PC services per district]]&gt;=4, 2, ))))</f>
        <v>4</v>
      </c>
    </row>
    <row r="232" spans="1:6" ht="14.5" x14ac:dyDescent="0.35">
      <c r="A232" s="24" t="s">
        <v>669</v>
      </c>
      <c r="B232" s="24" t="s">
        <v>325</v>
      </c>
      <c r="C232" s="24" t="s">
        <v>324</v>
      </c>
      <c r="D232" s="24">
        <v>11</v>
      </c>
      <c r="E232" s="25">
        <v>0.6875</v>
      </c>
      <c r="F232" s="24">
        <f>IF(Ind_2[[#This Row],['# of available PC services per district]]&gt;12, 5, IF(Ind_2[[#This Row],['# of available PC services per district]]&gt;=8, 4, IF(Ind_2[[#This Row],['# of available PC services per district]]&gt;=6, 3, IF(Ind_2[[#This Row],['# of available PC services per district]]&gt;=4, 2, ))))</f>
        <v>4</v>
      </c>
    </row>
    <row r="233" spans="1:6" ht="14.5" x14ac:dyDescent="0.35">
      <c r="A233" s="24" t="s">
        <v>669</v>
      </c>
      <c r="B233" s="24" t="s">
        <v>670</v>
      </c>
      <c r="C233" s="24" t="s">
        <v>671</v>
      </c>
      <c r="D233" s="24">
        <v>14</v>
      </c>
      <c r="E233" s="25">
        <v>0.875</v>
      </c>
      <c r="F233" s="24">
        <f>IF(Ind_2[[#This Row],['# of available PC services per district]]&gt;12, 5, IF(Ind_2[[#This Row],['# of available PC services per district]]&gt;=8, 4, IF(Ind_2[[#This Row],['# of available PC services per district]]&gt;=6, 3, IF(Ind_2[[#This Row],['# of available PC services per district]]&gt;=4, 2, ))))</f>
        <v>5</v>
      </c>
    </row>
    <row r="234" spans="1:6" ht="14.5" x14ac:dyDescent="0.35">
      <c r="A234" s="24" t="s">
        <v>669</v>
      </c>
      <c r="B234" s="24" t="s">
        <v>327</v>
      </c>
      <c r="C234" s="24" t="s">
        <v>326</v>
      </c>
      <c r="D234" s="24">
        <v>11</v>
      </c>
      <c r="E234" s="25">
        <v>0.6875</v>
      </c>
      <c r="F234" s="24">
        <f>IF(Ind_2[[#This Row],['# of available PC services per district]]&gt;12, 5, IF(Ind_2[[#This Row],['# of available PC services per district]]&gt;=8, 4, IF(Ind_2[[#This Row],['# of available PC services per district]]&gt;=6, 3, IF(Ind_2[[#This Row],['# of available PC services per district]]&gt;=4, 2, ))))</f>
        <v>4</v>
      </c>
    </row>
    <row r="235" spans="1:6" ht="14.5" x14ac:dyDescent="0.35">
      <c r="A235" s="24" t="s">
        <v>669</v>
      </c>
      <c r="B235" s="24" t="s">
        <v>672</v>
      </c>
      <c r="C235" s="24" t="s">
        <v>673</v>
      </c>
      <c r="D235" s="24">
        <v>7</v>
      </c>
      <c r="E235" s="25">
        <v>0.4375</v>
      </c>
      <c r="F235" s="24">
        <f>IF(Ind_2[[#This Row],['# of available PC services per district]]&gt;12, 5, IF(Ind_2[[#This Row],['# of available PC services per district]]&gt;=8, 4, IF(Ind_2[[#This Row],['# of available PC services per district]]&gt;=6, 3, IF(Ind_2[[#This Row],['# of available PC services per district]]&gt;=4, 2, ))))</f>
        <v>3</v>
      </c>
    </row>
    <row r="236" spans="1:6" ht="14.5" x14ac:dyDescent="0.35">
      <c r="A236" s="24" t="s">
        <v>669</v>
      </c>
      <c r="B236" s="24" t="s">
        <v>329</v>
      </c>
      <c r="C236" s="24" t="s">
        <v>328</v>
      </c>
      <c r="D236" s="24">
        <v>11</v>
      </c>
      <c r="E236" s="25">
        <v>0.6875</v>
      </c>
      <c r="F236" s="24">
        <f>IF(Ind_2[[#This Row],['# of available PC services per district]]&gt;12, 5, IF(Ind_2[[#This Row],['# of available PC services per district]]&gt;=8, 4, IF(Ind_2[[#This Row],['# of available PC services per district]]&gt;=6, 3, IF(Ind_2[[#This Row],['# of available PC services per district]]&gt;=4, 2, ))))</f>
        <v>4</v>
      </c>
    </row>
    <row r="237" spans="1:6" ht="14.5" x14ac:dyDescent="0.35">
      <c r="A237" s="24" t="s">
        <v>669</v>
      </c>
      <c r="B237" s="24" t="s">
        <v>674</v>
      </c>
      <c r="C237" s="24" t="s">
        <v>675</v>
      </c>
      <c r="D237" s="24">
        <v>10</v>
      </c>
      <c r="E237" s="25">
        <v>0.625</v>
      </c>
      <c r="F237" s="24">
        <f>IF(Ind_2[[#This Row],['# of available PC services per district]]&gt;12, 5, IF(Ind_2[[#This Row],['# of available PC services per district]]&gt;=8, 4, IF(Ind_2[[#This Row],['# of available PC services per district]]&gt;=6, 3, IF(Ind_2[[#This Row],['# of available PC services per district]]&gt;=4, 2, ))))</f>
        <v>4</v>
      </c>
    </row>
    <row r="238" spans="1:6" ht="14.5" x14ac:dyDescent="0.35">
      <c r="A238" s="24" t="s">
        <v>669</v>
      </c>
      <c r="B238" s="24" t="s">
        <v>676</v>
      </c>
      <c r="C238" s="24" t="s">
        <v>677</v>
      </c>
      <c r="D238" s="24">
        <v>9</v>
      </c>
      <c r="E238" s="25">
        <v>0.5625</v>
      </c>
      <c r="F238" s="24">
        <f>IF(Ind_2[[#This Row],['# of available PC services per district]]&gt;12, 5, IF(Ind_2[[#This Row],['# of available PC services per district]]&gt;=8, 4, IF(Ind_2[[#This Row],['# of available PC services per district]]&gt;=6, 3, IF(Ind_2[[#This Row],['# of available PC services per district]]&gt;=4, 2, ))))</f>
        <v>4</v>
      </c>
    </row>
    <row r="239" spans="1:6" ht="14.5" x14ac:dyDescent="0.35">
      <c r="A239" s="24" t="s">
        <v>669</v>
      </c>
      <c r="B239" s="24" t="s">
        <v>678</v>
      </c>
      <c r="C239" s="24" t="s">
        <v>679</v>
      </c>
      <c r="D239" s="24">
        <v>13</v>
      </c>
      <c r="E239" s="25">
        <v>0.8125</v>
      </c>
      <c r="F239" s="24">
        <f>IF(Ind_2[[#This Row],['# of available PC services per district]]&gt;12, 5, IF(Ind_2[[#This Row],['# of available PC services per district]]&gt;=8, 4, IF(Ind_2[[#This Row],['# of available PC services per district]]&gt;=6, 3, IF(Ind_2[[#This Row],['# of available PC services per district]]&gt;=4, 2, ))))</f>
        <v>5</v>
      </c>
    </row>
    <row r="240" spans="1:6" ht="14.5" x14ac:dyDescent="0.35">
      <c r="A240" s="24" t="s">
        <v>669</v>
      </c>
      <c r="B240" s="24" t="s">
        <v>680</v>
      </c>
      <c r="C240" s="24" t="s">
        <v>681</v>
      </c>
      <c r="D240" s="24">
        <v>6</v>
      </c>
      <c r="E240" s="25">
        <v>0.375</v>
      </c>
      <c r="F240" s="24">
        <f>IF(Ind_2[[#This Row],['# of available PC services per district]]&gt;12, 5, IF(Ind_2[[#This Row],['# of available PC services per district]]&gt;=8, 4, IF(Ind_2[[#This Row],['# of available PC services per district]]&gt;=6, 3, IF(Ind_2[[#This Row],['# of available PC services per district]]&gt;=4, 2, ))))</f>
        <v>3</v>
      </c>
    </row>
    <row r="241" spans="1:6" ht="14.5" x14ac:dyDescent="0.35">
      <c r="A241" s="24" t="s">
        <v>669</v>
      </c>
      <c r="B241" s="24" t="s">
        <v>331</v>
      </c>
      <c r="C241" s="24" t="s">
        <v>330</v>
      </c>
      <c r="D241" s="24">
        <v>7</v>
      </c>
      <c r="E241" s="25">
        <v>0.4375</v>
      </c>
      <c r="F241" s="24">
        <f>IF(Ind_2[[#This Row],['# of available PC services per district]]&gt;12, 5, IF(Ind_2[[#This Row],['# of available PC services per district]]&gt;=8, 4, IF(Ind_2[[#This Row],['# of available PC services per district]]&gt;=6, 3, IF(Ind_2[[#This Row],['# of available PC services per district]]&gt;=4, 2, ))))</f>
        <v>3</v>
      </c>
    </row>
    <row r="242" spans="1:6" ht="14.5" x14ac:dyDescent="0.35">
      <c r="A242" s="24" t="s">
        <v>669</v>
      </c>
      <c r="B242" s="24" t="s">
        <v>682</v>
      </c>
      <c r="C242" s="24" t="s">
        <v>683</v>
      </c>
      <c r="D242" s="24">
        <v>4</v>
      </c>
      <c r="E242" s="25">
        <v>0.25</v>
      </c>
      <c r="F242" s="24">
        <f>IF(Ind_2[[#This Row],['# of available PC services per district]]&gt;12, 5, IF(Ind_2[[#This Row],['# of available PC services per district]]&gt;=8, 4, IF(Ind_2[[#This Row],['# of available PC services per district]]&gt;=6, 3, IF(Ind_2[[#This Row],['# of available PC services per district]]&gt;=4, 2, ))))</f>
        <v>2</v>
      </c>
    </row>
    <row r="243" spans="1:6" ht="14.5" x14ac:dyDescent="0.35">
      <c r="A243" s="24" t="s">
        <v>669</v>
      </c>
      <c r="B243" s="24" t="s">
        <v>684</v>
      </c>
      <c r="C243" s="24" t="s">
        <v>685</v>
      </c>
      <c r="D243" s="24">
        <v>6</v>
      </c>
      <c r="E243" s="25">
        <v>0.375</v>
      </c>
      <c r="F243" s="24">
        <f>IF(Ind_2[[#This Row],['# of available PC services per district]]&gt;12, 5, IF(Ind_2[[#This Row],['# of available PC services per district]]&gt;=8, 4, IF(Ind_2[[#This Row],['# of available PC services per district]]&gt;=6, 3, IF(Ind_2[[#This Row],['# of available PC services per district]]&gt;=4, 2, ))))</f>
        <v>3</v>
      </c>
    </row>
    <row r="244" spans="1:6" ht="14.5" x14ac:dyDescent="0.35">
      <c r="A244" s="24" t="s">
        <v>669</v>
      </c>
      <c r="B244" s="24" t="s">
        <v>686</v>
      </c>
      <c r="C244" s="24" t="s">
        <v>687</v>
      </c>
      <c r="D244" s="24">
        <v>3</v>
      </c>
      <c r="E244" s="25">
        <v>0.1875</v>
      </c>
      <c r="F244" s="24">
        <f>IF(Ind_2[[#This Row],['# of available PC services per district]]&gt;12, 5, IF(Ind_2[[#This Row],['# of available PC services per district]]&gt;=8, 4, IF(Ind_2[[#This Row],['# of available PC services per district]]&gt;=6, 3, IF(Ind_2[[#This Row],['# of available PC services per district]]&gt;=4, 2, ))))</f>
        <v>0</v>
      </c>
    </row>
    <row r="245" spans="1:6" ht="14.5" x14ac:dyDescent="0.35">
      <c r="A245" s="24" t="s">
        <v>669</v>
      </c>
      <c r="B245" s="24" t="s">
        <v>688</v>
      </c>
      <c r="C245" s="24" t="s">
        <v>689</v>
      </c>
      <c r="D245" s="24">
        <v>8</v>
      </c>
      <c r="E245" s="25">
        <v>0.5</v>
      </c>
      <c r="F245" s="24">
        <f>IF(Ind_2[[#This Row],['# of available PC services per district]]&gt;12, 5, IF(Ind_2[[#This Row],['# of available PC services per district]]&gt;=8, 4, IF(Ind_2[[#This Row],['# of available PC services per district]]&gt;=6, 3, IF(Ind_2[[#This Row],['# of available PC services per district]]&gt;=4, 2, ))))</f>
        <v>4</v>
      </c>
    </row>
    <row r="246" spans="1:6" ht="14.5" x14ac:dyDescent="0.35">
      <c r="A246" s="24" t="s">
        <v>332</v>
      </c>
      <c r="B246" s="24" t="s">
        <v>334</v>
      </c>
      <c r="C246" s="24" t="s">
        <v>333</v>
      </c>
      <c r="D246" s="24">
        <v>15</v>
      </c>
      <c r="E246" s="25">
        <v>0.9375</v>
      </c>
      <c r="F246" s="24">
        <f>IF(Ind_2[[#This Row],['# of available PC services per district]]&gt;12, 5, IF(Ind_2[[#This Row],['# of available PC services per district]]&gt;=8, 4, IF(Ind_2[[#This Row],['# of available PC services per district]]&gt;=6, 3, IF(Ind_2[[#This Row],['# of available PC services per district]]&gt;=4, 2, ))))</f>
        <v>5</v>
      </c>
    </row>
    <row r="247" spans="1:6" ht="14.5" x14ac:dyDescent="0.35">
      <c r="A247" s="24" t="s">
        <v>332</v>
      </c>
      <c r="B247" s="24" t="s">
        <v>336</v>
      </c>
      <c r="C247" s="24" t="s">
        <v>335</v>
      </c>
      <c r="D247" s="24">
        <v>13</v>
      </c>
      <c r="E247" s="25">
        <v>0.8125</v>
      </c>
      <c r="F247" s="24">
        <f>IF(Ind_2[[#This Row],['# of available PC services per district]]&gt;12, 5, IF(Ind_2[[#This Row],['# of available PC services per district]]&gt;=8, 4, IF(Ind_2[[#This Row],['# of available PC services per district]]&gt;=6, 3, IF(Ind_2[[#This Row],['# of available PC services per district]]&gt;=4, 2, ))))</f>
        <v>5</v>
      </c>
    </row>
    <row r="248" spans="1:6" ht="14.5" x14ac:dyDescent="0.35">
      <c r="A248" s="24" t="s">
        <v>332</v>
      </c>
      <c r="B248" s="24" t="s">
        <v>338</v>
      </c>
      <c r="C248" s="24" t="s">
        <v>337</v>
      </c>
      <c r="D248" s="24">
        <v>8</v>
      </c>
      <c r="E248" s="25">
        <v>0.5</v>
      </c>
      <c r="F248" s="24">
        <f>IF(Ind_2[[#This Row],['# of available PC services per district]]&gt;12, 5, IF(Ind_2[[#This Row],['# of available PC services per district]]&gt;=8, 4, IF(Ind_2[[#This Row],['# of available PC services per district]]&gt;=6, 3, IF(Ind_2[[#This Row],['# of available PC services per district]]&gt;=4, 2, ))))</f>
        <v>4</v>
      </c>
    </row>
    <row r="249" spans="1:6" ht="14.5" x14ac:dyDescent="0.35">
      <c r="A249" s="24" t="s">
        <v>332</v>
      </c>
      <c r="B249" s="24" t="s">
        <v>340</v>
      </c>
      <c r="C249" s="24" t="s">
        <v>339</v>
      </c>
      <c r="D249" s="24">
        <v>15</v>
      </c>
      <c r="E249" s="25">
        <v>0.9375</v>
      </c>
      <c r="F249" s="24">
        <f>IF(Ind_2[[#This Row],['# of available PC services per district]]&gt;12, 5, IF(Ind_2[[#This Row],['# of available PC services per district]]&gt;=8, 4, IF(Ind_2[[#This Row],['# of available PC services per district]]&gt;=6, 3, IF(Ind_2[[#This Row],['# of available PC services per district]]&gt;=4, 2, ))))</f>
        <v>5</v>
      </c>
    </row>
    <row r="250" spans="1:6" ht="14.5" x14ac:dyDescent="0.35">
      <c r="A250" s="24" t="s">
        <v>332</v>
      </c>
      <c r="B250" s="24" t="s">
        <v>342</v>
      </c>
      <c r="C250" s="24" t="s">
        <v>341</v>
      </c>
      <c r="D250" s="24">
        <v>6</v>
      </c>
      <c r="E250" s="25">
        <v>0.375</v>
      </c>
      <c r="F250" s="24">
        <f>IF(Ind_2[[#This Row],['# of available PC services per district]]&gt;12, 5, IF(Ind_2[[#This Row],['# of available PC services per district]]&gt;=8, 4, IF(Ind_2[[#This Row],['# of available PC services per district]]&gt;=6, 3, IF(Ind_2[[#This Row],['# of available PC services per district]]&gt;=4, 2, ))))</f>
        <v>3</v>
      </c>
    </row>
    <row r="251" spans="1:6" ht="14.5" x14ac:dyDescent="0.35">
      <c r="A251" s="24" t="s">
        <v>332</v>
      </c>
      <c r="B251" s="24" t="s">
        <v>344</v>
      </c>
      <c r="C251" s="24" t="s">
        <v>343</v>
      </c>
      <c r="D251" s="24">
        <v>10</v>
      </c>
      <c r="E251" s="25">
        <v>0.625</v>
      </c>
      <c r="F251" s="24">
        <f>IF(Ind_2[[#This Row],['# of available PC services per district]]&gt;12, 5, IF(Ind_2[[#This Row],['# of available PC services per district]]&gt;=8, 4, IF(Ind_2[[#This Row],['# of available PC services per district]]&gt;=6, 3, IF(Ind_2[[#This Row],['# of available PC services per district]]&gt;=4, 2, ))))</f>
        <v>4</v>
      </c>
    </row>
    <row r="252" spans="1:6" ht="14.5" x14ac:dyDescent="0.35">
      <c r="A252" s="24" t="s">
        <v>332</v>
      </c>
      <c r="B252" s="24" t="s">
        <v>346</v>
      </c>
      <c r="C252" s="24" t="s">
        <v>345</v>
      </c>
      <c r="D252" s="24">
        <v>9</v>
      </c>
      <c r="E252" s="25">
        <v>0.5625</v>
      </c>
      <c r="F252" s="24">
        <f>IF(Ind_2[[#This Row],['# of available PC services per district]]&gt;12, 5, IF(Ind_2[[#This Row],['# of available PC services per district]]&gt;=8, 4, IF(Ind_2[[#This Row],['# of available PC services per district]]&gt;=6, 3, IF(Ind_2[[#This Row],['# of available PC services per district]]&gt;=4, 2, ))))</f>
        <v>4</v>
      </c>
    </row>
    <row r="253" spans="1:6" ht="14.5" x14ac:dyDescent="0.35">
      <c r="A253" s="24" t="s">
        <v>332</v>
      </c>
      <c r="B253" s="24" t="s">
        <v>348</v>
      </c>
      <c r="C253" s="24" t="s">
        <v>347</v>
      </c>
      <c r="D253" s="24">
        <v>14</v>
      </c>
      <c r="E253" s="25">
        <v>0.875</v>
      </c>
      <c r="F253" s="24">
        <f>IF(Ind_2[[#This Row],['# of available PC services per district]]&gt;12, 5, IF(Ind_2[[#This Row],['# of available PC services per district]]&gt;=8, 4, IF(Ind_2[[#This Row],['# of available PC services per district]]&gt;=6, 3, IF(Ind_2[[#This Row],['# of available PC services per district]]&gt;=4, 2, ))))</f>
        <v>5</v>
      </c>
    </row>
    <row r="254" spans="1:6" ht="14.5" x14ac:dyDescent="0.35">
      <c r="A254" s="24" t="s">
        <v>690</v>
      </c>
      <c r="B254" s="24" t="s">
        <v>351</v>
      </c>
      <c r="C254" s="24" t="s">
        <v>350</v>
      </c>
      <c r="D254" s="24">
        <v>3</v>
      </c>
      <c r="E254" s="25">
        <v>0.1875</v>
      </c>
      <c r="F254" s="24">
        <f>IF(Ind_2[[#This Row],['# of available PC services per district]]&gt;12, 5, IF(Ind_2[[#This Row],['# of available PC services per district]]&gt;=8, 4, IF(Ind_2[[#This Row],['# of available PC services per district]]&gt;=6, 3, IF(Ind_2[[#This Row],['# of available PC services per district]]&gt;=4, 2, ))))</f>
        <v>0</v>
      </c>
    </row>
    <row r="255" spans="1:6" ht="14.5" x14ac:dyDescent="0.35">
      <c r="A255" s="24" t="s">
        <v>690</v>
      </c>
      <c r="B255" s="24" t="s">
        <v>691</v>
      </c>
      <c r="C255" s="24" t="s">
        <v>692</v>
      </c>
      <c r="D255" s="24">
        <v>3</v>
      </c>
      <c r="E255" s="25">
        <v>0.1875</v>
      </c>
      <c r="F255" s="24">
        <f>IF(Ind_2[[#This Row],['# of available PC services per district]]&gt;12, 5, IF(Ind_2[[#This Row],['# of available PC services per district]]&gt;=8, 4, IF(Ind_2[[#This Row],['# of available PC services per district]]&gt;=6, 3, IF(Ind_2[[#This Row],['# of available PC services per district]]&gt;=4, 2, ))))</f>
        <v>0</v>
      </c>
    </row>
    <row r="256" spans="1:6" ht="14.5" x14ac:dyDescent="0.35">
      <c r="A256" s="24" t="s">
        <v>690</v>
      </c>
      <c r="B256" s="24" t="s">
        <v>693</v>
      </c>
      <c r="C256" s="24" t="s">
        <v>694</v>
      </c>
      <c r="D256" s="24">
        <v>1</v>
      </c>
      <c r="E256" s="25">
        <v>6.25E-2</v>
      </c>
      <c r="F256" s="24">
        <f>IF(Ind_2[[#This Row],['# of available PC services per district]]&gt;12, 5, IF(Ind_2[[#This Row],['# of available PC services per district]]&gt;=8, 4, IF(Ind_2[[#This Row],['# of available PC services per district]]&gt;=6, 3, IF(Ind_2[[#This Row],['# of available PC services per district]]&gt;=4, 2, ))))</f>
        <v>0</v>
      </c>
    </row>
    <row r="257" spans="1:6" ht="14.5" x14ac:dyDescent="0.35">
      <c r="A257" s="24" t="s">
        <v>690</v>
      </c>
      <c r="B257" s="24" t="s">
        <v>695</v>
      </c>
      <c r="C257" s="24" t="s">
        <v>696</v>
      </c>
      <c r="D257" s="24">
        <v>1</v>
      </c>
      <c r="E257" s="25">
        <v>6.25E-2</v>
      </c>
      <c r="F257" s="24">
        <f>IF(Ind_2[[#This Row],['# of available PC services per district]]&gt;12, 5, IF(Ind_2[[#This Row],['# of available PC services per district]]&gt;=8, 4, IF(Ind_2[[#This Row],['# of available PC services per district]]&gt;=6, 3, IF(Ind_2[[#This Row],['# of available PC services per district]]&gt;=4, 2, ))))</f>
        <v>0</v>
      </c>
    </row>
    <row r="258" spans="1:6" ht="14.5" x14ac:dyDescent="0.35">
      <c r="A258" s="24" t="s">
        <v>690</v>
      </c>
      <c r="B258" s="24" t="s">
        <v>697</v>
      </c>
      <c r="C258" s="24" t="s">
        <v>698</v>
      </c>
      <c r="D258" s="24">
        <v>4</v>
      </c>
      <c r="E258" s="25">
        <v>0.25</v>
      </c>
      <c r="F258" s="24">
        <f>IF(Ind_2[[#This Row],['# of available PC services per district]]&gt;12, 5, IF(Ind_2[[#This Row],['# of available PC services per district]]&gt;=8, 4, IF(Ind_2[[#This Row],['# of available PC services per district]]&gt;=6, 3, IF(Ind_2[[#This Row],['# of available PC services per district]]&gt;=4, 2, ))))</f>
        <v>2</v>
      </c>
    </row>
    <row r="259" spans="1:6" ht="14.5" x14ac:dyDescent="0.35">
      <c r="A259" s="24" t="s">
        <v>690</v>
      </c>
      <c r="B259" s="24" t="s">
        <v>699</v>
      </c>
      <c r="C259" s="24" t="s">
        <v>700</v>
      </c>
      <c r="D259" s="24">
        <v>4</v>
      </c>
      <c r="E259" s="25">
        <v>0.25</v>
      </c>
      <c r="F259" s="24">
        <f>IF(Ind_2[[#This Row],['# of available PC services per district]]&gt;12, 5, IF(Ind_2[[#This Row],['# of available PC services per district]]&gt;=8, 4, IF(Ind_2[[#This Row],['# of available PC services per district]]&gt;=6, 3, IF(Ind_2[[#This Row],['# of available PC services per district]]&gt;=4, 2, ))))</f>
        <v>2</v>
      </c>
    </row>
    <row r="260" spans="1:6" ht="14.5" x14ac:dyDescent="0.35">
      <c r="A260" s="24" t="s">
        <v>690</v>
      </c>
      <c r="B260" s="24" t="s">
        <v>353</v>
      </c>
      <c r="C260" s="24" t="s">
        <v>352</v>
      </c>
      <c r="D260" s="24">
        <v>8</v>
      </c>
      <c r="E260" s="25">
        <v>0.5</v>
      </c>
      <c r="F260" s="24">
        <f>IF(Ind_2[[#This Row],['# of available PC services per district]]&gt;12, 5, IF(Ind_2[[#This Row],['# of available PC services per district]]&gt;=8, 4, IF(Ind_2[[#This Row],['# of available PC services per district]]&gt;=6, 3, IF(Ind_2[[#This Row],['# of available PC services per district]]&gt;=4, 2, ))))</f>
        <v>4</v>
      </c>
    </row>
    <row r="261" spans="1:6" ht="14.5" x14ac:dyDescent="0.35">
      <c r="A261" s="24" t="s">
        <v>690</v>
      </c>
      <c r="B261" s="24" t="s">
        <v>701</v>
      </c>
      <c r="C261" s="24" t="s">
        <v>702</v>
      </c>
      <c r="D261" s="24">
        <v>3</v>
      </c>
      <c r="E261" s="25">
        <v>0.1875</v>
      </c>
      <c r="F261" s="24">
        <f>IF(Ind_2[[#This Row],['# of available PC services per district]]&gt;12, 5, IF(Ind_2[[#This Row],['# of available PC services per district]]&gt;=8, 4, IF(Ind_2[[#This Row],['# of available PC services per district]]&gt;=6, 3, IF(Ind_2[[#This Row],['# of available PC services per district]]&gt;=4, 2, ))))</f>
        <v>0</v>
      </c>
    </row>
    <row r="262" spans="1:6" ht="14.5" x14ac:dyDescent="0.35">
      <c r="A262" s="24" t="s">
        <v>690</v>
      </c>
      <c r="B262" s="24" t="s">
        <v>355</v>
      </c>
      <c r="C262" s="24" t="s">
        <v>354</v>
      </c>
      <c r="D262" s="24">
        <v>7</v>
      </c>
      <c r="E262" s="25">
        <v>0.4375</v>
      </c>
      <c r="F262" s="24">
        <f>IF(Ind_2[[#This Row],['# of available PC services per district]]&gt;12, 5, IF(Ind_2[[#This Row],['# of available PC services per district]]&gt;=8, 4, IF(Ind_2[[#This Row],['# of available PC services per district]]&gt;=6, 3, IF(Ind_2[[#This Row],['# of available PC services per district]]&gt;=4, 2, ))))</f>
        <v>3</v>
      </c>
    </row>
    <row r="263" spans="1:6" ht="14.5" x14ac:dyDescent="0.35">
      <c r="A263" s="24" t="s">
        <v>690</v>
      </c>
      <c r="B263" s="24" t="s">
        <v>357</v>
      </c>
      <c r="C263" s="24" t="s">
        <v>356</v>
      </c>
      <c r="D263" s="24">
        <v>10</v>
      </c>
      <c r="E263" s="25">
        <v>0.625</v>
      </c>
      <c r="F263" s="24">
        <f>IF(Ind_2[[#This Row],['# of available PC services per district]]&gt;12, 5, IF(Ind_2[[#This Row],['# of available PC services per district]]&gt;=8, 4, IF(Ind_2[[#This Row],['# of available PC services per district]]&gt;=6, 3, IF(Ind_2[[#This Row],['# of available PC services per district]]&gt;=4, 2, ))))</f>
        <v>4</v>
      </c>
    </row>
    <row r="264" spans="1:6" ht="14.5" x14ac:dyDescent="0.35">
      <c r="A264" s="24" t="s">
        <v>690</v>
      </c>
      <c r="B264" s="24" t="s">
        <v>359</v>
      </c>
      <c r="C264" s="24" t="s">
        <v>358</v>
      </c>
      <c r="D264" s="24">
        <v>4</v>
      </c>
      <c r="E264" s="25">
        <v>0.25</v>
      </c>
      <c r="F264" s="24">
        <f>IF(Ind_2[[#This Row],['# of available PC services per district]]&gt;12, 5, IF(Ind_2[[#This Row],['# of available PC services per district]]&gt;=8, 4, IF(Ind_2[[#This Row],['# of available PC services per district]]&gt;=6, 3, IF(Ind_2[[#This Row],['# of available PC services per district]]&gt;=4, 2, ))))</f>
        <v>2</v>
      </c>
    </row>
    <row r="265" spans="1:6" ht="14.5" x14ac:dyDescent="0.35">
      <c r="A265" s="24" t="s">
        <v>690</v>
      </c>
      <c r="B265" s="24" t="s">
        <v>703</v>
      </c>
      <c r="C265" s="24" t="s">
        <v>704</v>
      </c>
      <c r="D265" s="24">
        <v>8</v>
      </c>
      <c r="E265" s="25">
        <v>0.5</v>
      </c>
      <c r="F265" s="24">
        <f>IF(Ind_2[[#This Row],['# of available PC services per district]]&gt;12, 5, IF(Ind_2[[#This Row],['# of available PC services per district]]&gt;=8, 4, IF(Ind_2[[#This Row],['# of available PC services per district]]&gt;=6, 3, IF(Ind_2[[#This Row],['# of available PC services per district]]&gt;=4, 2, ))))</f>
        <v>4</v>
      </c>
    </row>
    <row r="266" spans="1:6" ht="14.5" x14ac:dyDescent="0.35">
      <c r="A266" s="24" t="s">
        <v>690</v>
      </c>
      <c r="B266" s="24" t="s">
        <v>705</v>
      </c>
      <c r="C266" s="24" t="s">
        <v>706</v>
      </c>
      <c r="D266" s="24">
        <v>11</v>
      </c>
      <c r="E266" s="25">
        <v>0.6875</v>
      </c>
      <c r="F266" s="24">
        <f>IF(Ind_2[[#This Row],['# of available PC services per district]]&gt;12, 5, IF(Ind_2[[#This Row],['# of available PC services per district]]&gt;=8, 4, IF(Ind_2[[#This Row],['# of available PC services per district]]&gt;=6, 3, IF(Ind_2[[#This Row],['# of available PC services per district]]&gt;=4, 2, ))))</f>
        <v>4</v>
      </c>
    </row>
    <row r="267" spans="1:6" ht="14.5" x14ac:dyDescent="0.35">
      <c r="A267" s="24" t="s">
        <v>690</v>
      </c>
      <c r="B267" s="24" t="s">
        <v>361</v>
      </c>
      <c r="C267" s="24" t="s">
        <v>360</v>
      </c>
      <c r="D267" s="24">
        <v>13</v>
      </c>
      <c r="E267" s="25">
        <v>0.8125</v>
      </c>
      <c r="F267" s="24">
        <f>IF(Ind_2[[#This Row],['# of available PC services per district]]&gt;12, 5, IF(Ind_2[[#This Row],['# of available PC services per district]]&gt;=8, 4, IF(Ind_2[[#This Row],['# of available PC services per district]]&gt;=6, 3, IF(Ind_2[[#This Row],['# of available PC services per district]]&gt;=4, 2, ))))</f>
        <v>5</v>
      </c>
    </row>
    <row r="268" spans="1:6" ht="14.5" x14ac:dyDescent="0.35">
      <c r="A268" s="24" t="s">
        <v>690</v>
      </c>
      <c r="B268" s="24" t="s">
        <v>363</v>
      </c>
      <c r="C268" s="24" t="s">
        <v>362</v>
      </c>
      <c r="D268" s="24">
        <v>15</v>
      </c>
      <c r="E268" s="25">
        <v>0.9375</v>
      </c>
      <c r="F268" s="24">
        <f>IF(Ind_2[[#This Row],['# of available PC services per district]]&gt;12, 5, IF(Ind_2[[#This Row],['# of available PC services per district]]&gt;=8, 4, IF(Ind_2[[#This Row],['# of available PC services per district]]&gt;=6, 3, IF(Ind_2[[#This Row],['# of available PC services per district]]&gt;=4, 2, ))))</f>
        <v>5</v>
      </c>
    </row>
    <row r="269" spans="1:6" ht="14.5" x14ac:dyDescent="0.35">
      <c r="A269" s="24" t="s">
        <v>364</v>
      </c>
      <c r="B269" s="24" t="s">
        <v>366</v>
      </c>
      <c r="C269" s="24" t="s">
        <v>365</v>
      </c>
      <c r="D269" s="24">
        <v>4</v>
      </c>
      <c r="E269" s="25">
        <v>0.25</v>
      </c>
      <c r="F269" s="24">
        <f>IF(Ind_2[[#This Row],['# of available PC services per district]]&gt;12, 5, IF(Ind_2[[#This Row],['# of available PC services per district]]&gt;=8, 4, IF(Ind_2[[#This Row],['# of available PC services per district]]&gt;=6, 3, IF(Ind_2[[#This Row],['# of available PC services per district]]&gt;=4, 2, ))))</f>
        <v>2</v>
      </c>
    </row>
    <row r="270" spans="1:6" ht="14.5" x14ac:dyDescent="0.35">
      <c r="A270" s="24" t="s">
        <v>364</v>
      </c>
      <c r="B270" s="24" t="s">
        <v>368</v>
      </c>
      <c r="C270" s="24" t="s">
        <v>367</v>
      </c>
      <c r="D270" s="24">
        <v>3</v>
      </c>
      <c r="E270" s="25">
        <v>0.1875</v>
      </c>
      <c r="F270" s="24">
        <f>IF(Ind_2[[#This Row],['# of available PC services per district]]&gt;12, 5, IF(Ind_2[[#This Row],['# of available PC services per district]]&gt;=8, 4, IF(Ind_2[[#This Row],['# of available PC services per district]]&gt;=6, 3, IF(Ind_2[[#This Row],['# of available PC services per district]]&gt;=4, 2, ))))</f>
        <v>0</v>
      </c>
    </row>
    <row r="271" spans="1:6" ht="14.5" x14ac:dyDescent="0.35">
      <c r="A271" s="24" t="s">
        <v>364</v>
      </c>
      <c r="B271" s="24" t="s">
        <v>370</v>
      </c>
      <c r="C271" s="24" t="s">
        <v>369</v>
      </c>
      <c r="D271" s="24">
        <v>5</v>
      </c>
      <c r="E271" s="25">
        <v>0.3125</v>
      </c>
      <c r="F271" s="24">
        <f>IF(Ind_2[[#This Row],['# of available PC services per district]]&gt;12, 5, IF(Ind_2[[#This Row],['# of available PC services per district]]&gt;=8, 4, IF(Ind_2[[#This Row],['# of available PC services per district]]&gt;=6, 3, IF(Ind_2[[#This Row],['# of available PC services per district]]&gt;=4, 2, ))))</f>
        <v>2</v>
      </c>
    </row>
    <row r="272" spans="1:6" ht="14.5" x14ac:dyDescent="0.35">
      <c r="A272" s="24" t="s">
        <v>364</v>
      </c>
      <c r="B272" s="24" t="s">
        <v>707</v>
      </c>
      <c r="C272" s="24" t="s">
        <v>708</v>
      </c>
      <c r="D272" s="24">
        <v>1</v>
      </c>
      <c r="E272" s="25">
        <v>6.25E-2</v>
      </c>
      <c r="F272" s="24">
        <f>IF(Ind_2[[#This Row],['# of available PC services per district]]&gt;12, 5, IF(Ind_2[[#This Row],['# of available PC services per district]]&gt;=8, 4, IF(Ind_2[[#This Row],['# of available PC services per district]]&gt;=6, 3, IF(Ind_2[[#This Row],['# of available PC services per district]]&gt;=4, 2, ))))</f>
        <v>0</v>
      </c>
    </row>
    <row r="273" spans="1:6" ht="14.5" x14ac:dyDescent="0.35">
      <c r="A273" s="24" t="s">
        <v>364</v>
      </c>
      <c r="B273" s="24" t="s">
        <v>709</v>
      </c>
      <c r="C273" s="24" t="s">
        <v>710</v>
      </c>
      <c r="D273" s="24">
        <v>1</v>
      </c>
      <c r="E273" s="25">
        <v>6.25E-2</v>
      </c>
      <c r="F273" s="24">
        <f>IF(Ind_2[[#This Row],['# of available PC services per district]]&gt;12, 5, IF(Ind_2[[#This Row],['# of available PC services per district]]&gt;=8, 4, IF(Ind_2[[#This Row],['# of available PC services per district]]&gt;=6, 3, IF(Ind_2[[#This Row],['# of available PC services per district]]&gt;=4, 2, ))))</f>
        <v>0</v>
      </c>
    </row>
    <row r="274" spans="1:6" ht="14.5" x14ac:dyDescent="0.35">
      <c r="A274" s="24" t="s">
        <v>364</v>
      </c>
      <c r="B274" s="24" t="s">
        <v>372</v>
      </c>
      <c r="C274" s="24" t="s">
        <v>371</v>
      </c>
      <c r="D274" s="24">
        <v>10</v>
      </c>
      <c r="E274" s="25">
        <v>0.625</v>
      </c>
      <c r="F274" s="24">
        <f>IF(Ind_2[[#This Row],['# of available PC services per district]]&gt;12, 5, IF(Ind_2[[#This Row],['# of available PC services per district]]&gt;=8, 4, IF(Ind_2[[#This Row],['# of available PC services per district]]&gt;=6, 3, IF(Ind_2[[#This Row],['# of available PC services per district]]&gt;=4, 2, ))))</f>
        <v>4</v>
      </c>
    </row>
    <row r="275" spans="1:6" ht="14.5" x14ac:dyDescent="0.35">
      <c r="A275" s="24" t="s">
        <v>364</v>
      </c>
      <c r="B275" s="24" t="s">
        <v>374</v>
      </c>
      <c r="C275" s="24" t="s">
        <v>373</v>
      </c>
      <c r="D275" s="24">
        <v>8</v>
      </c>
      <c r="E275" s="25">
        <v>0.5</v>
      </c>
      <c r="F275" s="24">
        <f>IF(Ind_2[[#This Row],['# of available PC services per district]]&gt;12, 5, IF(Ind_2[[#This Row],['# of available PC services per district]]&gt;=8, 4, IF(Ind_2[[#This Row],['# of available PC services per district]]&gt;=6, 3, IF(Ind_2[[#This Row],['# of available PC services per district]]&gt;=4, 2, ))))</f>
        <v>4</v>
      </c>
    </row>
    <row r="276" spans="1:6" ht="14.5" x14ac:dyDescent="0.35">
      <c r="A276" s="24" t="s">
        <v>364</v>
      </c>
      <c r="B276" s="24" t="s">
        <v>376</v>
      </c>
      <c r="C276" s="24" t="s">
        <v>375</v>
      </c>
      <c r="D276" s="24">
        <v>3</v>
      </c>
      <c r="E276" s="25">
        <v>0.1875</v>
      </c>
      <c r="F276" s="24">
        <f>IF(Ind_2[[#This Row],['# of available PC services per district]]&gt;12, 5, IF(Ind_2[[#This Row],['# of available PC services per district]]&gt;=8, 4, IF(Ind_2[[#This Row],['# of available PC services per district]]&gt;=6, 3, IF(Ind_2[[#This Row],['# of available PC services per district]]&gt;=4, 2, ))))</f>
        <v>0</v>
      </c>
    </row>
    <row r="277" spans="1:6" ht="14.5" x14ac:dyDescent="0.35">
      <c r="A277" s="24" t="s">
        <v>364</v>
      </c>
      <c r="B277" s="24" t="s">
        <v>378</v>
      </c>
      <c r="C277" s="24" t="s">
        <v>377</v>
      </c>
      <c r="D277" s="24">
        <v>12</v>
      </c>
      <c r="E277" s="25">
        <v>0.75</v>
      </c>
      <c r="F277" s="24">
        <f>IF(Ind_2[[#This Row],['# of available PC services per district]]&gt;12, 5, IF(Ind_2[[#This Row],['# of available PC services per district]]&gt;=8, 4, IF(Ind_2[[#This Row],['# of available PC services per district]]&gt;=6, 3, IF(Ind_2[[#This Row],['# of available PC services per district]]&gt;=4, 2, ))))</f>
        <v>4</v>
      </c>
    </row>
    <row r="278" spans="1:6" ht="14.5" x14ac:dyDescent="0.35">
      <c r="A278" s="24" t="s">
        <v>364</v>
      </c>
      <c r="B278" s="24" t="s">
        <v>380</v>
      </c>
      <c r="C278" s="24" t="s">
        <v>379</v>
      </c>
      <c r="D278" s="24">
        <v>4</v>
      </c>
      <c r="E278" s="25">
        <v>0.25</v>
      </c>
      <c r="F278" s="24">
        <f>IF(Ind_2[[#This Row],['# of available PC services per district]]&gt;12, 5, IF(Ind_2[[#This Row],['# of available PC services per district]]&gt;=8, 4, IF(Ind_2[[#This Row],['# of available PC services per district]]&gt;=6, 3, IF(Ind_2[[#This Row],['# of available PC services per district]]&gt;=4, 2, ))))</f>
        <v>2</v>
      </c>
    </row>
    <row r="279" spans="1:6" ht="14.5" x14ac:dyDescent="0.35">
      <c r="A279" s="24" t="s">
        <v>364</v>
      </c>
      <c r="B279" s="24" t="s">
        <v>382</v>
      </c>
      <c r="C279" s="24" t="s">
        <v>381</v>
      </c>
      <c r="D279" s="24">
        <v>4</v>
      </c>
      <c r="E279" s="25">
        <v>0.25</v>
      </c>
      <c r="F279" s="24">
        <f>IF(Ind_2[[#This Row],['# of available PC services per district]]&gt;12, 5, IF(Ind_2[[#This Row],['# of available PC services per district]]&gt;=8, 4, IF(Ind_2[[#This Row],['# of available PC services per district]]&gt;=6, 3, IF(Ind_2[[#This Row],['# of available PC services per district]]&gt;=4, 2, ))))</f>
        <v>2</v>
      </c>
    </row>
    <row r="280" spans="1:6" ht="14.5" x14ac:dyDescent="0.35">
      <c r="A280" s="24" t="s">
        <v>364</v>
      </c>
      <c r="B280" s="24" t="s">
        <v>384</v>
      </c>
      <c r="C280" s="24" t="s">
        <v>383</v>
      </c>
      <c r="D280" s="24">
        <v>15</v>
      </c>
      <c r="E280" s="25">
        <v>0.9375</v>
      </c>
      <c r="F280" s="24">
        <f>IF(Ind_2[[#This Row],['# of available PC services per district]]&gt;12, 5, IF(Ind_2[[#This Row],['# of available PC services per district]]&gt;=8, 4, IF(Ind_2[[#This Row],['# of available PC services per district]]&gt;=6, 3, IF(Ind_2[[#This Row],['# of available PC services per district]]&gt;=4, 2, ))))</f>
        <v>5</v>
      </c>
    </row>
    <row r="281" spans="1:6" ht="14.5" x14ac:dyDescent="0.35">
      <c r="A281" s="24" t="s">
        <v>364</v>
      </c>
      <c r="B281" s="24" t="s">
        <v>364</v>
      </c>
      <c r="C281" s="24" t="s">
        <v>385</v>
      </c>
      <c r="D281" s="24">
        <v>14</v>
      </c>
      <c r="E281" s="25">
        <v>0.875</v>
      </c>
      <c r="F281" s="24">
        <f>IF(Ind_2[[#This Row],['# of available PC services per district]]&gt;12, 5, IF(Ind_2[[#This Row],['# of available PC services per district]]&gt;=8, 4, IF(Ind_2[[#This Row],['# of available PC services per district]]&gt;=6, 3, IF(Ind_2[[#This Row],['# of available PC services per district]]&gt;=4, 2, ))))</f>
        <v>5</v>
      </c>
    </row>
    <row r="282" spans="1:6" ht="14.5" x14ac:dyDescent="0.35">
      <c r="A282" s="24" t="s">
        <v>364</v>
      </c>
      <c r="B282" s="24" t="s">
        <v>387</v>
      </c>
      <c r="C282" s="24" t="s">
        <v>386</v>
      </c>
      <c r="D282" s="24">
        <v>2</v>
      </c>
      <c r="E282" s="25">
        <v>0.125</v>
      </c>
      <c r="F282" s="24">
        <f>IF(Ind_2[[#This Row],['# of available PC services per district]]&gt;12, 5, IF(Ind_2[[#This Row],['# of available PC services per district]]&gt;=8, 4, IF(Ind_2[[#This Row],['# of available PC services per district]]&gt;=6, 3, IF(Ind_2[[#This Row],['# of available PC services per district]]&gt;=4, 2, ))))</f>
        <v>0</v>
      </c>
    </row>
    <row r="283" spans="1:6" ht="14.5" x14ac:dyDescent="0.35">
      <c r="A283" s="24" t="s">
        <v>388</v>
      </c>
      <c r="B283" s="24" t="s">
        <v>711</v>
      </c>
      <c r="C283" s="24" t="s">
        <v>712</v>
      </c>
      <c r="D283" s="24">
        <v>3</v>
      </c>
      <c r="E283" s="25">
        <v>0.1875</v>
      </c>
      <c r="F283" s="24">
        <f>IF(Ind_2[[#This Row],['# of available PC services per district]]&gt;12, 5, IF(Ind_2[[#This Row],['# of available PC services per district]]&gt;=8, 4, IF(Ind_2[[#This Row],['# of available PC services per district]]&gt;=6, 3, IF(Ind_2[[#This Row],['# of available PC services per district]]&gt;=4, 2, ))))</f>
        <v>0</v>
      </c>
    </row>
    <row r="284" spans="1:6" ht="14.5" x14ac:dyDescent="0.35">
      <c r="A284" s="24" t="s">
        <v>388</v>
      </c>
      <c r="B284" s="24" t="s">
        <v>713</v>
      </c>
      <c r="C284" s="24" t="s">
        <v>714</v>
      </c>
      <c r="D284" s="24">
        <v>6</v>
      </c>
      <c r="E284" s="25">
        <v>0.375</v>
      </c>
      <c r="F284" s="24">
        <f>IF(Ind_2[[#This Row],['# of available PC services per district]]&gt;12, 5, IF(Ind_2[[#This Row],['# of available PC services per district]]&gt;=8, 4, IF(Ind_2[[#This Row],['# of available PC services per district]]&gt;=6, 3, IF(Ind_2[[#This Row],['# of available PC services per district]]&gt;=4, 2, ))))</f>
        <v>3</v>
      </c>
    </row>
    <row r="285" spans="1:6" ht="14.5" x14ac:dyDescent="0.35">
      <c r="A285" s="24" t="s">
        <v>388</v>
      </c>
      <c r="B285" s="24" t="s">
        <v>715</v>
      </c>
      <c r="C285" s="24" t="s">
        <v>716</v>
      </c>
      <c r="D285" s="24">
        <v>6</v>
      </c>
      <c r="E285" s="25">
        <v>0.375</v>
      </c>
      <c r="F285" s="24">
        <f>IF(Ind_2[[#This Row],['# of available PC services per district]]&gt;12, 5, IF(Ind_2[[#This Row],['# of available PC services per district]]&gt;=8, 4, IF(Ind_2[[#This Row],['# of available PC services per district]]&gt;=6, 3, IF(Ind_2[[#This Row],['# of available PC services per district]]&gt;=4, 2, ))))</f>
        <v>3</v>
      </c>
    </row>
    <row r="286" spans="1:6" ht="14.5" x14ac:dyDescent="0.35">
      <c r="A286" s="24" t="s">
        <v>388</v>
      </c>
      <c r="B286" s="24" t="s">
        <v>717</v>
      </c>
      <c r="C286" s="24" t="s">
        <v>718</v>
      </c>
      <c r="D286" s="24">
        <v>8</v>
      </c>
      <c r="E286" s="25">
        <v>0.5</v>
      </c>
      <c r="F286" s="24">
        <f>IF(Ind_2[[#This Row],['# of available PC services per district]]&gt;12, 5, IF(Ind_2[[#This Row],['# of available PC services per district]]&gt;=8, 4, IF(Ind_2[[#This Row],['# of available PC services per district]]&gt;=6, 3, IF(Ind_2[[#This Row],['# of available PC services per district]]&gt;=4, 2, ))))</f>
        <v>4</v>
      </c>
    </row>
    <row r="287" spans="1:6" ht="14.5" x14ac:dyDescent="0.35">
      <c r="A287" s="24" t="s">
        <v>388</v>
      </c>
      <c r="B287" s="24" t="s">
        <v>719</v>
      </c>
      <c r="C287" s="24" t="s">
        <v>720</v>
      </c>
      <c r="D287" s="24">
        <v>3</v>
      </c>
      <c r="E287" s="25">
        <v>0.1875</v>
      </c>
      <c r="F287" s="24">
        <f>IF(Ind_2[[#This Row],['# of available PC services per district]]&gt;12, 5, IF(Ind_2[[#This Row],['# of available PC services per district]]&gt;=8, 4, IF(Ind_2[[#This Row],['# of available PC services per district]]&gt;=6, 3, IF(Ind_2[[#This Row],['# of available PC services per district]]&gt;=4, 2, ))))</f>
        <v>0</v>
      </c>
    </row>
    <row r="288" spans="1:6" ht="14.5" x14ac:dyDescent="0.35">
      <c r="A288" s="24" t="s">
        <v>388</v>
      </c>
      <c r="B288" s="24" t="s">
        <v>721</v>
      </c>
      <c r="C288" s="24" t="s">
        <v>722</v>
      </c>
      <c r="D288" s="24">
        <v>2</v>
      </c>
      <c r="E288" s="25">
        <v>0.125</v>
      </c>
      <c r="F288" s="24">
        <f>IF(Ind_2[[#This Row],['# of available PC services per district]]&gt;12, 5, IF(Ind_2[[#This Row],['# of available PC services per district]]&gt;=8, 4, IF(Ind_2[[#This Row],['# of available PC services per district]]&gt;=6, 3, IF(Ind_2[[#This Row],['# of available PC services per district]]&gt;=4, 2, ))))</f>
        <v>0</v>
      </c>
    </row>
    <row r="289" spans="1:6" ht="14.5" x14ac:dyDescent="0.35">
      <c r="A289" s="24" t="s">
        <v>388</v>
      </c>
      <c r="B289" s="24" t="s">
        <v>723</v>
      </c>
      <c r="C289" s="24" t="s">
        <v>724</v>
      </c>
      <c r="D289" s="24">
        <v>8</v>
      </c>
      <c r="E289" s="25">
        <v>0.5</v>
      </c>
      <c r="F289" s="24">
        <f>IF(Ind_2[[#This Row],['# of available PC services per district]]&gt;12, 5, IF(Ind_2[[#This Row],['# of available PC services per district]]&gt;=8, 4, IF(Ind_2[[#This Row],['# of available PC services per district]]&gt;=6, 3, IF(Ind_2[[#This Row],['# of available PC services per district]]&gt;=4, 2, ))))</f>
        <v>4</v>
      </c>
    </row>
    <row r="290" spans="1:6" ht="14.5" x14ac:dyDescent="0.35">
      <c r="A290" s="24" t="s">
        <v>388</v>
      </c>
      <c r="B290" s="24" t="s">
        <v>390</v>
      </c>
      <c r="C290" s="24" t="s">
        <v>389</v>
      </c>
      <c r="D290" s="24">
        <v>7</v>
      </c>
      <c r="E290" s="25">
        <v>0.4375</v>
      </c>
      <c r="F290" s="24">
        <f>IF(Ind_2[[#This Row],['# of available PC services per district]]&gt;12, 5, IF(Ind_2[[#This Row],['# of available PC services per district]]&gt;=8, 4, IF(Ind_2[[#This Row],['# of available PC services per district]]&gt;=6, 3, IF(Ind_2[[#This Row],['# of available PC services per district]]&gt;=4, 2, ))))</f>
        <v>3</v>
      </c>
    </row>
    <row r="291" spans="1:6" ht="14.5" x14ac:dyDescent="0.35">
      <c r="A291" s="24" t="s">
        <v>388</v>
      </c>
      <c r="B291" s="24" t="s">
        <v>725</v>
      </c>
      <c r="C291" s="24" t="s">
        <v>726</v>
      </c>
      <c r="D291" s="24">
        <v>3</v>
      </c>
      <c r="E291" s="25">
        <v>0.1875</v>
      </c>
      <c r="F291" s="24">
        <f>IF(Ind_2[[#This Row],['# of available PC services per district]]&gt;12, 5, IF(Ind_2[[#This Row],['# of available PC services per district]]&gt;=8, 4, IF(Ind_2[[#This Row],['# of available PC services per district]]&gt;=6, 3, IF(Ind_2[[#This Row],['# of available PC services per district]]&gt;=4, 2, ))))</f>
        <v>0</v>
      </c>
    </row>
    <row r="292" spans="1:6" ht="14.5" x14ac:dyDescent="0.35">
      <c r="A292" s="24" t="s">
        <v>727</v>
      </c>
      <c r="B292" s="24" t="s">
        <v>728</v>
      </c>
      <c r="C292" s="24" t="s">
        <v>729</v>
      </c>
      <c r="D292" s="24">
        <v>1</v>
      </c>
      <c r="E292" s="25">
        <v>6.25E-2</v>
      </c>
      <c r="F292" s="24">
        <f>IF(Ind_2[[#This Row],['# of available PC services per district]]&gt;12, 5, IF(Ind_2[[#This Row],['# of available PC services per district]]&gt;=8, 4, IF(Ind_2[[#This Row],['# of available PC services per district]]&gt;=6, 3, IF(Ind_2[[#This Row],['# of available PC services per district]]&gt;=4, 2, ))))</f>
        <v>0</v>
      </c>
    </row>
    <row r="293" spans="1:6" ht="14.5" x14ac:dyDescent="0.35">
      <c r="A293" s="24" t="s">
        <v>727</v>
      </c>
      <c r="B293" s="24" t="s">
        <v>730</v>
      </c>
      <c r="C293" s="24" t="s">
        <v>731</v>
      </c>
      <c r="D293" s="24">
        <v>1</v>
      </c>
      <c r="E293" s="25">
        <v>6.25E-2</v>
      </c>
      <c r="F293" s="24">
        <f>IF(Ind_2[[#This Row],['# of available PC services per district]]&gt;12, 5, IF(Ind_2[[#This Row],['# of available PC services per district]]&gt;=8, 4, IF(Ind_2[[#This Row],['# of available PC services per district]]&gt;=6, 3, IF(Ind_2[[#This Row],['# of available PC services per district]]&gt;=4, 2, ))))</f>
        <v>0</v>
      </c>
    </row>
    <row r="294" spans="1:6" ht="14.5" x14ac:dyDescent="0.35">
      <c r="A294" s="24" t="s">
        <v>727</v>
      </c>
      <c r="B294" s="24" t="s">
        <v>732</v>
      </c>
      <c r="C294" s="24" t="s">
        <v>733</v>
      </c>
      <c r="D294" s="24">
        <v>1</v>
      </c>
      <c r="E294" s="25">
        <v>6.25E-2</v>
      </c>
      <c r="F294" s="24">
        <f>IF(Ind_2[[#This Row],['# of available PC services per district]]&gt;12, 5, IF(Ind_2[[#This Row],['# of available PC services per district]]&gt;=8, 4, IF(Ind_2[[#This Row],['# of available PC services per district]]&gt;=6, 3, IF(Ind_2[[#This Row],['# of available PC services per district]]&gt;=4, 2, ))))</f>
        <v>0</v>
      </c>
    </row>
    <row r="295" spans="1:6" ht="14.5" x14ac:dyDescent="0.35">
      <c r="A295" s="24" t="s">
        <v>727</v>
      </c>
      <c r="B295" s="24" t="s">
        <v>734</v>
      </c>
      <c r="C295" s="24" t="s">
        <v>735</v>
      </c>
      <c r="D295" s="24">
        <v>4</v>
      </c>
      <c r="E295" s="25">
        <v>0.25</v>
      </c>
      <c r="F295" s="24">
        <f>IF(Ind_2[[#This Row],['# of available PC services per district]]&gt;12, 5, IF(Ind_2[[#This Row],['# of available PC services per district]]&gt;=8, 4, IF(Ind_2[[#This Row],['# of available PC services per district]]&gt;=6, 3, IF(Ind_2[[#This Row],['# of available PC services per district]]&gt;=4, 2, ))))</f>
        <v>2</v>
      </c>
    </row>
    <row r="296" spans="1:6" ht="14.5" x14ac:dyDescent="0.35">
      <c r="A296" s="24" t="s">
        <v>727</v>
      </c>
      <c r="B296" s="24" t="s">
        <v>736</v>
      </c>
      <c r="C296" s="24" t="s">
        <v>737</v>
      </c>
      <c r="D296" s="24">
        <v>1</v>
      </c>
      <c r="E296" s="25">
        <v>6.25E-2</v>
      </c>
      <c r="F296" s="24">
        <f>IF(Ind_2[[#This Row],['# of available PC services per district]]&gt;12, 5, IF(Ind_2[[#This Row],['# of available PC services per district]]&gt;=8, 4, IF(Ind_2[[#This Row],['# of available PC services per district]]&gt;=6, 3, IF(Ind_2[[#This Row],['# of available PC services per district]]&gt;=4, 2, ))))</f>
        <v>0</v>
      </c>
    </row>
    <row r="297" spans="1:6" ht="14.5" x14ac:dyDescent="0.35">
      <c r="A297" s="24" t="s">
        <v>727</v>
      </c>
      <c r="B297" s="24" t="s">
        <v>738</v>
      </c>
      <c r="C297" s="24" t="s">
        <v>739</v>
      </c>
      <c r="D297" s="24">
        <v>1</v>
      </c>
      <c r="E297" s="25">
        <v>6.25E-2</v>
      </c>
      <c r="F297" s="24">
        <f>IF(Ind_2[[#This Row],['# of available PC services per district]]&gt;12, 5, IF(Ind_2[[#This Row],['# of available PC services per district]]&gt;=8, 4, IF(Ind_2[[#This Row],['# of available PC services per district]]&gt;=6, 3, IF(Ind_2[[#This Row],['# of available PC services per district]]&gt;=4, 2, ))))</f>
        <v>0</v>
      </c>
    </row>
    <row r="298" spans="1:6" ht="14.5" x14ac:dyDescent="0.35">
      <c r="A298" s="24" t="s">
        <v>727</v>
      </c>
      <c r="B298" s="24" t="s">
        <v>740</v>
      </c>
      <c r="C298" s="24" t="s">
        <v>741</v>
      </c>
      <c r="D298" s="24">
        <v>1</v>
      </c>
      <c r="E298" s="25">
        <v>6.25E-2</v>
      </c>
      <c r="F298" s="24">
        <f>IF(Ind_2[[#This Row],['# of available PC services per district]]&gt;12, 5, IF(Ind_2[[#This Row],['# of available PC services per district]]&gt;=8, 4, IF(Ind_2[[#This Row],['# of available PC services per district]]&gt;=6, 3, IF(Ind_2[[#This Row],['# of available PC services per district]]&gt;=4, 2, ))))</f>
        <v>0</v>
      </c>
    </row>
    <row r="299" spans="1:6" ht="14.5" x14ac:dyDescent="0.35">
      <c r="A299" s="24" t="s">
        <v>727</v>
      </c>
      <c r="B299" s="24" t="s">
        <v>742</v>
      </c>
      <c r="C299" s="24" t="s">
        <v>743</v>
      </c>
      <c r="D299" s="24">
        <v>1</v>
      </c>
      <c r="E299" s="25">
        <v>6.25E-2</v>
      </c>
      <c r="F299" s="24">
        <f>IF(Ind_2[[#This Row],['# of available PC services per district]]&gt;12, 5, IF(Ind_2[[#This Row],['# of available PC services per district]]&gt;=8, 4, IF(Ind_2[[#This Row],['# of available PC services per district]]&gt;=6, 3, IF(Ind_2[[#This Row],['# of available PC services per district]]&gt;=4, 2, ))))</f>
        <v>0</v>
      </c>
    </row>
    <row r="300" spans="1:6" ht="14.5" x14ac:dyDescent="0.35">
      <c r="A300" s="24" t="s">
        <v>727</v>
      </c>
      <c r="B300" s="24" t="s">
        <v>744</v>
      </c>
      <c r="C300" s="24" t="s">
        <v>745</v>
      </c>
      <c r="D300" s="24">
        <v>1</v>
      </c>
      <c r="E300" s="25">
        <v>6.25E-2</v>
      </c>
      <c r="F300" s="24">
        <f>IF(Ind_2[[#This Row],['# of available PC services per district]]&gt;12, 5, IF(Ind_2[[#This Row],['# of available PC services per district]]&gt;=8, 4, IF(Ind_2[[#This Row],['# of available PC services per district]]&gt;=6, 3, IF(Ind_2[[#This Row],['# of available PC services per district]]&gt;=4, 2, ))))</f>
        <v>0</v>
      </c>
    </row>
    <row r="301" spans="1:6" ht="14.5" x14ac:dyDescent="0.35">
      <c r="A301" s="24" t="s">
        <v>391</v>
      </c>
      <c r="B301" s="24" t="s">
        <v>393</v>
      </c>
      <c r="C301" s="24" t="s">
        <v>392</v>
      </c>
      <c r="D301" s="24">
        <v>9</v>
      </c>
      <c r="E301" s="25">
        <v>0.5625</v>
      </c>
      <c r="F301" s="24">
        <f>IF(Ind_2[[#This Row],['# of available PC services per district]]&gt;12, 5, IF(Ind_2[[#This Row],['# of available PC services per district]]&gt;=8, 4, IF(Ind_2[[#This Row],['# of available PC services per district]]&gt;=6, 3, IF(Ind_2[[#This Row],['# of available PC services per district]]&gt;=4, 2, ))))</f>
        <v>4</v>
      </c>
    </row>
    <row r="302" spans="1:6" ht="14.5" x14ac:dyDescent="0.35">
      <c r="A302" s="24" t="s">
        <v>391</v>
      </c>
      <c r="B302" s="24" t="s">
        <v>746</v>
      </c>
      <c r="C302" s="24" t="s">
        <v>747</v>
      </c>
      <c r="D302" s="24">
        <v>8</v>
      </c>
      <c r="E302" s="25">
        <v>0.5</v>
      </c>
      <c r="F302" s="24">
        <f>IF(Ind_2[[#This Row],['# of available PC services per district]]&gt;12, 5, IF(Ind_2[[#This Row],['# of available PC services per district]]&gt;=8, 4, IF(Ind_2[[#This Row],['# of available PC services per district]]&gt;=6, 3, IF(Ind_2[[#This Row],['# of available PC services per district]]&gt;=4, 2, ))))</f>
        <v>4</v>
      </c>
    </row>
    <row r="303" spans="1:6" ht="14.5" x14ac:dyDescent="0.35">
      <c r="A303" s="24" t="s">
        <v>391</v>
      </c>
      <c r="B303" s="24" t="s">
        <v>748</v>
      </c>
      <c r="C303" s="24" t="s">
        <v>749</v>
      </c>
      <c r="D303" s="24">
        <v>8</v>
      </c>
      <c r="E303" s="25">
        <v>0.5</v>
      </c>
      <c r="F303" s="24">
        <f>IF(Ind_2[[#This Row],['# of available PC services per district]]&gt;12, 5, IF(Ind_2[[#This Row],['# of available PC services per district]]&gt;=8, 4, IF(Ind_2[[#This Row],['# of available PC services per district]]&gt;=6, 3, IF(Ind_2[[#This Row],['# of available PC services per district]]&gt;=4, 2, ))))</f>
        <v>4</v>
      </c>
    </row>
    <row r="304" spans="1:6" ht="14.5" x14ac:dyDescent="0.35">
      <c r="A304" s="24" t="s">
        <v>391</v>
      </c>
      <c r="B304" s="24" t="s">
        <v>750</v>
      </c>
      <c r="C304" s="24" t="s">
        <v>751</v>
      </c>
      <c r="D304" s="24">
        <v>9</v>
      </c>
      <c r="E304" s="25">
        <v>0.5625</v>
      </c>
      <c r="F304" s="24">
        <f>IF(Ind_2[[#This Row],['# of available PC services per district]]&gt;12, 5, IF(Ind_2[[#This Row],['# of available PC services per district]]&gt;=8, 4, IF(Ind_2[[#This Row],['# of available PC services per district]]&gt;=6, 3, IF(Ind_2[[#This Row],['# of available PC services per district]]&gt;=4, 2, ))))</f>
        <v>4</v>
      </c>
    </row>
    <row r="305" spans="1:6" ht="14.5" x14ac:dyDescent="0.35">
      <c r="A305" s="24" t="s">
        <v>391</v>
      </c>
      <c r="B305" s="24" t="s">
        <v>752</v>
      </c>
      <c r="C305" s="24" t="s">
        <v>753</v>
      </c>
      <c r="D305" s="24">
        <v>6</v>
      </c>
      <c r="E305" s="25">
        <v>0.375</v>
      </c>
      <c r="F305" s="24">
        <f>IF(Ind_2[[#This Row],['# of available PC services per district]]&gt;12, 5, IF(Ind_2[[#This Row],['# of available PC services per district]]&gt;=8, 4, IF(Ind_2[[#This Row],['# of available PC services per district]]&gt;=6, 3, IF(Ind_2[[#This Row],['# of available PC services per district]]&gt;=4, 2, ))))</f>
        <v>3</v>
      </c>
    </row>
    <row r="306" spans="1:6" ht="14.5" x14ac:dyDescent="0.35">
      <c r="A306" s="24" t="s">
        <v>391</v>
      </c>
      <c r="B306" s="24" t="s">
        <v>754</v>
      </c>
      <c r="C306" s="24" t="s">
        <v>755</v>
      </c>
      <c r="D306" s="24">
        <v>8</v>
      </c>
      <c r="E306" s="25">
        <v>0.5</v>
      </c>
      <c r="F306" s="24">
        <f>IF(Ind_2[[#This Row],['# of available PC services per district]]&gt;12, 5, IF(Ind_2[[#This Row],['# of available PC services per district]]&gt;=8, 4, IF(Ind_2[[#This Row],['# of available PC services per district]]&gt;=6, 3, IF(Ind_2[[#This Row],['# of available PC services per district]]&gt;=4, 2, ))))</f>
        <v>4</v>
      </c>
    </row>
    <row r="307" spans="1:6" ht="14.5" x14ac:dyDescent="0.35">
      <c r="A307" s="24" t="s">
        <v>391</v>
      </c>
      <c r="B307" s="24" t="s">
        <v>756</v>
      </c>
      <c r="C307" s="24" t="s">
        <v>757</v>
      </c>
      <c r="D307" s="24">
        <v>8</v>
      </c>
      <c r="E307" s="25">
        <v>0.5</v>
      </c>
      <c r="F307" s="24">
        <f>IF(Ind_2[[#This Row],['# of available PC services per district]]&gt;12, 5, IF(Ind_2[[#This Row],['# of available PC services per district]]&gt;=8, 4, IF(Ind_2[[#This Row],['# of available PC services per district]]&gt;=6, 3, IF(Ind_2[[#This Row],['# of available PC services per district]]&gt;=4, 2, ))))</f>
        <v>4</v>
      </c>
    </row>
    <row r="308" spans="1:6" ht="14.5" x14ac:dyDescent="0.35">
      <c r="A308" s="24" t="s">
        <v>391</v>
      </c>
      <c r="B308" s="24" t="s">
        <v>758</v>
      </c>
      <c r="C308" s="24" t="s">
        <v>759</v>
      </c>
      <c r="D308" s="24">
        <v>8</v>
      </c>
      <c r="E308" s="25">
        <v>0.5</v>
      </c>
      <c r="F308" s="24">
        <f>IF(Ind_2[[#This Row],['# of available PC services per district]]&gt;12, 5, IF(Ind_2[[#This Row],['# of available PC services per district]]&gt;=8, 4, IF(Ind_2[[#This Row],['# of available PC services per district]]&gt;=6, 3, IF(Ind_2[[#This Row],['# of available PC services per district]]&gt;=4, 2, ))))</f>
        <v>4</v>
      </c>
    </row>
    <row r="309" spans="1:6" ht="14.5" x14ac:dyDescent="0.35">
      <c r="A309" s="24" t="s">
        <v>391</v>
      </c>
      <c r="B309" s="24" t="s">
        <v>760</v>
      </c>
      <c r="C309" s="24" t="s">
        <v>761</v>
      </c>
      <c r="D309" s="24">
        <v>9</v>
      </c>
      <c r="E309" s="25">
        <v>0.5625</v>
      </c>
      <c r="F309" s="24">
        <f>IF(Ind_2[[#This Row],['# of available PC services per district]]&gt;12, 5, IF(Ind_2[[#This Row],['# of available PC services per district]]&gt;=8, 4, IF(Ind_2[[#This Row],['# of available PC services per district]]&gt;=6, 3, IF(Ind_2[[#This Row],['# of available PC services per district]]&gt;=4, 2, ))))</f>
        <v>4</v>
      </c>
    </row>
    <row r="310" spans="1:6" ht="14.5" x14ac:dyDescent="0.35">
      <c r="A310" s="24" t="s">
        <v>391</v>
      </c>
      <c r="B310" s="24" t="s">
        <v>762</v>
      </c>
      <c r="C310" s="24" t="s">
        <v>763</v>
      </c>
      <c r="D310" s="24">
        <v>13</v>
      </c>
      <c r="E310" s="25">
        <v>0.8125</v>
      </c>
      <c r="F310" s="24">
        <f>IF(Ind_2[[#This Row],['# of available PC services per district]]&gt;12, 5, IF(Ind_2[[#This Row],['# of available PC services per district]]&gt;=8, 4, IF(Ind_2[[#This Row],['# of available PC services per district]]&gt;=6, 3, IF(Ind_2[[#This Row],['# of available PC services per district]]&gt;=4, 2, ))))</f>
        <v>5</v>
      </c>
    </row>
    <row r="311" spans="1:6" ht="14.5" x14ac:dyDescent="0.35">
      <c r="A311" s="24" t="s">
        <v>391</v>
      </c>
      <c r="B311" s="24" t="s">
        <v>764</v>
      </c>
      <c r="C311" s="24" t="s">
        <v>765</v>
      </c>
      <c r="D311" s="24">
        <v>13</v>
      </c>
      <c r="E311" s="25">
        <v>0.8125</v>
      </c>
      <c r="F311" s="24">
        <f>IF(Ind_2[[#This Row],['# of available PC services per district]]&gt;12, 5, IF(Ind_2[[#This Row],['# of available PC services per district]]&gt;=8, 4, IF(Ind_2[[#This Row],['# of available PC services per district]]&gt;=6, 3, IF(Ind_2[[#This Row],['# of available PC services per district]]&gt;=4, 2, ))))</f>
        <v>5</v>
      </c>
    </row>
    <row r="312" spans="1:6" ht="14.5" x14ac:dyDescent="0.35">
      <c r="A312" s="24" t="s">
        <v>391</v>
      </c>
      <c r="B312" s="24" t="s">
        <v>766</v>
      </c>
      <c r="C312" s="24" t="s">
        <v>767</v>
      </c>
      <c r="D312" s="24">
        <v>13</v>
      </c>
      <c r="E312" s="25">
        <v>0.8125</v>
      </c>
      <c r="F312" s="24">
        <f>IF(Ind_2[[#This Row],['# of available PC services per district]]&gt;12, 5, IF(Ind_2[[#This Row],['# of available PC services per district]]&gt;=8, 4, IF(Ind_2[[#This Row],['# of available PC services per district]]&gt;=6, 3, IF(Ind_2[[#This Row],['# of available PC services per district]]&gt;=4, 2, ))))</f>
        <v>5</v>
      </c>
    </row>
    <row r="313" spans="1:6" ht="14.5" x14ac:dyDescent="0.35">
      <c r="A313" s="24" t="s">
        <v>391</v>
      </c>
      <c r="B313" s="24" t="s">
        <v>768</v>
      </c>
      <c r="C313" s="24" t="s">
        <v>769</v>
      </c>
      <c r="D313" s="24">
        <v>8</v>
      </c>
      <c r="E313" s="25">
        <v>0.5</v>
      </c>
      <c r="F313" s="24">
        <f>IF(Ind_2[[#This Row],['# of available PC services per district]]&gt;12, 5, IF(Ind_2[[#This Row],['# of available PC services per district]]&gt;=8, 4, IF(Ind_2[[#This Row],['# of available PC services per district]]&gt;=6, 3, IF(Ind_2[[#This Row],['# of available PC services per district]]&gt;=4, 2, ))))</f>
        <v>4</v>
      </c>
    </row>
    <row r="314" spans="1:6" ht="14.5" x14ac:dyDescent="0.35">
      <c r="A314" s="24" t="s">
        <v>391</v>
      </c>
      <c r="B314" s="24" t="s">
        <v>770</v>
      </c>
      <c r="C314" s="24" t="s">
        <v>771</v>
      </c>
      <c r="D314" s="24">
        <v>12</v>
      </c>
      <c r="E314" s="25">
        <v>0.75</v>
      </c>
      <c r="F314" s="24">
        <f>IF(Ind_2[[#This Row],['# of available PC services per district]]&gt;12, 5, IF(Ind_2[[#This Row],['# of available PC services per district]]&gt;=8, 4, IF(Ind_2[[#This Row],['# of available PC services per district]]&gt;=6, 3, IF(Ind_2[[#This Row],['# of available PC services per district]]&gt;=4, 2, ))))</f>
        <v>4</v>
      </c>
    </row>
    <row r="315" spans="1:6" ht="14.5" x14ac:dyDescent="0.35">
      <c r="A315" s="24" t="s">
        <v>391</v>
      </c>
      <c r="B315" s="24" t="s">
        <v>391</v>
      </c>
      <c r="C315" s="24" t="s">
        <v>772</v>
      </c>
      <c r="D315" s="24">
        <v>14</v>
      </c>
      <c r="E315" s="25">
        <v>0.875</v>
      </c>
      <c r="F315" s="24">
        <f>IF(Ind_2[[#This Row],['# of available PC services per district]]&gt;12, 5, IF(Ind_2[[#This Row],['# of available PC services per district]]&gt;=8, 4, IF(Ind_2[[#This Row],['# of available PC services per district]]&gt;=6, 3, IF(Ind_2[[#This Row],['# of available PC services per district]]&gt;=4, 2, ))))</f>
        <v>5</v>
      </c>
    </row>
    <row r="316" spans="1:6" ht="14.5" x14ac:dyDescent="0.35">
      <c r="A316" s="24" t="s">
        <v>391</v>
      </c>
      <c r="B316" s="24" t="s">
        <v>773</v>
      </c>
      <c r="C316" s="24" t="s">
        <v>774</v>
      </c>
      <c r="D316" s="24">
        <v>8</v>
      </c>
      <c r="E316" s="25">
        <v>0.5</v>
      </c>
      <c r="F316" s="24">
        <f>IF(Ind_2[[#This Row],['# of available PC services per district]]&gt;12, 5, IF(Ind_2[[#This Row],['# of available PC services per district]]&gt;=8, 4, IF(Ind_2[[#This Row],['# of available PC services per district]]&gt;=6, 3, IF(Ind_2[[#This Row],['# of available PC services per district]]&gt;=4, 2, ))))</f>
        <v>4</v>
      </c>
    </row>
    <row r="317" spans="1:6" ht="14.5" x14ac:dyDescent="0.35">
      <c r="A317" s="24" t="s">
        <v>391</v>
      </c>
      <c r="B317" s="24" t="s">
        <v>775</v>
      </c>
      <c r="C317" s="24" t="s">
        <v>776</v>
      </c>
      <c r="D317" s="24">
        <v>13</v>
      </c>
      <c r="E317" s="25">
        <v>0.8125</v>
      </c>
      <c r="F317" s="24">
        <f>IF(Ind_2[[#This Row],['# of available PC services per district]]&gt;12, 5, IF(Ind_2[[#This Row],['# of available PC services per district]]&gt;=8, 4, IF(Ind_2[[#This Row],['# of available PC services per district]]&gt;=6, 3, IF(Ind_2[[#This Row],['# of available PC services per district]]&gt;=4, 2, ))))</f>
        <v>5</v>
      </c>
    </row>
    <row r="318" spans="1:6" ht="14.5" x14ac:dyDescent="0.35">
      <c r="A318" s="24" t="s">
        <v>391</v>
      </c>
      <c r="B318" s="24" t="s">
        <v>395</v>
      </c>
      <c r="C318" s="24" t="s">
        <v>394</v>
      </c>
      <c r="D318" s="24">
        <v>9</v>
      </c>
      <c r="E318" s="25">
        <v>0.5625</v>
      </c>
      <c r="F318" s="24">
        <f>IF(Ind_2[[#This Row],['# of available PC services per district]]&gt;12, 5, IF(Ind_2[[#This Row],['# of available PC services per district]]&gt;=8, 4, IF(Ind_2[[#This Row],['# of available PC services per district]]&gt;=6, 3, IF(Ind_2[[#This Row],['# of available PC services per district]]&gt;=4, 2, ))))</f>
        <v>4</v>
      </c>
    </row>
    <row r="319" spans="1:6" ht="14.5" x14ac:dyDescent="0.35">
      <c r="A319" s="24" t="s">
        <v>391</v>
      </c>
      <c r="B319" s="24" t="s">
        <v>397</v>
      </c>
      <c r="C319" s="24" t="s">
        <v>396</v>
      </c>
      <c r="D319" s="24">
        <v>12</v>
      </c>
      <c r="E319" s="25">
        <v>0.75</v>
      </c>
      <c r="F319" s="24">
        <f>IF(Ind_2[[#This Row],['# of available PC services per district]]&gt;12, 5, IF(Ind_2[[#This Row],['# of available PC services per district]]&gt;=8, 4, IF(Ind_2[[#This Row],['# of available PC services per district]]&gt;=6, 3, IF(Ind_2[[#This Row],['# of available PC services per district]]&gt;=4, 2, ))))</f>
        <v>4</v>
      </c>
    </row>
    <row r="320" spans="1:6" ht="14.5" x14ac:dyDescent="0.35">
      <c r="A320" s="24" t="s">
        <v>391</v>
      </c>
      <c r="B320" s="24" t="s">
        <v>777</v>
      </c>
      <c r="C320" s="24" t="s">
        <v>778</v>
      </c>
      <c r="D320" s="24">
        <v>6</v>
      </c>
      <c r="E320" s="25">
        <v>0.375</v>
      </c>
      <c r="F320" s="24">
        <f>IF(Ind_2[[#This Row],['# of available PC services per district]]&gt;12, 5, IF(Ind_2[[#This Row],['# of available PC services per district]]&gt;=8, 4, IF(Ind_2[[#This Row],['# of available PC services per district]]&gt;=6, 3, IF(Ind_2[[#This Row],['# of available PC services per district]]&gt;=4, 2, ))))</f>
        <v>3</v>
      </c>
    </row>
    <row r="321" spans="1:6" ht="14.5" x14ac:dyDescent="0.35">
      <c r="A321" s="24" t="s">
        <v>779</v>
      </c>
      <c r="B321" s="24" t="s">
        <v>400</v>
      </c>
      <c r="C321" s="24" t="s">
        <v>399</v>
      </c>
      <c r="D321" s="24">
        <v>8</v>
      </c>
      <c r="E321" s="25">
        <v>0.5</v>
      </c>
      <c r="F321" s="24">
        <f>IF(Ind_2[[#This Row],['# of available PC services per district]]&gt;12, 5, IF(Ind_2[[#This Row],['# of available PC services per district]]&gt;=8, 4, IF(Ind_2[[#This Row],['# of available PC services per district]]&gt;=6, 3, IF(Ind_2[[#This Row],['# of available PC services per district]]&gt;=4, 2, ))))</f>
        <v>4</v>
      </c>
    </row>
    <row r="322" spans="1:6" ht="14.5" x14ac:dyDescent="0.35">
      <c r="A322" s="24" t="s">
        <v>779</v>
      </c>
      <c r="B322" s="24" t="s">
        <v>402</v>
      </c>
      <c r="C322" s="24" t="s">
        <v>401</v>
      </c>
      <c r="D322" s="24">
        <v>10</v>
      </c>
      <c r="E322" s="25">
        <v>0.625</v>
      </c>
      <c r="F322" s="24">
        <f>IF(Ind_2[[#This Row],['# of available PC services per district]]&gt;12, 5, IF(Ind_2[[#This Row],['# of available PC services per district]]&gt;=8, 4, IF(Ind_2[[#This Row],['# of available PC services per district]]&gt;=6, 3, IF(Ind_2[[#This Row],['# of available PC services per district]]&gt;=4, 2, ))))</f>
        <v>4</v>
      </c>
    </row>
    <row r="323" spans="1:6" ht="14.5" x14ac:dyDescent="0.35">
      <c r="A323" s="24" t="s">
        <v>779</v>
      </c>
      <c r="B323" s="24" t="s">
        <v>780</v>
      </c>
      <c r="C323" s="24" t="s">
        <v>403</v>
      </c>
      <c r="D323" s="24">
        <v>10</v>
      </c>
      <c r="E323" s="25">
        <v>0.625</v>
      </c>
      <c r="F323" s="24">
        <f>IF(Ind_2[[#This Row],['# of available PC services per district]]&gt;12, 5, IF(Ind_2[[#This Row],['# of available PC services per district]]&gt;=8, 4, IF(Ind_2[[#This Row],['# of available PC services per district]]&gt;=6, 3, IF(Ind_2[[#This Row],['# of available PC services per district]]&gt;=4, 2, ))))</f>
        <v>4</v>
      </c>
    </row>
    <row r="324" spans="1:6" ht="14.5" x14ac:dyDescent="0.35">
      <c r="A324" s="24" t="s">
        <v>779</v>
      </c>
      <c r="B324" s="24" t="s">
        <v>781</v>
      </c>
      <c r="C324" s="24" t="s">
        <v>782</v>
      </c>
      <c r="D324" s="24">
        <v>3</v>
      </c>
      <c r="E324" s="25">
        <v>0.1875</v>
      </c>
      <c r="F324" s="24">
        <f>IF(Ind_2[[#This Row],['# of available PC services per district]]&gt;12, 5, IF(Ind_2[[#This Row],['# of available PC services per district]]&gt;=8, 4, IF(Ind_2[[#This Row],['# of available PC services per district]]&gt;=6, 3, IF(Ind_2[[#This Row],['# of available PC services per district]]&gt;=4, 2, ))))</f>
        <v>0</v>
      </c>
    </row>
    <row r="325" spans="1:6" ht="14.5" x14ac:dyDescent="0.35">
      <c r="A325" s="24" t="s">
        <v>779</v>
      </c>
      <c r="B325" s="24" t="s">
        <v>783</v>
      </c>
      <c r="C325" s="24" t="s">
        <v>784</v>
      </c>
      <c r="D325" s="24">
        <v>9</v>
      </c>
      <c r="E325" s="25">
        <v>0.5625</v>
      </c>
      <c r="F325" s="24">
        <f>IF(Ind_2[[#This Row],['# of available PC services per district]]&gt;12, 5, IF(Ind_2[[#This Row],['# of available PC services per district]]&gt;=8, 4, IF(Ind_2[[#This Row],['# of available PC services per district]]&gt;=6, 3, IF(Ind_2[[#This Row],['# of available PC services per district]]&gt;=4, 2, ))))</f>
        <v>4</v>
      </c>
    </row>
    <row r="326" spans="1:6" ht="14.5" x14ac:dyDescent="0.35">
      <c r="A326" s="24" t="s">
        <v>779</v>
      </c>
      <c r="B326" s="24" t="s">
        <v>785</v>
      </c>
      <c r="C326" s="24" t="s">
        <v>405</v>
      </c>
      <c r="D326" s="24">
        <v>12</v>
      </c>
      <c r="E326" s="25">
        <v>0.75</v>
      </c>
      <c r="F326" s="24">
        <f>IF(Ind_2[[#This Row],['# of available PC services per district]]&gt;12, 5, IF(Ind_2[[#This Row],['# of available PC services per district]]&gt;=8, 4, IF(Ind_2[[#This Row],['# of available PC services per district]]&gt;=6, 3, IF(Ind_2[[#This Row],['# of available PC services per district]]&gt;=4, 2, ))))</f>
        <v>4</v>
      </c>
    </row>
    <row r="327" spans="1:6" ht="14.5" x14ac:dyDescent="0.35">
      <c r="A327" s="24" t="s">
        <v>779</v>
      </c>
      <c r="B327" s="24" t="s">
        <v>786</v>
      </c>
      <c r="C327" s="24" t="s">
        <v>787</v>
      </c>
      <c r="D327" s="24">
        <v>5</v>
      </c>
      <c r="E327" s="25">
        <v>0.3125</v>
      </c>
      <c r="F327" s="24">
        <f>IF(Ind_2[[#This Row],['# of available PC services per district]]&gt;12, 5, IF(Ind_2[[#This Row],['# of available PC services per district]]&gt;=8, 4, IF(Ind_2[[#This Row],['# of available PC services per district]]&gt;=6, 3, IF(Ind_2[[#This Row],['# of available PC services per district]]&gt;=4, 2, ))))</f>
        <v>2</v>
      </c>
    </row>
    <row r="328" spans="1:6" ht="14.5" x14ac:dyDescent="0.35">
      <c r="A328" s="24" t="s">
        <v>779</v>
      </c>
      <c r="B328" s="24" t="s">
        <v>408</v>
      </c>
      <c r="C328" s="24" t="s">
        <v>407</v>
      </c>
      <c r="D328" s="24">
        <v>5</v>
      </c>
      <c r="E328" s="25">
        <v>0.3125</v>
      </c>
      <c r="F328" s="24">
        <f>IF(Ind_2[[#This Row],['# of available PC services per district]]&gt;12, 5, IF(Ind_2[[#This Row],['# of available PC services per district]]&gt;=8, 4, IF(Ind_2[[#This Row],['# of available PC services per district]]&gt;=6, 3, IF(Ind_2[[#This Row],['# of available PC services per district]]&gt;=4, 2, ))))</f>
        <v>2</v>
      </c>
    </row>
    <row r="329" spans="1:6" ht="14.5" x14ac:dyDescent="0.35">
      <c r="A329" s="24" t="s">
        <v>779</v>
      </c>
      <c r="B329" s="24" t="s">
        <v>410</v>
      </c>
      <c r="C329" s="24" t="s">
        <v>409</v>
      </c>
      <c r="D329" s="24">
        <v>10</v>
      </c>
      <c r="E329" s="25">
        <v>0.625</v>
      </c>
      <c r="F329" s="24">
        <f>IF(Ind_2[[#This Row],['# of available PC services per district]]&gt;12, 5, IF(Ind_2[[#This Row],['# of available PC services per district]]&gt;=8, 4, IF(Ind_2[[#This Row],['# of available PC services per district]]&gt;=6, 3, IF(Ind_2[[#This Row],['# of available PC services per district]]&gt;=4, 2, ))))</f>
        <v>4</v>
      </c>
    </row>
    <row r="330" spans="1:6" ht="14.5" x14ac:dyDescent="0.35">
      <c r="A330" s="24" t="s">
        <v>788</v>
      </c>
      <c r="B330" s="24" t="s">
        <v>789</v>
      </c>
      <c r="C330" s="24" t="s">
        <v>790</v>
      </c>
      <c r="D330" s="24">
        <v>9</v>
      </c>
      <c r="E330" s="25">
        <v>0.5625</v>
      </c>
      <c r="F330" s="24">
        <f>IF(Ind_2[[#This Row],['# of available PC services per district]]&gt;12, 5, IF(Ind_2[[#This Row],['# of available PC services per district]]&gt;=8, 4, IF(Ind_2[[#This Row],['# of available PC services per district]]&gt;=6, 3, IF(Ind_2[[#This Row],['# of available PC services per district]]&gt;=4, 2, ))))</f>
        <v>4</v>
      </c>
    </row>
    <row r="331" spans="1:6" ht="14.5" x14ac:dyDescent="0.35">
      <c r="A331" s="24" t="s">
        <v>788</v>
      </c>
      <c r="B331" s="24" t="s">
        <v>791</v>
      </c>
      <c r="C331" s="24" t="s">
        <v>792</v>
      </c>
      <c r="D331" s="24">
        <v>4</v>
      </c>
      <c r="E331" s="25">
        <v>0.25</v>
      </c>
      <c r="F331" s="24">
        <f>IF(Ind_2[[#This Row],['# of available PC services per district]]&gt;12, 5, IF(Ind_2[[#This Row],['# of available PC services per district]]&gt;=8, 4, IF(Ind_2[[#This Row],['# of available PC services per district]]&gt;=6, 3, IF(Ind_2[[#This Row],['# of available PC services per district]]&gt;=4, 2, ))))</f>
        <v>2</v>
      </c>
    </row>
    <row r="332" spans="1:6" ht="14.5" x14ac:dyDescent="0.35">
      <c r="A332" s="24" t="s">
        <v>788</v>
      </c>
      <c r="B332" s="24" t="s">
        <v>793</v>
      </c>
      <c r="C332" s="24" t="s">
        <v>794</v>
      </c>
      <c r="D332" s="24">
        <v>10</v>
      </c>
      <c r="E332" s="25">
        <v>0.625</v>
      </c>
      <c r="F332" s="24">
        <f>IF(Ind_2[[#This Row],['# of available PC services per district]]&gt;12, 5, IF(Ind_2[[#This Row],['# of available PC services per district]]&gt;=8, 4, IF(Ind_2[[#This Row],['# of available PC services per district]]&gt;=6, 3, IF(Ind_2[[#This Row],['# of available PC services per district]]&gt;=4, 2, ))))</f>
        <v>4</v>
      </c>
    </row>
    <row r="333" spans="1:6" ht="14.5" x14ac:dyDescent="0.35">
      <c r="A333" s="24" t="s">
        <v>788</v>
      </c>
      <c r="B333" s="24" t="s">
        <v>795</v>
      </c>
      <c r="C333" s="24" t="s">
        <v>796</v>
      </c>
      <c r="D333" s="24">
        <v>5</v>
      </c>
      <c r="E333" s="25">
        <v>0.3125</v>
      </c>
      <c r="F333" s="24">
        <f>IF(Ind_2[[#This Row],['# of available PC services per district]]&gt;12, 5, IF(Ind_2[[#This Row],['# of available PC services per district]]&gt;=8, 4, IF(Ind_2[[#This Row],['# of available PC services per district]]&gt;=6, 3, IF(Ind_2[[#This Row],['# of available PC services per district]]&gt;=4, 2, ))))</f>
        <v>2</v>
      </c>
    </row>
    <row r="334" spans="1:6" ht="14.5" x14ac:dyDescent="0.35">
      <c r="A334" s="24" t="s">
        <v>788</v>
      </c>
      <c r="B334" s="24" t="s">
        <v>797</v>
      </c>
      <c r="C334" s="24" t="s">
        <v>798</v>
      </c>
      <c r="D334" s="24">
        <v>4</v>
      </c>
      <c r="E334" s="25">
        <v>0.25</v>
      </c>
      <c r="F334" s="24">
        <f>IF(Ind_2[[#This Row],['# of available PC services per district]]&gt;12, 5, IF(Ind_2[[#This Row],['# of available PC services per district]]&gt;=8, 4, IF(Ind_2[[#This Row],['# of available PC services per district]]&gt;=6, 3, IF(Ind_2[[#This Row],['# of available PC services per district]]&gt;=4, 2, ))))</f>
        <v>2</v>
      </c>
    </row>
    <row r="335" spans="1:6" ht="14.5" x14ac:dyDescent="0.35">
      <c r="A335" s="24" t="s">
        <v>788</v>
      </c>
      <c r="B335" s="24" t="s">
        <v>799</v>
      </c>
      <c r="C335" s="24" t="s">
        <v>800</v>
      </c>
      <c r="D335" s="24">
        <v>10</v>
      </c>
      <c r="E335" s="25">
        <v>0.625</v>
      </c>
      <c r="F335" s="24">
        <f>IF(Ind_2[[#This Row],['# of available PC services per district]]&gt;12, 5, IF(Ind_2[[#This Row],['# of available PC services per district]]&gt;=8, 4, IF(Ind_2[[#This Row],['# of available PC services per district]]&gt;=6, 3, IF(Ind_2[[#This Row],['# of available PC services per district]]&gt;=4, 2, ))))</f>
        <v>4</v>
      </c>
    </row>
    <row r="336" spans="1:6" ht="14.5" x14ac:dyDescent="0.35">
      <c r="A336" s="24" t="s">
        <v>801</v>
      </c>
      <c r="B336" s="24" t="s">
        <v>802</v>
      </c>
      <c r="C336" s="24" t="s">
        <v>803</v>
      </c>
      <c r="D336" s="24">
        <v>1</v>
      </c>
      <c r="E336" s="25">
        <v>6.25E-2</v>
      </c>
      <c r="F336" s="24">
        <f>IF(Ind_2[[#This Row],['# of available PC services per district]]&gt;12, 5, IF(Ind_2[[#This Row],['# of available PC services per district]]&gt;=8, 4, IF(Ind_2[[#This Row],['# of available PC services per district]]&gt;=6, 3, IF(Ind_2[[#This Row],['# of available PC services per district]]&gt;=4, 2, ))))</f>
        <v>0</v>
      </c>
    </row>
    <row r="337" spans="1:6" ht="14.5" x14ac:dyDescent="0.35">
      <c r="A337" s="24" t="s">
        <v>801</v>
      </c>
      <c r="B337" s="24" t="s">
        <v>804</v>
      </c>
      <c r="C337" s="24" t="s">
        <v>805</v>
      </c>
      <c r="D337" s="24">
        <v>1</v>
      </c>
      <c r="E337" s="25">
        <v>6.25E-2</v>
      </c>
      <c r="F337" s="24">
        <f>IF(Ind_2[[#This Row],['# of available PC services per district]]&gt;12, 5, IF(Ind_2[[#This Row],['# of available PC services per district]]&gt;=8, 4, IF(Ind_2[[#This Row],['# of available PC services per district]]&gt;=6, 3, IF(Ind_2[[#This Row],['# of available PC services per district]]&gt;=4, 2, ))))</f>
        <v>0</v>
      </c>
    </row>
  </sheetData>
  <mergeCells count="2">
    <mergeCell ref="A1:I1"/>
    <mergeCell ref="A2:I2"/>
  </mergeCells>
  <conditionalFormatting sqref="F4:F1048576">
    <cfRule type="colorScale" priority="2">
      <colorScale>
        <cfvo type="min"/>
        <cfvo type="max"/>
        <color rgb="FFFCFCFF"/>
        <color rgb="FFF8696B"/>
      </colorScale>
    </cfRule>
  </conditionalFormatting>
  <conditionalFormatting sqref="N3">
    <cfRule type="colorScale" priority="1">
      <colorScale>
        <cfvo type="min"/>
        <cfvo type="max"/>
        <color rgb="FFFCFCFF"/>
        <color rgb="FFF8696B"/>
      </colorScale>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8507A-D7D3-4437-A614-7C8B84F523B2}">
  <dimension ref="A2:T338"/>
  <sheetViews>
    <sheetView workbookViewId="0">
      <selection activeCell="A3" sqref="A3:I3"/>
    </sheetView>
  </sheetViews>
  <sheetFormatPr defaultRowHeight="14.5" x14ac:dyDescent="0.35"/>
  <cols>
    <col min="2" max="2" width="14.453125" style="31" customWidth="1"/>
    <col min="3" max="3" width="13.7265625" style="31" customWidth="1"/>
    <col min="4" max="4" width="14" style="31" customWidth="1"/>
    <col min="5" max="5" width="15.453125" style="31" customWidth="1"/>
    <col min="6" max="6" width="24.453125" customWidth="1"/>
    <col min="7" max="7" width="24.54296875" customWidth="1"/>
    <col min="8" max="8" width="29.81640625" customWidth="1"/>
  </cols>
  <sheetData>
    <row r="2" spans="1:20" ht="26" x14ac:dyDescent="0.6">
      <c r="A2" s="96" t="s">
        <v>806</v>
      </c>
      <c r="B2" s="96"/>
      <c r="C2" s="96"/>
      <c r="D2" s="96"/>
      <c r="E2" s="96"/>
      <c r="F2" s="96"/>
      <c r="G2" s="96"/>
      <c r="H2" s="96"/>
      <c r="I2" s="96"/>
      <c r="J2" s="84"/>
      <c r="K2" s="84"/>
      <c r="L2" s="84"/>
      <c r="M2" s="84"/>
      <c r="N2" s="84"/>
      <c r="O2" s="84"/>
      <c r="P2" s="84"/>
      <c r="Q2" s="84"/>
      <c r="R2" s="84"/>
      <c r="S2" s="84"/>
      <c r="T2" s="84"/>
    </row>
    <row r="3" spans="1:20" ht="47.15" customHeight="1" x14ac:dyDescent="0.35">
      <c r="A3" s="97" t="s">
        <v>807</v>
      </c>
      <c r="B3" s="97"/>
      <c r="C3" s="97"/>
      <c r="D3" s="97"/>
      <c r="E3" s="97"/>
      <c r="F3" s="97"/>
      <c r="G3" s="97"/>
      <c r="H3" s="97"/>
      <c r="I3" s="97"/>
      <c r="J3" s="84"/>
      <c r="K3" s="84"/>
      <c r="L3" s="84"/>
      <c r="M3" s="84"/>
      <c r="N3" s="84"/>
      <c r="O3" s="84"/>
      <c r="P3" s="84"/>
      <c r="Q3" s="84"/>
      <c r="R3" s="84"/>
      <c r="S3" s="84"/>
      <c r="T3" s="84"/>
    </row>
    <row r="5" spans="1:20" x14ac:dyDescent="0.35">
      <c r="B5" s="28" t="s">
        <v>74</v>
      </c>
      <c r="C5" s="29" t="s">
        <v>808</v>
      </c>
      <c r="D5" s="29" t="s">
        <v>76</v>
      </c>
      <c r="E5" s="29" t="s">
        <v>809</v>
      </c>
      <c r="F5" s="27" t="s">
        <v>810</v>
      </c>
      <c r="G5" s="27" t="s">
        <v>811</v>
      </c>
      <c r="H5" s="36" t="s">
        <v>812</v>
      </c>
    </row>
    <row r="6" spans="1:20" x14ac:dyDescent="0.35">
      <c r="B6" s="30" t="s">
        <v>88</v>
      </c>
      <c r="C6" s="30" t="s">
        <v>813</v>
      </c>
      <c r="D6" s="30" t="s">
        <v>90</v>
      </c>
      <c r="E6" s="30" t="s">
        <v>89</v>
      </c>
      <c r="F6">
        <f>_xlfn.IFNA(INDEX(Ind_1[Severity], MATCH(Severity[[#This Row],[Dis_PCODE]],Ind_1[P_Code], )), "No Data")</f>
        <v>2</v>
      </c>
      <c r="G6">
        <f>INDEX(Ind_2[Severity], MATCH(Severity[[#This Row],[Dis_PCODE]],Ind_2[P_code], ))</f>
        <v>4</v>
      </c>
      <c r="H6" s="35">
        <f>AVERAGE(Severity[[#This Row],[Protection Indicator 1]:[Protection Indicator 2]])</f>
        <v>3</v>
      </c>
    </row>
    <row r="7" spans="1:20" x14ac:dyDescent="0.35">
      <c r="B7" s="31" t="s">
        <v>88</v>
      </c>
      <c r="C7" s="31" t="s">
        <v>813</v>
      </c>
      <c r="D7" s="31" t="s">
        <v>92</v>
      </c>
      <c r="E7" s="31" t="s">
        <v>91</v>
      </c>
      <c r="F7">
        <f>_xlfn.IFNA(INDEX(Ind_1[Severity], MATCH(Severity[[#This Row],[Dis_PCODE]],Ind_1[P_Code], )), "No Data")</f>
        <v>5</v>
      </c>
      <c r="G7">
        <f>INDEX(Ind_2[Severity], MATCH(Severity[[#This Row],[Dis_PCODE]],Ind_2[P_code], ))</f>
        <v>4</v>
      </c>
      <c r="H7" s="35">
        <f>AVERAGE(Severity[[#This Row],[Protection Indicator 1]:[Protection Indicator 2]])</f>
        <v>4.5</v>
      </c>
    </row>
    <row r="8" spans="1:20" x14ac:dyDescent="0.35">
      <c r="B8" s="30" t="s">
        <v>88</v>
      </c>
      <c r="C8" s="30" t="s">
        <v>813</v>
      </c>
      <c r="D8" s="30" t="s">
        <v>94</v>
      </c>
      <c r="E8" s="30" t="s">
        <v>93</v>
      </c>
      <c r="F8">
        <f>_xlfn.IFNA(INDEX(Ind_1[Severity], MATCH(Severity[[#This Row],[Dis_PCODE]],Ind_1[P_Code], )), "No Data")</f>
        <v>2</v>
      </c>
      <c r="G8">
        <f>INDEX(Ind_2[Severity], MATCH(Severity[[#This Row],[Dis_PCODE]],Ind_2[P_code], ))</f>
        <v>2</v>
      </c>
      <c r="H8" s="35">
        <f>AVERAGE(Severity[[#This Row],[Protection Indicator 1]:[Protection Indicator 2]])</f>
        <v>2</v>
      </c>
    </row>
    <row r="9" spans="1:20" x14ac:dyDescent="0.35">
      <c r="B9" s="31" t="s">
        <v>88</v>
      </c>
      <c r="C9" s="31" t="s">
        <v>813</v>
      </c>
      <c r="D9" s="31" t="s">
        <v>417</v>
      </c>
      <c r="E9" s="31" t="s">
        <v>418</v>
      </c>
      <c r="F9" t="str">
        <f>_xlfn.IFNA(INDEX(Ind_1[Severity], MATCH(Severity[[#This Row],[Dis_PCODE]],Ind_1[P_Code], )), "No Data")</f>
        <v>No Data</v>
      </c>
      <c r="G9">
        <f>INDEX(Ind_2[Severity], MATCH(Severity[[#This Row],[Dis_PCODE]],Ind_2[P_code], ))</f>
        <v>4</v>
      </c>
      <c r="H9" s="35">
        <f>AVERAGE(Severity[[#This Row],[Protection Indicator 1]:[Protection Indicator 2]])</f>
        <v>4</v>
      </c>
    </row>
    <row r="10" spans="1:20" x14ac:dyDescent="0.35">
      <c r="B10" s="30" t="s">
        <v>88</v>
      </c>
      <c r="C10" s="30" t="s">
        <v>813</v>
      </c>
      <c r="D10" s="30" t="s">
        <v>419</v>
      </c>
      <c r="E10" s="30" t="s">
        <v>420</v>
      </c>
      <c r="F10" t="str">
        <f>_xlfn.IFNA(INDEX(Ind_1[Severity], MATCH(Severity[[#This Row],[Dis_PCODE]],Ind_1[P_Code], )), "No Data")</f>
        <v>No Data</v>
      </c>
      <c r="G10">
        <f>INDEX(Ind_2[Severity], MATCH(Severity[[#This Row],[Dis_PCODE]],Ind_2[P_code], ))</f>
        <v>0</v>
      </c>
      <c r="H10" s="35">
        <f>AVERAGE(Severity[[#This Row],[Protection Indicator 1]:[Protection Indicator 2]])</f>
        <v>0</v>
      </c>
    </row>
    <row r="11" spans="1:20" x14ac:dyDescent="0.35">
      <c r="B11" s="31" t="s">
        <v>88</v>
      </c>
      <c r="C11" s="31" t="s">
        <v>813</v>
      </c>
      <c r="D11" s="31" t="s">
        <v>421</v>
      </c>
      <c r="E11" s="31" t="s">
        <v>422</v>
      </c>
      <c r="F11" t="str">
        <f>_xlfn.IFNA(INDEX(Ind_1[Severity], MATCH(Severity[[#This Row],[Dis_PCODE]],Ind_1[P_Code], )), "No Data")</f>
        <v>No Data</v>
      </c>
      <c r="G11">
        <f>INDEX(Ind_2[Severity], MATCH(Severity[[#This Row],[Dis_PCODE]],Ind_2[P_code], ))</f>
        <v>2</v>
      </c>
      <c r="H11" s="35">
        <f>AVERAGE(Severity[[#This Row],[Protection Indicator 1]:[Protection Indicator 2]])</f>
        <v>2</v>
      </c>
    </row>
    <row r="12" spans="1:20" x14ac:dyDescent="0.35">
      <c r="B12" s="30" t="s">
        <v>88</v>
      </c>
      <c r="C12" s="30" t="s">
        <v>813</v>
      </c>
      <c r="D12" s="30" t="s">
        <v>423</v>
      </c>
      <c r="E12" s="30" t="s">
        <v>424</v>
      </c>
      <c r="F12" t="str">
        <f>_xlfn.IFNA(INDEX(Ind_1[Severity], MATCH(Severity[[#This Row],[Dis_PCODE]],Ind_1[P_Code], )), "No Data")</f>
        <v>No Data</v>
      </c>
      <c r="G12">
        <f>INDEX(Ind_2[Severity], MATCH(Severity[[#This Row],[Dis_PCODE]],Ind_2[P_code], ))</f>
        <v>4</v>
      </c>
      <c r="H12" s="35">
        <f>AVERAGE(Severity[[#This Row],[Protection Indicator 1]:[Protection Indicator 2]])</f>
        <v>4</v>
      </c>
    </row>
    <row r="13" spans="1:20" x14ac:dyDescent="0.35">
      <c r="B13" s="31" t="s">
        <v>88</v>
      </c>
      <c r="C13" s="31" t="s">
        <v>813</v>
      </c>
      <c r="D13" s="31" t="s">
        <v>814</v>
      </c>
      <c r="E13" s="31" t="s">
        <v>95</v>
      </c>
      <c r="F13">
        <f>_xlfn.IFNA(INDEX(Ind_1[Severity], MATCH(Severity[[#This Row],[Dis_PCODE]],Ind_1[P_Code], )), "No Data")</f>
        <v>4</v>
      </c>
      <c r="G13">
        <f>INDEX(Ind_2[Severity], MATCH(Severity[[#This Row],[Dis_PCODE]],Ind_2[P_code], ))</f>
        <v>4</v>
      </c>
      <c r="H13" s="35">
        <f>AVERAGE(Severity[[#This Row],[Protection Indicator 1]:[Protection Indicator 2]])</f>
        <v>4</v>
      </c>
    </row>
    <row r="14" spans="1:20" x14ac:dyDescent="0.35">
      <c r="B14" s="30" t="s">
        <v>88</v>
      </c>
      <c r="C14" s="30" t="s">
        <v>813</v>
      </c>
      <c r="D14" s="30" t="s">
        <v>815</v>
      </c>
      <c r="E14" s="30" t="s">
        <v>97</v>
      </c>
      <c r="F14">
        <f>_xlfn.IFNA(INDEX(Ind_1[Severity], MATCH(Severity[[#This Row],[Dis_PCODE]],Ind_1[P_Code], )), "No Data")</f>
        <v>3</v>
      </c>
      <c r="G14">
        <f>INDEX(Ind_2[Severity], MATCH(Severity[[#This Row],[Dis_PCODE]],Ind_2[P_code], ))</f>
        <v>4</v>
      </c>
      <c r="H14" s="35">
        <f>AVERAGE(Severity[[#This Row],[Protection Indicator 1]:[Protection Indicator 2]])</f>
        <v>3.5</v>
      </c>
    </row>
    <row r="15" spans="1:20" x14ac:dyDescent="0.35">
      <c r="B15" s="31" t="s">
        <v>88</v>
      </c>
      <c r="C15" s="31" t="s">
        <v>813</v>
      </c>
      <c r="D15" s="31" t="s">
        <v>816</v>
      </c>
      <c r="E15" s="31" t="s">
        <v>99</v>
      </c>
      <c r="F15">
        <f>_xlfn.IFNA(INDEX(Ind_1[Severity], MATCH(Severity[[#This Row],[Dis_PCODE]],Ind_1[P_Code], )), "No Data")</f>
        <v>2</v>
      </c>
      <c r="G15">
        <f>INDEX(Ind_2[Severity], MATCH(Severity[[#This Row],[Dis_PCODE]],Ind_2[P_code], ))</f>
        <v>4</v>
      </c>
      <c r="H15" s="35">
        <f>AVERAGE(Severity[[#This Row],[Protection Indicator 1]:[Protection Indicator 2]])</f>
        <v>3</v>
      </c>
    </row>
    <row r="16" spans="1:20" x14ac:dyDescent="0.35">
      <c r="B16" s="30" t="s">
        <v>88</v>
      </c>
      <c r="C16" s="30" t="s">
        <v>813</v>
      </c>
      <c r="D16" s="30" t="s">
        <v>817</v>
      </c>
      <c r="E16" s="30" t="s">
        <v>426</v>
      </c>
      <c r="F16" t="str">
        <f>_xlfn.IFNA(INDEX(Ind_1[Severity], MATCH(Severity[[#This Row],[Dis_PCODE]],Ind_1[P_Code], )), "No Data")</f>
        <v>No Data</v>
      </c>
      <c r="G16">
        <f>INDEX(Ind_2[Severity], MATCH(Severity[[#This Row],[Dis_PCODE]],Ind_2[P_code], ))</f>
        <v>5</v>
      </c>
      <c r="H16" s="35">
        <f>AVERAGE(Severity[[#This Row],[Protection Indicator 1]:[Protection Indicator 2]])</f>
        <v>5</v>
      </c>
    </row>
    <row r="17" spans="2:8" x14ac:dyDescent="0.35">
      <c r="B17" s="31" t="s">
        <v>88</v>
      </c>
      <c r="C17" s="31" t="s">
        <v>813</v>
      </c>
      <c r="D17" s="31" t="s">
        <v>102</v>
      </c>
      <c r="E17" s="31" t="s">
        <v>101</v>
      </c>
      <c r="F17">
        <f>_xlfn.IFNA(INDEX(Ind_1[Severity], MATCH(Severity[[#This Row],[Dis_PCODE]],Ind_1[P_Code], )), "No Data")</f>
        <v>2</v>
      </c>
      <c r="G17">
        <f>INDEX(Ind_2[Severity], MATCH(Severity[[#This Row],[Dis_PCODE]],Ind_2[P_code], ))</f>
        <v>4</v>
      </c>
      <c r="H17" s="35">
        <f>AVERAGE(Severity[[#This Row],[Protection Indicator 1]:[Protection Indicator 2]])</f>
        <v>3</v>
      </c>
    </row>
    <row r="18" spans="2:8" x14ac:dyDescent="0.35">
      <c r="B18" s="30" t="s">
        <v>88</v>
      </c>
      <c r="C18" s="30" t="s">
        <v>813</v>
      </c>
      <c r="D18" s="30" t="s">
        <v>427</v>
      </c>
      <c r="E18" s="30" t="s">
        <v>103</v>
      </c>
      <c r="F18">
        <f>_xlfn.IFNA(INDEX(Ind_1[Severity], MATCH(Severity[[#This Row],[Dis_PCODE]],Ind_1[P_Code], )), "No Data")</f>
        <v>4</v>
      </c>
      <c r="G18">
        <f>INDEX(Ind_2[Severity], MATCH(Severity[[#This Row],[Dis_PCODE]],Ind_2[P_code], ))</f>
        <v>4</v>
      </c>
      <c r="H18" s="35">
        <f>AVERAGE(Severity[[#This Row],[Protection Indicator 1]:[Protection Indicator 2]])</f>
        <v>4</v>
      </c>
    </row>
    <row r="19" spans="2:8" x14ac:dyDescent="0.35">
      <c r="B19" s="31" t="s">
        <v>88</v>
      </c>
      <c r="C19" s="31" t="s">
        <v>813</v>
      </c>
      <c r="D19" s="31" t="s">
        <v>428</v>
      </c>
      <c r="E19" s="31" t="s">
        <v>429</v>
      </c>
      <c r="F19" t="str">
        <f>_xlfn.IFNA(INDEX(Ind_1[Severity], MATCH(Severity[[#This Row],[Dis_PCODE]],Ind_1[P_Code], )), "No Data")</f>
        <v>No Data</v>
      </c>
      <c r="G19">
        <f>INDEX(Ind_2[Severity], MATCH(Severity[[#This Row],[Dis_PCODE]],Ind_2[P_code], ))</f>
        <v>4</v>
      </c>
      <c r="H19" s="35">
        <f>AVERAGE(Severity[[#This Row],[Protection Indicator 1]:[Protection Indicator 2]])</f>
        <v>4</v>
      </c>
    </row>
    <row r="20" spans="2:8" x14ac:dyDescent="0.35">
      <c r="B20" s="30" t="s">
        <v>88</v>
      </c>
      <c r="C20" s="30" t="s">
        <v>813</v>
      </c>
      <c r="D20" s="30" t="s">
        <v>818</v>
      </c>
      <c r="E20" s="30" t="s">
        <v>105</v>
      </c>
      <c r="F20">
        <f>_xlfn.IFNA(INDEX(Ind_1[Severity], MATCH(Severity[[#This Row],[Dis_PCODE]],Ind_1[P_Code], )), "No Data")</f>
        <v>5</v>
      </c>
      <c r="G20">
        <f>INDEX(Ind_2[Severity], MATCH(Severity[[#This Row],[Dis_PCODE]],Ind_2[P_code], ))</f>
        <v>4</v>
      </c>
      <c r="H20" s="35">
        <f>AVERAGE(Severity[[#This Row],[Protection Indicator 1]:[Protection Indicator 2]])</f>
        <v>4.5</v>
      </c>
    </row>
    <row r="21" spans="2:8" x14ac:dyDescent="0.35">
      <c r="B21" s="31" t="s">
        <v>88</v>
      </c>
      <c r="C21" s="31" t="s">
        <v>813</v>
      </c>
      <c r="D21" s="31" t="s">
        <v>108</v>
      </c>
      <c r="E21" s="31" t="s">
        <v>107</v>
      </c>
      <c r="F21">
        <f>_xlfn.IFNA(INDEX(Ind_1[Severity], MATCH(Severity[[#This Row],[Dis_PCODE]],Ind_1[P_Code], )), "No Data")</f>
        <v>5</v>
      </c>
      <c r="G21">
        <f>INDEX(Ind_2[Severity], MATCH(Severity[[#This Row],[Dis_PCODE]],Ind_2[P_code], ))</f>
        <v>4</v>
      </c>
      <c r="H21" s="35">
        <f>AVERAGE(Severity[[#This Row],[Protection Indicator 1]:[Protection Indicator 2]])</f>
        <v>4.5</v>
      </c>
    </row>
    <row r="22" spans="2:8" x14ac:dyDescent="0.35">
      <c r="B22" s="30" t="s">
        <v>88</v>
      </c>
      <c r="C22" s="30" t="s">
        <v>813</v>
      </c>
      <c r="D22" s="30" t="s">
        <v>430</v>
      </c>
      <c r="E22" s="30" t="s">
        <v>431</v>
      </c>
      <c r="F22" t="str">
        <f>_xlfn.IFNA(INDEX(Ind_1[Severity], MATCH(Severity[[#This Row],[Dis_PCODE]],Ind_1[P_Code], )), "No Data")</f>
        <v>No Data</v>
      </c>
      <c r="G22">
        <f>INDEX(Ind_2[Severity], MATCH(Severity[[#This Row],[Dis_PCODE]],Ind_2[P_code], ))</f>
        <v>2</v>
      </c>
      <c r="H22" s="35">
        <f>AVERAGE(Severity[[#This Row],[Protection Indicator 1]:[Protection Indicator 2]])</f>
        <v>2</v>
      </c>
    </row>
    <row r="23" spans="2:8" x14ac:dyDescent="0.35">
      <c r="B23" s="31" t="s">
        <v>88</v>
      </c>
      <c r="C23" s="31" t="s">
        <v>813</v>
      </c>
      <c r="D23" s="31" t="s">
        <v>110</v>
      </c>
      <c r="E23" s="31" t="s">
        <v>109</v>
      </c>
      <c r="F23">
        <f>_xlfn.IFNA(INDEX(Ind_1[Severity], MATCH(Severity[[#This Row],[Dis_PCODE]],Ind_1[P_Code], )), "No Data")</f>
        <v>3</v>
      </c>
      <c r="G23">
        <f>INDEX(Ind_2[Severity], MATCH(Severity[[#This Row],[Dis_PCODE]],Ind_2[P_code], ))</f>
        <v>4</v>
      </c>
      <c r="H23" s="35">
        <f>AVERAGE(Severity[[#This Row],[Protection Indicator 1]:[Protection Indicator 2]])</f>
        <v>3.5</v>
      </c>
    </row>
    <row r="24" spans="2:8" x14ac:dyDescent="0.35">
      <c r="B24" s="30" t="s">
        <v>88</v>
      </c>
      <c r="C24" s="30" t="s">
        <v>813</v>
      </c>
      <c r="D24" s="30" t="s">
        <v>819</v>
      </c>
      <c r="E24" s="30" t="s">
        <v>111</v>
      </c>
      <c r="F24">
        <f>_xlfn.IFNA(INDEX(Ind_1[Severity], MATCH(Severity[[#This Row],[Dis_PCODE]],Ind_1[P_Code], )), "No Data")</f>
        <v>2</v>
      </c>
      <c r="G24">
        <f>INDEX(Ind_2[Severity], MATCH(Severity[[#This Row],[Dis_PCODE]],Ind_2[P_code], ))</f>
        <v>5</v>
      </c>
      <c r="H24" s="35">
        <f>AVERAGE(Severity[[#This Row],[Protection Indicator 1]:[Protection Indicator 2]])</f>
        <v>3.5</v>
      </c>
    </row>
    <row r="25" spans="2:8" x14ac:dyDescent="0.35">
      <c r="B25" s="31" t="s">
        <v>88</v>
      </c>
      <c r="C25" s="31" t="s">
        <v>813</v>
      </c>
      <c r="D25" s="31" t="s">
        <v>88</v>
      </c>
      <c r="E25" s="31" t="s">
        <v>113</v>
      </c>
      <c r="F25">
        <f>_xlfn.IFNA(INDEX(Ind_1[Severity], MATCH(Severity[[#This Row],[Dis_PCODE]],Ind_1[P_Code], )), "No Data")</f>
        <v>5</v>
      </c>
      <c r="G25">
        <f>INDEX(Ind_2[Severity], MATCH(Severity[[#This Row],[Dis_PCODE]],Ind_2[P_code], ))</f>
        <v>5</v>
      </c>
      <c r="H25" s="35">
        <f>AVERAGE(Severity[[#This Row],[Protection Indicator 1]:[Protection Indicator 2]])</f>
        <v>5</v>
      </c>
    </row>
    <row r="26" spans="2:8" x14ac:dyDescent="0.35">
      <c r="B26" s="30" t="s">
        <v>114</v>
      </c>
      <c r="C26" s="30" t="s">
        <v>820</v>
      </c>
      <c r="D26" s="30" t="s">
        <v>432</v>
      </c>
      <c r="E26" s="30" t="s">
        <v>433</v>
      </c>
      <c r="F26" t="str">
        <f>_xlfn.IFNA(INDEX(Ind_1[Severity], MATCH(Severity[[#This Row],[Dis_PCODE]],Ind_1[P_Code], )), "No Data")</f>
        <v>No Data</v>
      </c>
      <c r="G26">
        <f>INDEX(Ind_2[Severity], MATCH(Severity[[#This Row],[Dis_PCODE]],Ind_2[P_code], ))</f>
        <v>0</v>
      </c>
      <c r="H26" s="35">
        <f>AVERAGE(Severity[[#This Row],[Protection Indicator 1]:[Protection Indicator 2]])</f>
        <v>0</v>
      </c>
    </row>
    <row r="27" spans="2:8" x14ac:dyDescent="0.35">
      <c r="B27" s="31" t="s">
        <v>114</v>
      </c>
      <c r="C27" s="31" t="s">
        <v>820</v>
      </c>
      <c r="D27" s="31" t="s">
        <v>116</v>
      </c>
      <c r="E27" s="31" t="s">
        <v>115</v>
      </c>
      <c r="F27">
        <f>_xlfn.IFNA(INDEX(Ind_1[Severity], MATCH(Severity[[#This Row],[Dis_PCODE]],Ind_1[P_Code], )), "No Data")</f>
        <v>0</v>
      </c>
      <c r="G27">
        <f>INDEX(Ind_2[Severity], MATCH(Severity[[#This Row],[Dis_PCODE]],Ind_2[P_code], ))</f>
        <v>2</v>
      </c>
      <c r="H27" s="35">
        <f>AVERAGE(Severity[[#This Row],[Protection Indicator 1]:[Protection Indicator 2]])</f>
        <v>1</v>
      </c>
    </row>
    <row r="28" spans="2:8" x14ac:dyDescent="0.35">
      <c r="B28" s="30" t="s">
        <v>114</v>
      </c>
      <c r="C28" s="30" t="s">
        <v>820</v>
      </c>
      <c r="D28" s="30" t="s">
        <v>434</v>
      </c>
      <c r="E28" s="30" t="s">
        <v>435</v>
      </c>
      <c r="F28" t="str">
        <f>_xlfn.IFNA(INDEX(Ind_1[Severity], MATCH(Severity[[#This Row],[Dis_PCODE]],Ind_1[P_Code], )), "No Data")</f>
        <v>No Data</v>
      </c>
      <c r="G28">
        <f>INDEX(Ind_2[Severity], MATCH(Severity[[#This Row],[Dis_PCODE]],Ind_2[P_code], ))</f>
        <v>0</v>
      </c>
      <c r="H28" s="35">
        <f>AVERAGE(Severity[[#This Row],[Protection Indicator 1]:[Protection Indicator 2]])</f>
        <v>0</v>
      </c>
    </row>
    <row r="29" spans="2:8" x14ac:dyDescent="0.35">
      <c r="B29" s="31" t="s">
        <v>114</v>
      </c>
      <c r="C29" s="31" t="s">
        <v>820</v>
      </c>
      <c r="D29" s="31" t="s">
        <v>118</v>
      </c>
      <c r="E29" s="31" t="s">
        <v>117</v>
      </c>
      <c r="F29">
        <f>_xlfn.IFNA(INDEX(Ind_1[Severity], MATCH(Severity[[#This Row],[Dis_PCODE]],Ind_1[P_Code], )), "No Data")</f>
        <v>5</v>
      </c>
      <c r="G29">
        <f>INDEX(Ind_2[Severity], MATCH(Severity[[#This Row],[Dis_PCODE]],Ind_2[P_code], ))</f>
        <v>3</v>
      </c>
      <c r="H29" s="35">
        <f>AVERAGE(Severity[[#This Row],[Protection Indicator 1]:[Protection Indicator 2]])</f>
        <v>4</v>
      </c>
    </row>
    <row r="30" spans="2:8" x14ac:dyDescent="0.35">
      <c r="B30" s="30" t="s">
        <v>114</v>
      </c>
      <c r="C30" s="30" t="s">
        <v>820</v>
      </c>
      <c r="D30" s="30" t="s">
        <v>120</v>
      </c>
      <c r="E30" s="30" t="s">
        <v>119</v>
      </c>
      <c r="F30">
        <f>_xlfn.IFNA(INDEX(Ind_1[Severity], MATCH(Severity[[#This Row],[Dis_PCODE]],Ind_1[P_Code], )), "No Data")</f>
        <v>0</v>
      </c>
      <c r="G30">
        <f>INDEX(Ind_2[Severity], MATCH(Severity[[#This Row],[Dis_PCODE]],Ind_2[P_code], ))</f>
        <v>0</v>
      </c>
      <c r="H30" s="35">
        <f>AVERAGE(Severity[[#This Row],[Protection Indicator 1]:[Protection Indicator 2]])</f>
        <v>0</v>
      </c>
    </row>
    <row r="31" spans="2:8" x14ac:dyDescent="0.35">
      <c r="B31" s="31" t="s">
        <v>114</v>
      </c>
      <c r="C31" s="31" t="s">
        <v>820</v>
      </c>
      <c r="D31" s="31" t="s">
        <v>821</v>
      </c>
      <c r="E31" s="31" t="s">
        <v>437</v>
      </c>
      <c r="F31" t="str">
        <f>_xlfn.IFNA(INDEX(Ind_1[Severity], MATCH(Severity[[#This Row],[Dis_PCODE]],Ind_1[P_Code], )), "No Data")</f>
        <v>No Data</v>
      </c>
      <c r="G31">
        <f>INDEX(Ind_2[Severity], MATCH(Severity[[#This Row],[Dis_PCODE]],Ind_2[P_code], ))</f>
        <v>0</v>
      </c>
      <c r="H31" s="35">
        <f>AVERAGE(Severity[[#This Row],[Protection Indicator 1]:[Protection Indicator 2]])</f>
        <v>0</v>
      </c>
    </row>
    <row r="32" spans="2:8" x14ac:dyDescent="0.35">
      <c r="B32" s="30" t="s">
        <v>114</v>
      </c>
      <c r="C32" s="30" t="s">
        <v>820</v>
      </c>
      <c r="D32" s="30" t="s">
        <v>438</v>
      </c>
      <c r="E32" s="30" t="s">
        <v>439</v>
      </c>
      <c r="F32" t="str">
        <f>_xlfn.IFNA(INDEX(Ind_1[Severity], MATCH(Severity[[#This Row],[Dis_PCODE]],Ind_1[P_Code], )), "No Data")</f>
        <v>No Data</v>
      </c>
      <c r="G32">
        <f>INDEX(Ind_2[Severity], MATCH(Severity[[#This Row],[Dis_PCODE]],Ind_2[P_code], ))</f>
        <v>0</v>
      </c>
      <c r="H32" s="35">
        <f>AVERAGE(Severity[[#This Row],[Protection Indicator 1]:[Protection Indicator 2]])</f>
        <v>0</v>
      </c>
    </row>
    <row r="33" spans="2:8" x14ac:dyDescent="0.35">
      <c r="B33" s="31" t="s">
        <v>114</v>
      </c>
      <c r="C33" s="31" t="s">
        <v>820</v>
      </c>
      <c r="D33" s="31" t="s">
        <v>822</v>
      </c>
      <c r="E33" s="31" t="s">
        <v>441</v>
      </c>
      <c r="F33" t="str">
        <f>_xlfn.IFNA(INDEX(Ind_1[Severity], MATCH(Severity[[#This Row],[Dis_PCODE]],Ind_1[P_Code], )), "No Data")</f>
        <v>No Data</v>
      </c>
      <c r="G33">
        <f>INDEX(Ind_2[Severity], MATCH(Severity[[#This Row],[Dis_PCODE]],Ind_2[P_code], ))</f>
        <v>2</v>
      </c>
      <c r="H33" s="35">
        <f>AVERAGE(Severity[[#This Row],[Protection Indicator 1]:[Protection Indicator 2]])</f>
        <v>2</v>
      </c>
    </row>
    <row r="34" spans="2:8" x14ac:dyDescent="0.35">
      <c r="B34" s="30" t="s">
        <v>114</v>
      </c>
      <c r="C34" s="30" t="s">
        <v>820</v>
      </c>
      <c r="D34" s="30" t="s">
        <v>122</v>
      </c>
      <c r="E34" s="30" t="s">
        <v>121</v>
      </c>
      <c r="F34">
        <f>_xlfn.IFNA(INDEX(Ind_1[Severity], MATCH(Severity[[#This Row],[Dis_PCODE]],Ind_1[P_Code], )), "No Data")</f>
        <v>5</v>
      </c>
      <c r="G34">
        <f>INDEX(Ind_2[Severity], MATCH(Severity[[#This Row],[Dis_PCODE]],Ind_2[P_code], ))</f>
        <v>2</v>
      </c>
      <c r="H34" s="35">
        <f>AVERAGE(Severity[[#This Row],[Protection Indicator 1]:[Protection Indicator 2]])</f>
        <v>3.5</v>
      </c>
    </row>
    <row r="35" spans="2:8" x14ac:dyDescent="0.35">
      <c r="B35" s="31" t="s">
        <v>114</v>
      </c>
      <c r="C35" s="31" t="s">
        <v>820</v>
      </c>
      <c r="D35" s="31" t="s">
        <v>823</v>
      </c>
      <c r="E35" s="31" t="s">
        <v>123</v>
      </c>
      <c r="F35">
        <f>_xlfn.IFNA(INDEX(Ind_1[Severity], MATCH(Severity[[#This Row],[Dis_PCODE]],Ind_1[P_Code], )), "No Data")</f>
        <v>0</v>
      </c>
      <c r="G35">
        <f>INDEX(Ind_2[Severity], MATCH(Severity[[#This Row],[Dis_PCODE]],Ind_2[P_code], ))</f>
        <v>5</v>
      </c>
      <c r="H35" s="35">
        <f>AVERAGE(Severity[[#This Row],[Protection Indicator 1]:[Protection Indicator 2]])</f>
        <v>2.5</v>
      </c>
    </row>
    <row r="36" spans="2:8" x14ac:dyDescent="0.35">
      <c r="B36" s="30" t="s">
        <v>114</v>
      </c>
      <c r="C36" s="30" t="s">
        <v>820</v>
      </c>
      <c r="D36" s="30" t="s">
        <v>824</v>
      </c>
      <c r="E36" s="30" t="s">
        <v>125</v>
      </c>
      <c r="F36">
        <f>_xlfn.IFNA(INDEX(Ind_1[Severity], MATCH(Severity[[#This Row],[Dis_PCODE]],Ind_1[P_Code], )), "No Data")</f>
        <v>3</v>
      </c>
      <c r="G36">
        <f>INDEX(Ind_2[Severity], MATCH(Severity[[#This Row],[Dis_PCODE]],Ind_2[P_code], ))</f>
        <v>5</v>
      </c>
      <c r="H36" s="35">
        <f>AVERAGE(Severity[[#This Row],[Protection Indicator 1]:[Protection Indicator 2]])</f>
        <v>4</v>
      </c>
    </row>
    <row r="37" spans="2:8" x14ac:dyDescent="0.35">
      <c r="B37" s="31" t="s">
        <v>825</v>
      </c>
      <c r="C37" s="31" t="s">
        <v>826</v>
      </c>
      <c r="D37" s="31" t="s">
        <v>443</v>
      </c>
      <c r="E37" s="31" t="s">
        <v>444</v>
      </c>
      <c r="F37" t="str">
        <f>_xlfn.IFNA(INDEX(Ind_1[Severity], MATCH(Severity[[#This Row],[Dis_PCODE]],Ind_1[P_Code], )), "No Data")</f>
        <v>No Data</v>
      </c>
      <c r="G37">
        <f>INDEX(Ind_2[Severity], MATCH(Severity[[#This Row],[Dis_PCODE]],Ind_2[P_code], ))</f>
        <v>3</v>
      </c>
      <c r="H37" s="35">
        <f>AVERAGE(Severity[[#This Row],[Protection Indicator 1]:[Protection Indicator 2]])</f>
        <v>3</v>
      </c>
    </row>
    <row r="38" spans="2:8" x14ac:dyDescent="0.35">
      <c r="B38" s="30" t="s">
        <v>825</v>
      </c>
      <c r="C38" s="30" t="s">
        <v>826</v>
      </c>
      <c r="D38" s="30" t="s">
        <v>827</v>
      </c>
      <c r="E38" s="30" t="s">
        <v>128</v>
      </c>
      <c r="F38">
        <f>_xlfn.IFNA(INDEX(Ind_1[Severity], MATCH(Severity[[#This Row],[Dis_PCODE]],Ind_1[P_Code], )), "No Data")</f>
        <v>0</v>
      </c>
      <c r="G38">
        <f>INDEX(Ind_2[Severity], MATCH(Severity[[#This Row],[Dis_PCODE]],Ind_2[P_code], ))</f>
        <v>4</v>
      </c>
      <c r="H38" s="35">
        <f>AVERAGE(Severity[[#This Row],[Protection Indicator 1]:[Protection Indicator 2]])</f>
        <v>2</v>
      </c>
    </row>
    <row r="39" spans="2:8" x14ac:dyDescent="0.35">
      <c r="B39" s="31" t="s">
        <v>825</v>
      </c>
      <c r="C39" s="31" t="s">
        <v>826</v>
      </c>
      <c r="D39" s="31" t="s">
        <v>828</v>
      </c>
      <c r="E39" s="31" t="s">
        <v>447</v>
      </c>
      <c r="F39" t="str">
        <f>_xlfn.IFNA(INDEX(Ind_1[Severity], MATCH(Severity[[#This Row],[Dis_PCODE]],Ind_1[P_Code], )), "No Data")</f>
        <v>No Data</v>
      </c>
      <c r="G39">
        <f>INDEX(Ind_2[Severity], MATCH(Severity[[#This Row],[Dis_PCODE]],Ind_2[P_code], ))</f>
        <v>3</v>
      </c>
      <c r="H39" s="35">
        <f>AVERAGE(Severity[[#This Row],[Protection Indicator 1]:[Protection Indicator 2]])</f>
        <v>3</v>
      </c>
    </row>
    <row r="40" spans="2:8" x14ac:dyDescent="0.35">
      <c r="B40" s="30" t="s">
        <v>825</v>
      </c>
      <c r="C40" s="30" t="s">
        <v>826</v>
      </c>
      <c r="D40" s="30" t="s">
        <v>829</v>
      </c>
      <c r="E40" s="30" t="s">
        <v>449</v>
      </c>
      <c r="F40" t="str">
        <f>_xlfn.IFNA(INDEX(Ind_1[Severity], MATCH(Severity[[#This Row],[Dis_PCODE]],Ind_1[P_Code], )), "No Data")</f>
        <v>No Data</v>
      </c>
      <c r="G40">
        <f>INDEX(Ind_2[Severity], MATCH(Severity[[#This Row],[Dis_PCODE]],Ind_2[P_code], ))</f>
        <v>4</v>
      </c>
      <c r="H40" s="35">
        <f>AVERAGE(Severity[[#This Row],[Protection Indicator 1]:[Protection Indicator 2]])</f>
        <v>4</v>
      </c>
    </row>
    <row r="41" spans="2:8" x14ac:dyDescent="0.35">
      <c r="B41" s="31" t="s">
        <v>825</v>
      </c>
      <c r="C41" s="31" t="s">
        <v>826</v>
      </c>
      <c r="D41" s="31" t="s">
        <v>830</v>
      </c>
      <c r="E41" s="31" t="s">
        <v>130</v>
      </c>
      <c r="F41">
        <f>_xlfn.IFNA(INDEX(Ind_1[Severity], MATCH(Severity[[#This Row],[Dis_PCODE]],Ind_1[P_Code], )), "No Data")</f>
        <v>2</v>
      </c>
      <c r="G41">
        <f>INDEX(Ind_2[Severity], MATCH(Severity[[#This Row],[Dis_PCODE]],Ind_2[P_code], ))</f>
        <v>4</v>
      </c>
      <c r="H41" s="35">
        <f>AVERAGE(Severity[[#This Row],[Protection Indicator 1]:[Protection Indicator 2]])</f>
        <v>3</v>
      </c>
    </row>
    <row r="42" spans="2:8" x14ac:dyDescent="0.35">
      <c r="B42" s="30" t="s">
        <v>825</v>
      </c>
      <c r="C42" s="30" t="s">
        <v>826</v>
      </c>
      <c r="D42" s="30" t="s">
        <v>831</v>
      </c>
      <c r="E42" s="30" t="s">
        <v>132</v>
      </c>
      <c r="F42">
        <f>_xlfn.IFNA(INDEX(Ind_1[Severity], MATCH(Severity[[#This Row],[Dis_PCODE]],Ind_1[P_Code], )), "No Data")</f>
        <v>0</v>
      </c>
      <c r="G42">
        <f>INDEX(Ind_2[Severity], MATCH(Severity[[#This Row],[Dis_PCODE]],Ind_2[P_code], ))</f>
        <v>4</v>
      </c>
      <c r="H42" s="35">
        <f>AVERAGE(Severity[[#This Row],[Protection Indicator 1]:[Protection Indicator 2]])</f>
        <v>2</v>
      </c>
    </row>
    <row r="43" spans="2:8" x14ac:dyDescent="0.35">
      <c r="B43" s="31" t="s">
        <v>825</v>
      </c>
      <c r="C43" s="31" t="s">
        <v>826</v>
      </c>
      <c r="D43" s="31" t="s">
        <v>450</v>
      </c>
      <c r="E43" s="31" t="s">
        <v>451</v>
      </c>
      <c r="F43" t="str">
        <f>_xlfn.IFNA(INDEX(Ind_1[Severity], MATCH(Severity[[#This Row],[Dis_PCODE]],Ind_1[P_Code], )), "No Data")</f>
        <v>No Data</v>
      </c>
      <c r="G43">
        <f>INDEX(Ind_2[Severity], MATCH(Severity[[#This Row],[Dis_PCODE]],Ind_2[P_code], ))</f>
        <v>4</v>
      </c>
      <c r="H43" s="35">
        <f>AVERAGE(Severity[[#This Row],[Protection Indicator 1]:[Protection Indicator 2]])</f>
        <v>4</v>
      </c>
    </row>
    <row r="44" spans="2:8" x14ac:dyDescent="0.35">
      <c r="B44" s="30" t="s">
        <v>825</v>
      </c>
      <c r="C44" s="30" t="s">
        <v>826</v>
      </c>
      <c r="D44" s="30" t="s">
        <v>832</v>
      </c>
      <c r="E44" s="30" t="s">
        <v>134</v>
      </c>
      <c r="F44">
        <f>_xlfn.IFNA(INDEX(Ind_1[Severity], MATCH(Severity[[#This Row],[Dis_PCODE]],Ind_1[P_Code], )), "No Data")</f>
        <v>2</v>
      </c>
      <c r="G44">
        <f>INDEX(Ind_2[Severity], MATCH(Severity[[#This Row],[Dis_PCODE]],Ind_2[P_code], ))</f>
        <v>5</v>
      </c>
      <c r="H44" s="35">
        <f>AVERAGE(Severity[[#This Row],[Protection Indicator 1]:[Protection Indicator 2]])</f>
        <v>3.5</v>
      </c>
    </row>
    <row r="45" spans="2:8" x14ac:dyDescent="0.35">
      <c r="B45" s="31" t="s">
        <v>825</v>
      </c>
      <c r="C45" s="31" t="s">
        <v>826</v>
      </c>
      <c r="D45" s="31" t="s">
        <v>833</v>
      </c>
      <c r="E45" s="31" t="s">
        <v>136</v>
      </c>
      <c r="F45">
        <f>_xlfn.IFNA(INDEX(Ind_1[Severity], MATCH(Severity[[#This Row],[Dis_PCODE]],Ind_1[P_Code], )), "No Data")</f>
        <v>4</v>
      </c>
      <c r="G45">
        <f>INDEX(Ind_2[Severity], MATCH(Severity[[#This Row],[Dis_PCODE]],Ind_2[P_code], ))</f>
        <v>4</v>
      </c>
      <c r="H45" s="35">
        <f>AVERAGE(Severity[[#This Row],[Protection Indicator 1]:[Protection Indicator 2]])</f>
        <v>4</v>
      </c>
    </row>
    <row r="46" spans="2:8" x14ac:dyDescent="0.35">
      <c r="B46" s="30" t="s">
        <v>825</v>
      </c>
      <c r="C46" s="30" t="s">
        <v>826</v>
      </c>
      <c r="D46" s="30" t="s">
        <v>139</v>
      </c>
      <c r="E46" s="30" t="s">
        <v>138</v>
      </c>
      <c r="F46">
        <f>_xlfn.IFNA(INDEX(Ind_1[Severity], MATCH(Severity[[#This Row],[Dis_PCODE]],Ind_1[P_Code], )), "No Data")</f>
        <v>5</v>
      </c>
      <c r="G46">
        <f>INDEX(Ind_2[Severity], MATCH(Severity[[#This Row],[Dis_PCODE]],Ind_2[P_code], ))</f>
        <v>4</v>
      </c>
      <c r="H46" s="35">
        <f>AVERAGE(Severity[[#This Row],[Protection Indicator 1]:[Protection Indicator 2]])</f>
        <v>4.5</v>
      </c>
    </row>
    <row r="47" spans="2:8" x14ac:dyDescent="0.35">
      <c r="B47" s="31" t="s">
        <v>140</v>
      </c>
      <c r="C47" s="31" t="s">
        <v>834</v>
      </c>
      <c r="D47" s="31" t="s">
        <v>835</v>
      </c>
      <c r="E47" s="31" t="s">
        <v>141</v>
      </c>
      <c r="F47">
        <f>_xlfn.IFNA(INDEX(Ind_1[Severity], MATCH(Severity[[#This Row],[Dis_PCODE]],Ind_1[P_Code], )), "No Data")</f>
        <v>3</v>
      </c>
      <c r="G47">
        <f>INDEX(Ind_2[Severity], MATCH(Severity[[#This Row],[Dis_PCODE]],Ind_2[P_code], ))</f>
        <v>0</v>
      </c>
      <c r="H47" s="35">
        <f>AVERAGE(Severity[[#This Row],[Protection Indicator 1]:[Protection Indicator 2]])</f>
        <v>1.5</v>
      </c>
    </row>
    <row r="48" spans="2:8" x14ac:dyDescent="0.35">
      <c r="B48" s="30" t="s">
        <v>140</v>
      </c>
      <c r="C48" s="30" t="s">
        <v>834</v>
      </c>
      <c r="D48" s="30" t="s">
        <v>455</v>
      </c>
      <c r="E48" s="30" t="s">
        <v>143</v>
      </c>
      <c r="F48">
        <f>_xlfn.IFNA(INDEX(Ind_1[Severity], MATCH(Severity[[#This Row],[Dis_PCODE]],Ind_1[P_Code], )), "No Data")</f>
        <v>0</v>
      </c>
      <c r="G48">
        <f>INDEX(Ind_2[Severity], MATCH(Severity[[#This Row],[Dis_PCODE]],Ind_2[P_code], ))</f>
        <v>2</v>
      </c>
      <c r="H48" s="35">
        <f>AVERAGE(Severity[[#This Row],[Protection Indicator 1]:[Protection Indicator 2]])</f>
        <v>1</v>
      </c>
    </row>
    <row r="49" spans="2:8" x14ac:dyDescent="0.35">
      <c r="B49" s="31" t="s">
        <v>140</v>
      </c>
      <c r="C49" s="31" t="s">
        <v>834</v>
      </c>
      <c r="D49" s="31" t="s">
        <v>456</v>
      </c>
      <c r="E49" s="31" t="s">
        <v>457</v>
      </c>
      <c r="F49" t="str">
        <f>_xlfn.IFNA(INDEX(Ind_1[Severity], MATCH(Severity[[#This Row],[Dis_PCODE]],Ind_1[P_Code], )), "No Data")</f>
        <v>No Data</v>
      </c>
      <c r="G49">
        <f>INDEX(Ind_2[Severity], MATCH(Severity[[#This Row],[Dis_PCODE]],Ind_2[P_code], ))</f>
        <v>0</v>
      </c>
      <c r="H49" s="35">
        <f>AVERAGE(Severity[[#This Row],[Protection Indicator 1]:[Protection Indicator 2]])</f>
        <v>0</v>
      </c>
    </row>
    <row r="50" spans="2:8" x14ac:dyDescent="0.35">
      <c r="B50" s="30" t="s">
        <v>140</v>
      </c>
      <c r="C50" s="30" t="s">
        <v>834</v>
      </c>
      <c r="D50" s="30" t="s">
        <v>458</v>
      </c>
      <c r="E50" s="30" t="s">
        <v>145</v>
      </c>
      <c r="F50">
        <f>_xlfn.IFNA(INDEX(Ind_1[Severity], MATCH(Severity[[#This Row],[Dis_PCODE]],Ind_1[P_Code], )), "No Data")</f>
        <v>4</v>
      </c>
      <c r="G50">
        <f>INDEX(Ind_2[Severity], MATCH(Severity[[#This Row],[Dis_PCODE]],Ind_2[P_code], ))</f>
        <v>3</v>
      </c>
      <c r="H50" s="35">
        <f>AVERAGE(Severity[[#This Row],[Protection Indicator 1]:[Protection Indicator 2]])</f>
        <v>3.5</v>
      </c>
    </row>
    <row r="51" spans="2:8" x14ac:dyDescent="0.35">
      <c r="B51" s="31" t="s">
        <v>140</v>
      </c>
      <c r="C51" s="31" t="s">
        <v>834</v>
      </c>
      <c r="D51" s="31" t="s">
        <v>148</v>
      </c>
      <c r="E51" s="31" t="s">
        <v>147</v>
      </c>
      <c r="F51">
        <f>_xlfn.IFNA(INDEX(Ind_1[Severity], MATCH(Severity[[#This Row],[Dis_PCODE]],Ind_1[P_Code], )), "No Data")</f>
        <v>5</v>
      </c>
      <c r="G51">
        <f>INDEX(Ind_2[Severity], MATCH(Severity[[#This Row],[Dis_PCODE]],Ind_2[P_code], ))</f>
        <v>4</v>
      </c>
      <c r="H51" s="35">
        <f>AVERAGE(Severity[[#This Row],[Protection Indicator 1]:[Protection Indicator 2]])</f>
        <v>4.5</v>
      </c>
    </row>
    <row r="52" spans="2:8" x14ac:dyDescent="0.35">
      <c r="B52" s="30" t="s">
        <v>140</v>
      </c>
      <c r="C52" s="30" t="s">
        <v>834</v>
      </c>
      <c r="D52" s="30" t="s">
        <v>459</v>
      </c>
      <c r="E52" s="30" t="s">
        <v>149</v>
      </c>
      <c r="F52">
        <f>_xlfn.IFNA(INDEX(Ind_1[Severity], MATCH(Severity[[#This Row],[Dis_PCODE]],Ind_1[P_Code], )), "No Data")</f>
        <v>0</v>
      </c>
      <c r="G52">
        <f>INDEX(Ind_2[Severity], MATCH(Severity[[#This Row],[Dis_PCODE]],Ind_2[P_code], ))</f>
        <v>3</v>
      </c>
      <c r="H52" s="35">
        <f>AVERAGE(Severity[[#This Row],[Protection Indicator 1]:[Protection Indicator 2]])</f>
        <v>1.5</v>
      </c>
    </row>
    <row r="53" spans="2:8" x14ac:dyDescent="0.35">
      <c r="B53" s="31" t="s">
        <v>140</v>
      </c>
      <c r="C53" s="31" t="s">
        <v>834</v>
      </c>
      <c r="D53" s="31" t="s">
        <v>460</v>
      </c>
      <c r="E53" s="31" t="s">
        <v>461</v>
      </c>
      <c r="F53" t="str">
        <f>_xlfn.IFNA(INDEX(Ind_1[Severity], MATCH(Severity[[#This Row],[Dis_PCODE]],Ind_1[P_Code], )), "No Data")</f>
        <v>No Data</v>
      </c>
      <c r="G53">
        <f>INDEX(Ind_2[Severity], MATCH(Severity[[#This Row],[Dis_PCODE]],Ind_2[P_code], ))</f>
        <v>2</v>
      </c>
      <c r="H53" s="35">
        <f>AVERAGE(Severity[[#This Row],[Protection Indicator 1]:[Protection Indicator 2]])</f>
        <v>2</v>
      </c>
    </row>
    <row r="54" spans="2:8" x14ac:dyDescent="0.35">
      <c r="B54" s="30" t="s">
        <v>140</v>
      </c>
      <c r="C54" s="30" t="s">
        <v>834</v>
      </c>
      <c r="D54" s="30" t="s">
        <v>152</v>
      </c>
      <c r="E54" s="30" t="s">
        <v>151</v>
      </c>
      <c r="F54">
        <f>_xlfn.IFNA(INDEX(Ind_1[Severity], MATCH(Severity[[#This Row],[Dis_PCODE]],Ind_1[P_Code], )), "No Data")</f>
        <v>0</v>
      </c>
      <c r="G54">
        <f>INDEX(Ind_2[Severity], MATCH(Severity[[#This Row],[Dis_PCODE]],Ind_2[P_code], ))</f>
        <v>3</v>
      </c>
      <c r="H54" s="35">
        <f>AVERAGE(Severity[[#This Row],[Protection Indicator 1]:[Protection Indicator 2]])</f>
        <v>1.5</v>
      </c>
    </row>
    <row r="55" spans="2:8" x14ac:dyDescent="0.35">
      <c r="B55" s="31" t="s">
        <v>140</v>
      </c>
      <c r="C55" s="31" t="s">
        <v>834</v>
      </c>
      <c r="D55" s="31" t="s">
        <v>154</v>
      </c>
      <c r="E55" s="31" t="s">
        <v>153</v>
      </c>
      <c r="F55">
        <f>_xlfn.IFNA(INDEX(Ind_1[Severity], MATCH(Severity[[#This Row],[Dis_PCODE]],Ind_1[P_Code], )), "No Data")</f>
        <v>0</v>
      </c>
      <c r="G55">
        <f>INDEX(Ind_2[Severity], MATCH(Severity[[#This Row],[Dis_PCODE]],Ind_2[P_code], ))</f>
        <v>5</v>
      </c>
      <c r="H55" s="35">
        <f>AVERAGE(Severity[[#This Row],[Protection Indicator 1]:[Protection Indicator 2]])</f>
        <v>2.5</v>
      </c>
    </row>
    <row r="56" spans="2:8" x14ac:dyDescent="0.35">
      <c r="B56" s="30" t="s">
        <v>140</v>
      </c>
      <c r="C56" s="30" t="s">
        <v>834</v>
      </c>
      <c r="D56" s="30" t="s">
        <v>140</v>
      </c>
      <c r="E56" s="30" t="s">
        <v>462</v>
      </c>
      <c r="F56" t="str">
        <f>_xlfn.IFNA(INDEX(Ind_1[Severity], MATCH(Severity[[#This Row],[Dis_PCODE]],Ind_1[P_Code], )), "No Data")</f>
        <v>No Data</v>
      </c>
      <c r="G56">
        <f>INDEX(Ind_2[Severity], MATCH(Severity[[#This Row],[Dis_PCODE]],Ind_2[P_code], ))</f>
        <v>4</v>
      </c>
      <c r="H56" s="35">
        <f>AVERAGE(Severity[[#This Row],[Protection Indicator 1]:[Protection Indicator 2]])</f>
        <v>4</v>
      </c>
    </row>
    <row r="57" spans="2:8" x14ac:dyDescent="0.35">
      <c r="B57" s="31" t="s">
        <v>140</v>
      </c>
      <c r="C57" s="31" t="s">
        <v>834</v>
      </c>
      <c r="D57" s="31" t="s">
        <v>463</v>
      </c>
      <c r="E57" s="31" t="s">
        <v>464</v>
      </c>
      <c r="F57" t="str">
        <f>_xlfn.IFNA(INDEX(Ind_1[Severity], MATCH(Severity[[#This Row],[Dis_PCODE]],Ind_1[P_Code], )), "No Data")</f>
        <v>No Data</v>
      </c>
      <c r="G57">
        <f>INDEX(Ind_2[Severity], MATCH(Severity[[#This Row],[Dis_PCODE]],Ind_2[P_code], ))</f>
        <v>2</v>
      </c>
      <c r="H57" s="35">
        <f>AVERAGE(Severity[[#This Row],[Protection Indicator 1]:[Protection Indicator 2]])</f>
        <v>2</v>
      </c>
    </row>
    <row r="58" spans="2:8" x14ac:dyDescent="0.35">
      <c r="B58" s="30" t="s">
        <v>140</v>
      </c>
      <c r="C58" s="30" t="s">
        <v>834</v>
      </c>
      <c r="D58" s="30" t="s">
        <v>836</v>
      </c>
      <c r="E58" s="30" t="s">
        <v>155</v>
      </c>
      <c r="F58">
        <f>_xlfn.IFNA(INDEX(Ind_1[Severity], MATCH(Severity[[#This Row],[Dis_PCODE]],Ind_1[P_Code], )), "No Data")</f>
        <v>0</v>
      </c>
      <c r="G58">
        <f>INDEX(Ind_2[Severity], MATCH(Severity[[#This Row],[Dis_PCODE]],Ind_2[P_code], ))</f>
        <v>3</v>
      </c>
      <c r="H58" s="35">
        <f>AVERAGE(Severity[[#This Row],[Protection Indicator 1]:[Protection Indicator 2]])</f>
        <v>1.5</v>
      </c>
    </row>
    <row r="59" spans="2:8" x14ac:dyDescent="0.35">
      <c r="B59" s="31" t="s">
        <v>140</v>
      </c>
      <c r="C59" s="31" t="s">
        <v>834</v>
      </c>
      <c r="D59" s="31" t="s">
        <v>465</v>
      </c>
      <c r="E59" s="31" t="s">
        <v>157</v>
      </c>
      <c r="F59">
        <f>_xlfn.IFNA(INDEX(Ind_1[Severity], MATCH(Severity[[#This Row],[Dis_PCODE]],Ind_1[P_Code], )), "No Data")</f>
        <v>5</v>
      </c>
      <c r="G59">
        <f>INDEX(Ind_2[Severity], MATCH(Severity[[#This Row],[Dis_PCODE]],Ind_2[P_code], ))</f>
        <v>5</v>
      </c>
      <c r="H59" s="35">
        <f>AVERAGE(Severity[[#This Row],[Protection Indicator 1]:[Protection Indicator 2]])</f>
        <v>5</v>
      </c>
    </row>
    <row r="60" spans="2:8" x14ac:dyDescent="0.35">
      <c r="B60" s="30" t="s">
        <v>140</v>
      </c>
      <c r="C60" s="30" t="s">
        <v>834</v>
      </c>
      <c r="D60" s="30" t="s">
        <v>160</v>
      </c>
      <c r="E60" s="30" t="s">
        <v>159</v>
      </c>
      <c r="F60">
        <f>_xlfn.IFNA(INDEX(Ind_1[Severity], MATCH(Severity[[#This Row],[Dis_PCODE]],Ind_1[P_Code], )), "No Data")</f>
        <v>4</v>
      </c>
      <c r="G60">
        <f>INDEX(Ind_2[Severity], MATCH(Severity[[#This Row],[Dis_PCODE]],Ind_2[P_code], ))</f>
        <v>4</v>
      </c>
      <c r="H60" s="35">
        <f>AVERAGE(Severity[[#This Row],[Protection Indicator 1]:[Protection Indicator 2]])</f>
        <v>4</v>
      </c>
    </row>
    <row r="61" spans="2:8" x14ac:dyDescent="0.35">
      <c r="B61" s="31" t="s">
        <v>140</v>
      </c>
      <c r="C61" s="31" t="s">
        <v>834</v>
      </c>
      <c r="D61" s="31" t="s">
        <v>466</v>
      </c>
      <c r="E61" s="31" t="s">
        <v>161</v>
      </c>
      <c r="F61">
        <f>_xlfn.IFNA(INDEX(Ind_1[Severity], MATCH(Severity[[#This Row],[Dis_PCODE]],Ind_1[P_Code], )), "No Data")</f>
        <v>0</v>
      </c>
      <c r="G61">
        <f>INDEX(Ind_2[Severity], MATCH(Severity[[#This Row],[Dis_PCODE]],Ind_2[P_code], ))</f>
        <v>3</v>
      </c>
      <c r="H61" s="35">
        <f>AVERAGE(Severity[[#This Row],[Protection Indicator 1]:[Protection Indicator 2]])</f>
        <v>1.5</v>
      </c>
    </row>
    <row r="62" spans="2:8" x14ac:dyDescent="0.35">
      <c r="B62" s="30" t="s">
        <v>140</v>
      </c>
      <c r="C62" s="30" t="s">
        <v>834</v>
      </c>
      <c r="D62" s="30" t="s">
        <v>164</v>
      </c>
      <c r="E62" s="30" t="s">
        <v>163</v>
      </c>
      <c r="F62">
        <f>_xlfn.IFNA(INDEX(Ind_1[Severity], MATCH(Severity[[#This Row],[Dis_PCODE]],Ind_1[P_Code], )), "No Data")</f>
        <v>2</v>
      </c>
      <c r="G62">
        <f>INDEX(Ind_2[Severity], MATCH(Severity[[#This Row],[Dis_PCODE]],Ind_2[P_code], ))</f>
        <v>4</v>
      </c>
      <c r="H62" s="35">
        <f>AVERAGE(Severity[[#This Row],[Protection Indicator 1]:[Protection Indicator 2]])</f>
        <v>3</v>
      </c>
    </row>
    <row r="63" spans="2:8" x14ac:dyDescent="0.35">
      <c r="B63" s="31" t="s">
        <v>140</v>
      </c>
      <c r="C63" s="31" t="s">
        <v>834</v>
      </c>
      <c r="D63" s="31" t="s">
        <v>468</v>
      </c>
      <c r="E63" s="31" t="s">
        <v>469</v>
      </c>
      <c r="F63" t="str">
        <f>_xlfn.IFNA(INDEX(Ind_1[Severity], MATCH(Severity[[#This Row],[Dis_PCODE]],Ind_1[P_Code], )), "No Data")</f>
        <v>No Data</v>
      </c>
      <c r="G63">
        <f>INDEX(Ind_2[Severity], MATCH(Severity[[#This Row],[Dis_PCODE]],Ind_2[P_code], ))</f>
        <v>3</v>
      </c>
      <c r="H63" s="35">
        <f>AVERAGE(Severity[[#This Row],[Protection Indicator 1]:[Protection Indicator 2]])</f>
        <v>3</v>
      </c>
    </row>
    <row r="64" spans="2:8" x14ac:dyDescent="0.35">
      <c r="B64" s="30" t="s">
        <v>140</v>
      </c>
      <c r="C64" s="30" t="s">
        <v>834</v>
      </c>
      <c r="D64" s="30" t="s">
        <v>470</v>
      </c>
      <c r="E64" s="30" t="s">
        <v>471</v>
      </c>
      <c r="F64" t="str">
        <f>_xlfn.IFNA(INDEX(Ind_1[Severity], MATCH(Severity[[#This Row],[Dis_PCODE]],Ind_1[P_Code], )), "No Data")</f>
        <v>No Data</v>
      </c>
      <c r="G64">
        <f>INDEX(Ind_2[Severity], MATCH(Severity[[#This Row],[Dis_PCODE]],Ind_2[P_code], ))</f>
        <v>3</v>
      </c>
      <c r="H64" s="35">
        <f>AVERAGE(Severity[[#This Row],[Protection Indicator 1]:[Protection Indicator 2]])</f>
        <v>3</v>
      </c>
    </row>
    <row r="65" spans="2:8" x14ac:dyDescent="0.35">
      <c r="B65" s="31" t="s">
        <v>140</v>
      </c>
      <c r="C65" s="31" t="s">
        <v>834</v>
      </c>
      <c r="D65" s="31" t="s">
        <v>472</v>
      </c>
      <c r="E65" s="31" t="s">
        <v>473</v>
      </c>
      <c r="F65" t="str">
        <f>_xlfn.IFNA(INDEX(Ind_1[Severity], MATCH(Severity[[#This Row],[Dis_PCODE]],Ind_1[P_Code], )), "No Data")</f>
        <v>No Data</v>
      </c>
      <c r="G65">
        <f>INDEX(Ind_2[Severity], MATCH(Severity[[#This Row],[Dis_PCODE]],Ind_2[P_code], ))</f>
        <v>3</v>
      </c>
      <c r="H65" s="35">
        <f>AVERAGE(Severity[[#This Row],[Protection Indicator 1]:[Protection Indicator 2]])</f>
        <v>3</v>
      </c>
    </row>
    <row r="66" spans="2:8" x14ac:dyDescent="0.35">
      <c r="B66" s="30" t="s">
        <v>140</v>
      </c>
      <c r="C66" s="30" t="s">
        <v>834</v>
      </c>
      <c r="D66" s="30" t="s">
        <v>837</v>
      </c>
      <c r="E66" s="30" t="s">
        <v>165</v>
      </c>
      <c r="F66">
        <f>_xlfn.IFNA(INDEX(Ind_1[Severity], MATCH(Severity[[#This Row],[Dis_PCODE]],Ind_1[P_Code], )), "No Data")</f>
        <v>0</v>
      </c>
      <c r="G66">
        <f>INDEX(Ind_2[Severity], MATCH(Severity[[#This Row],[Dis_PCODE]],Ind_2[P_code], ))</f>
        <v>3</v>
      </c>
      <c r="H66" s="35">
        <f>AVERAGE(Severity[[#This Row],[Protection Indicator 1]:[Protection Indicator 2]])</f>
        <v>1.5</v>
      </c>
    </row>
    <row r="67" spans="2:8" x14ac:dyDescent="0.35">
      <c r="B67" s="31" t="s">
        <v>838</v>
      </c>
      <c r="C67" s="31" t="s">
        <v>839</v>
      </c>
      <c r="D67" s="31" t="s">
        <v>474</v>
      </c>
      <c r="E67" s="31" t="s">
        <v>475</v>
      </c>
      <c r="F67" t="str">
        <f>_xlfn.IFNA(INDEX(Ind_1[Severity], MATCH(Severity[[#This Row],[Dis_PCODE]],Ind_1[P_Code], )), "No Data")</f>
        <v>No Data</v>
      </c>
      <c r="G67">
        <f>INDEX(Ind_2[Severity], MATCH(Severity[[#This Row],[Dis_PCODE]],Ind_2[P_code], ))</f>
        <v>4</v>
      </c>
      <c r="H67" s="35">
        <f>AVERAGE(Severity[[#This Row],[Protection Indicator 1]:[Protection Indicator 2]])</f>
        <v>4</v>
      </c>
    </row>
    <row r="68" spans="2:8" x14ac:dyDescent="0.35">
      <c r="B68" s="30" t="s">
        <v>838</v>
      </c>
      <c r="C68" s="30" t="s">
        <v>839</v>
      </c>
      <c r="D68" s="30" t="s">
        <v>840</v>
      </c>
      <c r="E68" s="30" t="s">
        <v>477</v>
      </c>
      <c r="F68" t="str">
        <f>_xlfn.IFNA(INDEX(Ind_1[Severity], MATCH(Severity[[#This Row],[Dis_PCODE]],Ind_1[P_Code], )), "No Data")</f>
        <v>No Data</v>
      </c>
      <c r="G68">
        <f>INDEX(Ind_2[Severity], MATCH(Severity[[#This Row],[Dis_PCODE]],Ind_2[P_code], ))</f>
        <v>4</v>
      </c>
      <c r="H68" s="35">
        <f>AVERAGE(Severity[[#This Row],[Protection Indicator 1]:[Protection Indicator 2]])</f>
        <v>4</v>
      </c>
    </row>
    <row r="69" spans="2:8" x14ac:dyDescent="0.35">
      <c r="B69" s="31" t="s">
        <v>838</v>
      </c>
      <c r="C69" s="31" t="s">
        <v>839</v>
      </c>
      <c r="D69" s="31" t="s">
        <v>841</v>
      </c>
      <c r="E69" s="31" t="s">
        <v>168</v>
      </c>
      <c r="F69">
        <f>_xlfn.IFNA(INDEX(Ind_1[Severity], MATCH(Severity[[#This Row],[Dis_PCODE]],Ind_1[P_Code], )), "No Data")</f>
        <v>5</v>
      </c>
      <c r="G69">
        <f>INDEX(Ind_2[Severity], MATCH(Severity[[#This Row],[Dis_PCODE]],Ind_2[P_code], ))</f>
        <v>3</v>
      </c>
      <c r="H69" s="35">
        <f>AVERAGE(Severity[[#This Row],[Protection Indicator 1]:[Protection Indicator 2]])</f>
        <v>4</v>
      </c>
    </row>
    <row r="70" spans="2:8" x14ac:dyDescent="0.35">
      <c r="B70" s="30" t="s">
        <v>838</v>
      </c>
      <c r="C70" s="30" t="s">
        <v>839</v>
      </c>
      <c r="D70" s="30" t="s">
        <v>171</v>
      </c>
      <c r="E70" s="30" t="s">
        <v>170</v>
      </c>
      <c r="F70">
        <f>_xlfn.IFNA(INDEX(Ind_1[Severity], MATCH(Severity[[#This Row],[Dis_PCODE]],Ind_1[P_Code], )), "No Data")</f>
        <v>5</v>
      </c>
      <c r="G70">
        <f>INDEX(Ind_2[Severity], MATCH(Severity[[#This Row],[Dis_PCODE]],Ind_2[P_code], ))</f>
        <v>5</v>
      </c>
      <c r="H70" s="35">
        <f>AVERAGE(Severity[[#This Row],[Protection Indicator 1]:[Protection Indicator 2]])</f>
        <v>5</v>
      </c>
    </row>
    <row r="71" spans="2:8" x14ac:dyDescent="0.35">
      <c r="B71" s="31" t="s">
        <v>838</v>
      </c>
      <c r="C71" s="31" t="s">
        <v>839</v>
      </c>
      <c r="D71" s="31" t="s">
        <v>842</v>
      </c>
      <c r="E71" s="31" t="s">
        <v>172</v>
      </c>
      <c r="F71">
        <f>_xlfn.IFNA(INDEX(Ind_1[Severity], MATCH(Severity[[#This Row],[Dis_PCODE]],Ind_1[P_Code], )), "No Data")</f>
        <v>5</v>
      </c>
      <c r="G71">
        <f>INDEX(Ind_2[Severity], MATCH(Severity[[#This Row],[Dis_PCODE]],Ind_2[P_code], ))</f>
        <v>5</v>
      </c>
      <c r="H71" s="35">
        <f>AVERAGE(Severity[[#This Row],[Protection Indicator 1]:[Protection Indicator 2]])</f>
        <v>5</v>
      </c>
    </row>
    <row r="72" spans="2:8" x14ac:dyDescent="0.35">
      <c r="B72" s="30" t="s">
        <v>838</v>
      </c>
      <c r="C72" s="30" t="s">
        <v>839</v>
      </c>
      <c r="D72" s="30" t="s">
        <v>175</v>
      </c>
      <c r="E72" s="30" t="s">
        <v>174</v>
      </c>
      <c r="F72">
        <f>_xlfn.IFNA(INDEX(Ind_1[Severity], MATCH(Severity[[#This Row],[Dis_PCODE]],Ind_1[P_Code], )), "No Data")</f>
        <v>4</v>
      </c>
      <c r="G72">
        <f>INDEX(Ind_2[Severity], MATCH(Severity[[#This Row],[Dis_PCODE]],Ind_2[P_code], ))</f>
        <v>4</v>
      </c>
      <c r="H72" s="35">
        <f>AVERAGE(Severity[[#This Row],[Protection Indicator 1]:[Protection Indicator 2]])</f>
        <v>4</v>
      </c>
    </row>
    <row r="73" spans="2:8" x14ac:dyDescent="0.35">
      <c r="B73" s="31" t="s">
        <v>838</v>
      </c>
      <c r="C73" s="31" t="s">
        <v>839</v>
      </c>
      <c r="D73" s="31" t="s">
        <v>843</v>
      </c>
      <c r="E73" s="31" t="s">
        <v>176</v>
      </c>
      <c r="F73">
        <f>_xlfn.IFNA(INDEX(Ind_1[Severity], MATCH(Severity[[#This Row],[Dis_PCODE]],Ind_1[P_Code], )), "No Data")</f>
        <v>4</v>
      </c>
      <c r="G73">
        <f>INDEX(Ind_2[Severity], MATCH(Severity[[#This Row],[Dis_PCODE]],Ind_2[P_code], ))</f>
        <v>2</v>
      </c>
      <c r="H73" s="35">
        <f>AVERAGE(Severity[[#This Row],[Protection Indicator 1]:[Protection Indicator 2]])</f>
        <v>3</v>
      </c>
    </row>
    <row r="74" spans="2:8" x14ac:dyDescent="0.35">
      <c r="B74" s="30" t="s">
        <v>838</v>
      </c>
      <c r="C74" s="30" t="s">
        <v>839</v>
      </c>
      <c r="D74" s="30" t="s">
        <v>844</v>
      </c>
      <c r="E74" s="30" t="s">
        <v>178</v>
      </c>
      <c r="F74">
        <f>_xlfn.IFNA(INDEX(Ind_1[Severity], MATCH(Severity[[#This Row],[Dis_PCODE]],Ind_1[P_Code], )), "No Data")</f>
        <v>5</v>
      </c>
      <c r="G74">
        <f>INDEX(Ind_2[Severity], MATCH(Severity[[#This Row],[Dis_PCODE]],Ind_2[P_code], ))</f>
        <v>4</v>
      </c>
      <c r="H74" s="35">
        <f>AVERAGE(Severity[[#This Row],[Protection Indicator 1]:[Protection Indicator 2]])</f>
        <v>4.5</v>
      </c>
    </row>
    <row r="75" spans="2:8" x14ac:dyDescent="0.35">
      <c r="B75" s="31" t="s">
        <v>838</v>
      </c>
      <c r="C75" s="31" t="s">
        <v>839</v>
      </c>
      <c r="D75" s="31" t="s">
        <v>845</v>
      </c>
      <c r="E75" s="31" t="s">
        <v>480</v>
      </c>
      <c r="F75" t="str">
        <f>_xlfn.IFNA(INDEX(Ind_1[Severity], MATCH(Severity[[#This Row],[Dis_PCODE]],Ind_1[P_Code], )), "No Data")</f>
        <v>No Data</v>
      </c>
      <c r="G75">
        <f>INDEX(Ind_2[Severity], MATCH(Severity[[#This Row],[Dis_PCODE]],Ind_2[P_code], ))</f>
        <v>0</v>
      </c>
      <c r="H75" s="35">
        <f>AVERAGE(Severity[[#This Row],[Protection Indicator 1]:[Protection Indicator 2]])</f>
        <v>0</v>
      </c>
    </row>
    <row r="76" spans="2:8" x14ac:dyDescent="0.35">
      <c r="B76" s="30" t="s">
        <v>838</v>
      </c>
      <c r="C76" s="30" t="s">
        <v>839</v>
      </c>
      <c r="D76" s="30" t="s">
        <v>181</v>
      </c>
      <c r="E76" s="30" t="s">
        <v>180</v>
      </c>
      <c r="F76">
        <f>_xlfn.IFNA(INDEX(Ind_1[Severity], MATCH(Severity[[#This Row],[Dis_PCODE]],Ind_1[P_Code], )), "No Data")</f>
        <v>5</v>
      </c>
      <c r="G76">
        <f>INDEX(Ind_2[Severity], MATCH(Severity[[#This Row],[Dis_PCODE]],Ind_2[P_code], ))</f>
        <v>4</v>
      </c>
      <c r="H76" s="35">
        <f>AVERAGE(Severity[[#This Row],[Protection Indicator 1]:[Protection Indicator 2]])</f>
        <v>4.5</v>
      </c>
    </row>
    <row r="77" spans="2:8" x14ac:dyDescent="0.35">
      <c r="B77" s="31" t="s">
        <v>838</v>
      </c>
      <c r="C77" s="31" t="s">
        <v>839</v>
      </c>
      <c r="D77" s="31" t="s">
        <v>183</v>
      </c>
      <c r="E77" s="31" t="s">
        <v>182</v>
      </c>
      <c r="F77">
        <f>_xlfn.IFNA(INDEX(Ind_1[Severity], MATCH(Severity[[#This Row],[Dis_PCODE]],Ind_1[P_Code], )), "No Data")</f>
        <v>5</v>
      </c>
      <c r="G77">
        <f>INDEX(Ind_2[Severity], MATCH(Severity[[#This Row],[Dis_PCODE]],Ind_2[P_code], ))</f>
        <v>4</v>
      </c>
      <c r="H77" s="35">
        <f>AVERAGE(Severity[[#This Row],[Protection Indicator 1]:[Protection Indicator 2]])</f>
        <v>4.5</v>
      </c>
    </row>
    <row r="78" spans="2:8" x14ac:dyDescent="0.35">
      <c r="B78" s="30" t="s">
        <v>838</v>
      </c>
      <c r="C78" s="30" t="s">
        <v>839</v>
      </c>
      <c r="D78" s="30" t="s">
        <v>185</v>
      </c>
      <c r="E78" s="30" t="s">
        <v>184</v>
      </c>
      <c r="F78">
        <f>_xlfn.IFNA(INDEX(Ind_1[Severity], MATCH(Severity[[#This Row],[Dis_PCODE]],Ind_1[P_Code], )), "No Data")</f>
        <v>5</v>
      </c>
      <c r="G78">
        <f>INDEX(Ind_2[Severity], MATCH(Severity[[#This Row],[Dis_PCODE]],Ind_2[P_code], ))</f>
        <v>5</v>
      </c>
      <c r="H78" s="35">
        <f>AVERAGE(Severity[[#This Row],[Protection Indicator 1]:[Protection Indicator 2]])</f>
        <v>5</v>
      </c>
    </row>
    <row r="79" spans="2:8" x14ac:dyDescent="0.35">
      <c r="B79" s="31" t="s">
        <v>838</v>
      </c>
      <c r="C79" s="31" t="s">
        <v>839</v>
      </c>
      <c r="D79" s="31" t="s">
        <v>187</v>
      </c>
      <c r="E79" s="31" t="s">
        <v>186</v>
      </c>
      <c r="F79">
        <f>_xlfn.IFNA(INDEX(Ind_1[Severity], MATCH(Severity[[#This Row],[Dis_PCODE]],Ind_1[P_Code], )), "No Data")</f>
        <v>0</v>
      </c>
      <c r="G79">
        <f>INDEX(Ind_2[Severity], MATCH(Severity[[#This Row],[Dis_PCODE]],Ind_2[P_code], ))</f>
        <v>4</v>
      </c>
      <c r="H79" s="35">
        <f>AVERAGE(Severity[[#This Row],[Protection Indicator 1]:[Protection Indicator 2]])</f>
        <v>2</v>
      </c>
    </row>
    <row r="80" spans="2:8" x14ac:dyDescent="0.35">
      <c r="B80" s="30" t="s">
        <v>838</v>
      </c>
      <c r="C80" s="30" t="s">
        <v>839</v>
      </c>
      <c r="D80" s="30" t="s">
        <v>189</v>
      </c>
      <c r="E80" s="30" t="s">
        <v>188</v>
      </c>
      <c r="F80">
        <f>_xlfn.IFNA(INDEX(Ind_1[Severity], MATCH(Severity[[#This Row],[Dis_PCODE]],Ind_1[P_Code], )), "No Data")</f>
        <v>3</v>
      </c>
      <c r="G80">
        <f>INDEX(Ind_2[Severity], MATCH(Severity[[#This Row],[Dis_PCODE]],Ind_2[P_code], ))</f>
        <v>5</v>
      </c>
      <c r="H80" s="35">
        <f>AVERAGE(Severity[[#This Row],[Protection Indicator 1]:[Protection Indicator 2]])</f>
        <v>4</v>
      </c>
    </row>
    <row r="81" spans="2:8" x14ac:dyDescent="0.35">
      <c r="B81" s="31" t="s">
        <v>838</v>
      </c>
      <c r="C81" s="31" t="s">
        <v>839</v>
      </c>
      <c r="D81" s="31" t="s">
        <v>846</v>
      </c>
      <c r="E81" s="31" t="s">
        <v>190</v>
      </c>
      <c r="F81">
        <f>_xlfn.IFNA(INDEX(Ind_1[Severity], MATCH(Severity[[#This Row],[Dis_PCODE]],Ind_1[P_Code], )), "No Data")</f>
        <v>2</v>
      </c>
      <c r="G81">
        <f>INDEX(Ind_2[Severity], MATCH(Severity[[#This Row],[Dis_PCODE]],Ind_2[P_code], ))</f>
        <v>2</v>
      </c>
      <c r="H81" s="35">
        <f>AVERAGE(Severity[[#This Row],[Protection Indicator 1]:[Protection Indicator 2]])</f>
        <v>2</v>
      </c>
    </row>
    <row r="82" spans="2:8" x14ac:dyDescent="0.35">
      <c r="B82" s="30" t="s">
        <v>838</v>
      </c>
      <c r="C82" s="30" t="s">
        <v>839</v>
      </c>
      <c r="D82" s="30" t="s">
        <v>193</v>
      </c>
      <c r="E82" s="30" t="s">
        <v>192</v>
      </c>
      <c r="F82">
        <f>_xlfn.IFNA(INDEX(Ind_1[Severity], MATCH(Severity[[#This Row],[Dis_PCODE]],Ind_1[P_Code], )), "No Data")</f>
        <v>4</v>
      </c>
      <c r="G82">
        <f>INDEX(Ind_2[Severity], MATCH(Severity[[#This Row],[Dis_PCODE]],Ind_2[P_code], ))</f>
        <v>5</v>
      </c>
      <c r="H82" s="35">
        <f>AVERAGE(Severity[[#This Row],[Protection Indicator 1]:[Protection Indicator 2]])</f>
        <v>4.5</v>
      </c>
    </row>
    <row r="83" spans="2:8" x14ac:dyDescent="0.35">
      <c r="B83" s="31" t="s">
        <v>838</v>
      </c>
      <c r="C83" s="31" t="s">
        <v>839</v>
      </c>
      <c r="D83" s="31" t="s">
        <v>195</v>
      </c>
      <c r="E83" s="31" t="s">
        <v>194</v>
      </c>
      <c r="F83">
        <f>_xlfn.IFNA(INDEX(Ind_1[Severity], MATCH(Severity[[#This Row],[Dis_PCODE]],Ind_1[P_Code], )), "No Data")</f>
        <v>5</v>
      </c>
      <c r="G83">
        <f>INDEX(Ind_2[Severity], MATCH(Severity[[#This Row],[Dis_PCODE]],Ind_2[P_code], ))</f>
        <v>5</v>
      </c>
      <c r="H83" s="35">
        <f>AVERAGE(Severity[[#This Row],[Protection Indicator 1]:[Protection Indicator 2]])</f>
        <v>5</v>
      </c>
    </row>
    <row r="84" spans="2:8" x14ac:dyDescent="0.35">
      <c r="B84" s="30" t="s">
        <v>838</v>
      </c>
      <c r="C84" s="30" t="s">
        <v>839</v>
      </c>
      <c r="D84" s="30" t="s">
        <v>197</v>
      </c>
      <c r="E84" s="30" t="s">
        <v>196</v>
      </c>
      <c r="F84">
        <f>_xlfn.IFNA(INDEX(Ind_1[Severity], MATCH(Severity[[#This Row],[Dis_PCODE]],Ind_1[P_Code], )), "No Data")</f>
        <v>5</v>
      </c>
      <c r="G84">
        <f>INDEX(Ind_2[Severity], MATCH(Severity[[#This Row],[Dis_PCODE]],Ind_2[P_code], ))</f>
        <v>5</v>
      </c>
      <c r="H84" s="35">
        <f>AVERAGE(Severity[[#This Row],[Protection Indicator 1]:[Protection Indicator 2]])</f>
        <v>5</v>
      </c>
    </row>
    <row r="85" spans="2:8" x14ac:dyDescent="0.35">
      <c r="B85" s="31" t="s">
        <v>838</v>
      </c>
      <c r="C85" s="31" t="s">
        <v>839</v>
      </c>
      <c r="D85" s="31" t="s">
        <v>847</v>
      </c>
      <c r="E85" s="31" t="s">
        <v>198</v>
      </c>
      <c r="F85">
        <f>_xlfn.IFNA(INDEX(Ind_1[Severity], MATCH(Severity[[#This Row],[Dis_PCODE]],Ind_1[P_Code], )), "No Data")</f>
        <v>5</v>
      </c>
      <c r="G85">
        <f>INDEX(Ind_2[Severity], MATCH(Severity[[#This Row],[Dis_PCODE]],Ind_2[P_code], ))</f>
        <v>4</v>
      </c>
      <c r="H85" s="35">
        <f>AVERAGE(Severity[[#This Row],[Protection Indicator 1]:[Protection Indicator 2]])</f>
        <v>4.5</v>
      </c>
    </row>
    <row r="86" spans="2:8" x14ac:dyDescent="0.35">
      <c r="B86" s="30" t="s">
        <v>838</v>
      </c>
      <c r="C86" s="30" t="s">
        <v>839</v>
      </c>
      <c r="D86" s="30" t="s">
        <v>482</v>
      </c>
      <c r="E86" s="30" t="s">
        <v>200</v>
      </c>
      <c r="F86">
        <f>_xlfn.IFNA(INDEX(Ind_1[Severity], MATCH(Severity[[#This Row],[Dis_PCODE]],Ind_1[P_Code], )), "No Data")</f>
        <v>5</v>
      </c>
      <c r="G86">
        <f>INDEX(Ind_2[Severity], MATCH(Severity[[#This Row],[Dis_PCODE]],Ind_2[P_code], ))</f>
        <v>5</v>
      </c>
      <c r="H86" s="35">
        <f>AVERAGE(Severity[[#This Row],[Protection Indicator 1]:[Protection Indicator 2]])</f>
        <v>5</v>
      </c>
    </row>
    <row r="87" spans="2:8" x14ac:dyDescent="0.35">
      <c r="B87" s="31" t="s">
        <v>838</v>
      </c>
      <c r="C87" s="31" t="s">
        <v>839</v>
      </c>
      <c r="D87" s="31" t="s">
        <v>483</v>
      </c>
      <c r="E87" s="31" t="s">
        <v>202</v>
      </c>
      <c r="F87">
        <f>_xlfn.IFNA(INDEX(Ind_1[Severity], MATCH(Severity[[#This Row],[Dis_PCODE]],Ind_1[P_Code], )), "No Data")</f>
        <v>5</v>
      </c>
      <c r="G87">
        <f>INDEX(Ind_2[Severity], MATCH(Severity[[#This Row],[Dis_PCODE]],Ind_2[P_code], ))</f>
        <v>5</v>
      </c>
      <c r="H87" s="35">
        <f>AVERAGE(Severity[[#This Row],[Protection Indicator 1]:[Protection Indicator 2]])</f>
        <v>5</v>
      </c>
    </row>
    <row r="88" spans="2:8" x14ac:dyDescent="0.35">
      <c r="B88" s="30" t="s">
        <v>838</v>
      </c>
      <c r="C88" s="30" t="s">
        <v>839</v>
      </c>
      <c r="D88" s="30" t="s">
        <v>205</v>
      </c>
      <c r="E88" s="30" t="s">
        <v>204</v>
      </c>
      <c r="F88">
        <f>_xlfn.IFNA(INDEX(Ind_1[Severity], MATCH(Severity[[#This Row],[Dis_PCODE]],Ind_1[P_Code], )), "No Data")</f>
        <v>3</v>
      </c>
      <c r="G88">
        <f>INDEX(Ind_2[Severity], MATCH(Severity[[#This Row],[Dis_PCODE]],Ind_2[P_code], ))</f>
        <v>3</v>
      </c>
      <c r="H88" s="35">
        <f>AVERAGE(Severity[[#This Row],[Protection Indicator 1]:[Protection Indicator 2]])</f>
        <v>3</v>
      </c>
    </row>
    <row r="89" spans="2:8" x14ac:dyDescent="0.35">
      <c r="B89" s="31" t="s">
        <v>838</v>
      </c>
      <c r="C89" s="31" t="s">
        <v>839</v>
      </c>
      <c r="D89" s="31" t="s">
        <v>848</v>
      </c>
      <c r="E89" s="31" t="s">
        <v>485</v>
      </c>
      <c r="F89" t="str">
        <f>_xlfn.IFNA(INDEX(Ind_1[Severity], MATCH(Severity[[#This Row],[Dis_PCODE]],Ind_1[P_Code], )), "No Data")</f>
        <v>No Data</v>
      </c>
      <c r="G89">
        <f>INDEX(Ind_2[Severity], MATCH(Severity[[#This Row],[Dis_PCODE]],Ind_2[P_code], ))</f>
        <v>4</v>
      </c>
      <c r="H89" s="35">
        <f>AVERAGE(Severity[[#This Row],[Protection Indicator 1]:[Protection Indicator 2]])</f>
        <v>4</v>
      </c>
    </row>
    <row r="90" spans="2:8" x14ac:dyDescent="0.35">
      <c r="B90" s="30" t="s">
        <v>206</v>
      </c>
      <c r="C90" s="30" t="s">
        <v>849</v>
      </c>
      <c r="D90" s="30" t="s">
        <v>850</v>
      </c>
      <c r="E90" s="30" t="s">
        <v>207</v>
      </c>
      <c r="F90">
        <f>_xlfn.IFNA(INDEX(Ind_1[Severity], MATCH(Severity[[#This Row],[Dis_PCODE]],Ind_1[P_Code], )), "No Data")</f>
        <v>5</v>
      </c>
      <c r="G90">
        <f>INDEX(Ind_2[Severity], MATCH(Severity[[#This Row],[Dis_PCODE]],Ind_2[P_code], ))</f>
        <v>4</v>
      </c>
      <c r="H90" s="35">
        <f>AVERAGE(Severity[[#This Row],[Protection Indicator 1]:[Protection Indicator 2]])</f>
        <v>4.5</v>
      </c>
    </row>
    <row r="91" spans="2:8" x14ac:dyDescent="0.35">
      <c r="B91" s="31" t="s">
        <v>206</v>
      </c>
      <c r="C91" s="31" t="s">
        <v>849</v>
      </c>
      <c r="D91" s="31" t="s">
        <v>487</v>
      </c>
      <c r="E91" s="31" t="s">
        <v>488</v>
      </c>
      <c r="F91" t="str">
        <f>_xlfn.IFNA(INDEX(Ind_1[Severity], MATCH(Severity[[#This Row],[Dis_PCODE]],Ind_1[P_Code], )), "No Data")</f>
        <v>No Data</v>
      </c>
      <c r="G91">
        <f>INDEX(Ind_2[Severity], MATCH(Severity[[#This Row],[Dis_PCODE]],Ind_2[P_code], ))</f>
        <v>4</v>
      </c>
      <c r="H91" s="35">
        <f>AVERAGE(Severity[[#This Row],[Protection Indicator 1]:[Protection Indicator 2]])</f>
        <v>4</v>
      </c>
    </row>
    <row r="92" spans="2:8" x14ac:dyDescent="0.35">
      <c r="B92" s="30" t="s">
        <v>206</v>
      </c>
      <c r="C92" s="30" t="s">
        <v>849</v>
      </c>
      <c r="D92" s="30" t="s">
        <v>489</v>
      </c>
      <c r="E92" s="30" t="s">
        <v>490</v>
      </c>
      <c r="F92" t="str">
        <f>_xlfn.IFNA(INDEX(Ind_1[Severity], MATCH(Severity[[#This Row],[Dis_PCODE]],Ind_1[P_Code], )), "No Data")</f>
        <v>No Data</v>
      </c>
      <c r="G92">
        <f>INDEX(Ind_2[Severity], MATCH(Severity[[#This Row],[Dis_PCODE]],Ind_2[P_code], ))</f>
        <v>4</v>
      </c>
      <c r="H92" s="35">
        <f>AVERAGE(Severity[[#This Row],[Protection Indicator 1]:[Protection Indicator 2]])</f>
        <v>4</v>
      </c>
    </row>
    <row r="93" spans="2:8" x14ac:dyDescent="0.35">
      <c r="B93" s="31" t="s">
        <v>206</v>
      </c>
      <c r="C93" s="31" t="s">
        <v>849</v>
      </c>
      <c r="D93" s="31" t="s">
        <v>148</v>
      </c>
      <c r="E93" s="31" t="s">
        <v>491</v>
      </c>
      <c r="F93" t="str">
        <f>_xlfn.IFNA(INDEX(Ind_1[Severity], MATCH(Severity[[#This Row],[Dis_PCODE]],Ind_1[P_Code], )), "No Data")</f>
        <v>No Data</v>
      </c>
      <c r="G93">
        <f>INDEX(Ind_2[Severity], MATCH(Severity[[#This Row],[Dis_PCODE]],Ind_2[P_code], ))</f>
        <v>4</v>
      </c>
      <c r="H93" s="35">
        <f>AVERAGE(Severity[[#This Row],[Protection Indicator 1]:[Protection Indicator 2]])</f>
        <v>4</v>
      </c>
    </row>
    <row r="94" spans="2:8" x14ac:dyDescent="0.35">
      <c r="B94" s="30" t="s">
        <v>206</v>
      </c>
      <c r="C94" s="30" t="s">
        <v>849</v>
      </c>
      <c r="D94" s="30" t="s">
        <v>210</v>
      </c>
      <c r="E94" s="30" t="s">
        <v>209</v>
      </c>
      <c r="F94">
        <f>_xlfn.IFNA(INDEX(Ind_1[Severity], MATCH(Severity[[#This Row],[Dis_PCODE]],Ind_1[P_Code], )), "No Data")</f>
        <v>5</v>
      </c>
      <c r="G94">
        <f>INDEX(Ind_2[Severity], MATCH(Severity[[#This Row],[Dis_PCODE]],Ind_2[P_code], ))</f>
        <v>4</v>
      </c>
      <c r="H94" s="35">
        <f>AVERAGE(Severity[[#This Row],[Protection Indicator 1]:[Protection Indicator 2]])</f>
        <v>4.5</v>
      </c>
    </row>
    <row r="95" spans="2:8" x14ac:dyDescent="0.35">
      <c r="B95" s="31" t="s">
        <v>206</v>
      </c>
      <c r="C95" s="31" t="s">
        <v>849</v>
      </c>
      <c r="D95" s="31" t="s">
        <v>851</v>
      </c>
      <c r="E95" s="31" t="s">
        <v>493</v>
      </c>
      <c r="F95" t="str">
        <f>_xlfn.IFNA(INDEX(Ind_1[Severity], MATCH(Severity[[#This Row],[Dis_PCODE]],Ind_1[P_Code], )), "No Data")</f>
        <v>No Data</v>
      </c>
      <c r="G95">
        <f>INDEX(Ind_2[Severity], MATCH(Severity[[#This Row],[Dis_PCODE]],Ind_2[P_code], ))</f>
        <v>4</v>
      </c>
      <c r="H95" s="35">
        <f>AVERAGE(Severity[[#This Row],[Protection Indicator 1]:[Protection Indicator 2]])</f>
        <v>4</v>
      </c>
    </row>
    <row r="96" spans="2:8" x14ac:dyDescent="0.35">
      <c r="B96" s="30" t="s">
        <v>206</v>
      </c>
      <c r="C96" s="30" t="s">
        <v>849</v>
      </c>
      <c r="D96" s="30" t="s">
        <v>494</v>
      </c>
      <c r="E96" s="30" t="s">
        <v>495</v>
      </c>
      <c r="F96" t="str">
        <f>_xlfn.IFNA(INDEX(Ind_1[Severity], MATCH(Severity[[#This Row],[Dis_PCODE]],Ind_1[P_Code], )), "No Data")</f>
        <v>No Data</v>
      </c>
      <c r="G96">
        <f>INDEX(Ind_2[Severity], MATCH(Severity[[#This Row],[Dis_PCODE]],Ind_2[P_code], ))</f>
        <v>4</v>
      </c>
      <c r="H96" s="35">
        <f>AVERAGE(Severity[[#This Row],[Protection Indicator 1]:[Protection Indicator 2]])</f>
        <v>4</v>
      </c>
    </row>
    <row r="97" spans="2:8" x14ac:dyDescent="0.35">
      <c r="B97" s="31" t="s">
        <v>206</v>
      </c>
      <c r="C97" s="31" t="s">
        <v>849</v>
      </c>
      <c r="D97" s="31" t="s">
        <v>496</v>
      </c>
      <c r="E97" s="31" t="s">
        <v>497</v>
      </c>
      <c r="F97" t="str">
        <f>_xlfn.IFNA(INDEX(Ind_1[Severity], MATCH(Severity[[#This Row],[Dis_PCODE]],Ind_1[P_Code], )), "No Data")</f>
        <v>No Data</v>
      </c>
      <c r="G97">
        <f>INDEX(Ind_2[Severity], MATCH(Severity[[#This Row],[Dis_PCODE]],Ind_2[P_code], ))</f>
        <v>4</v>
      </c>
      <c r="H97" s="35">
        <f>AVERAGE(Severity[[#This Row],[Protection Indicator 1]:[Protection Indicator 2]])</f>
        <v>4</v>
      </c>
    </row>
    <row r="98" spans="2:8" x14ac:dyDescent="0.35">
      <c r="B98" s="30" t="s">
        <v>206</v>
      </c>
      <c r="C98" s="30" t="s">
        <v>849</v>
      </c>
      <c r="D98" s="30" t="s">
        <v>852</v>
      </c>
      <c r="E98" s="30" t="s">
        <v>499</v>
      </c>
      <c r="F98" t="str">
        <f>_xlfn.IFNA(INDEX(Ind_1[Severity], MATCH(Severity[[#This Row],[Dis_PCODE]],Ind_1[P_Code], )), "No Data")</f>
        <v>No Data</v>
      </c>
      <c r="G98">
        <f>INDEX(Ind_2[Severity], MATCH(Severity[[#This Row],[Dis_PCODE]],Ind_2[P_code], ))</f>
        <v>4</v>
      </c>
      <c r="H98" s="35">
        <f>AVERAGE(Severity[[#This Row],[Protection Indicator 1]:[Protection Indicator 2]])</f>
        <v>4</v>
      </c>
    </row>
    <row r="99" spans="2:8" x14ac:dyDescent="0.35">
      <c r="B99" s="31" t="s">
        <v>206</v>
      </c>
      <c r="C99" s="31" t="s">
        <v>849</v>
      </c>
      <c r="D99" s="31" t="s">
        <v>853</v>
      </c>
      <c r="E99" s="31" t="s">
        <v>211</v>
      </c>
      <c r="F99">
        <f>_xlfn.IFNA(INDEX(Ind_1[Severity], MATCH(Severity[[#This Row],[Dis_PCODE]],Ind_1[P_Code], )), "No Data")</f>
        <v>0</v>
      </c>
      <c r="G99">
        <f>INDEX(Ind_2[Severity], MATCH(Severity[[#This Row],[Dis_PCODE]],Ind_2[P_code], ))</f>
        <v>4</v>
      </c>
      <c r="H99" s="35">
        <f>AVERAGE(Severity[[#This Row],[Protection Indicator 1]:[Protection Indicator 2]])</f>
        <v>2</v>
      </c>
    </row>
    <row r="100" spans="2:8" x14ac:dyDescent="0.35">
      <c r="B100" s="30" t="s">
        <v>206</v>
      </c>
      <c r="C100" s="30" t="s">
        <v>849</v>
      </c>
      <c r="D100" s="30" t="s">
        <v>500</v>
      </c>
      <c r="E100" s="30" t="s">
        <v>501</v>
      </c>
      <c r="F100" t="str">
        <f>_xlfn.IFNA(INDEX(Ind_1[Severity], MATCH(Severity[[#This Row],[Dis_PCODE]],Ind_1[P_Code], )), "No Data")</f>
        <v>No Data</v>
      </c>
      <c r="G100">
        <f>INDEX(Ind_2[Severity], MATCH(Severity[[#This Row],[Dis_PCODE]],Ind_2[P_code], ))</f>
        <v>4</v>
      </c>
      <c r="H100" s="35">
        <f>AVERAGE(Severity[[#This Row],[Protection Indicator 1]:[Protection Indicator 2]])</f>
        <v>4</v>
      </c>
    </row>
    <row r="101" spans="2:8" x14ac:dyDescent="0.35">
      <c r="B101" s="31" t="s">
        <v>206</v>
      </c>
      <c r="C101" s="31" t="s">
        <v>849</v>
      </c>
      <c r="D101" s="31" t="s">
        <v>502</v>
      </c>
      <c r="E101" s="31" t="s">
        <v>503</v>
      </c>
      <c r="F101" t="str">
        <f>_xlfn.IFNA(INDEX(Ind_1[Severity], MATCH(Severity[[#This Row],[Dis_PCODE]],Ind_1[P_Code], )), "No Data")</f>
        <v>No Data</v>
      </c>
      <c r="G101">
        <f>INDEX(Ind_2[Severity], MATCH(Severity[[#This Row],[Dis_PCODE]],Ind_2[P_code], ))</f>
        <v>4</v>
      </c>
      <c r="H101" s="35">
        <f>AVERAGE(Severity[[#This Row],[Protection Indicator 1]:[Protection Indicator 2]])</f>
        <v>4</v>
      </c>
    </row>
    <row r="102" spans="2:8" x14ac:dyDescent="0.35">
      <c r="B102" s="30" t="s">
        <v>213</v>
      </c>
      <c r="C102" s="30" t="s">
        <v>854</v>
      </c>
      <c r="D102" s="30" t="s">
        <v>215</v>
      </c>
      <c r="E102" s="30" t="s">
        <v>214</v>
      </c>
      <c r="F102">
        <f>_xlfn.IFNA(INDEX(Ind_1[Severity], MATCH(Severity[[#This Row],[Dis_PCODE]],Ind_1[P_Code], )), "No Data")</f>
        <v>0</v>
      </c>
      <c r="G102">
        <f>INDEX(Ind_2[Severity], MATCH(Severity[[#This Row],[Dis_PCODE]],Ind_2[P_code], ))</f>
        <v>0</v>
      </c>
      <c r="H102" s="35">
        <f>AVERAGE(Severity[[#This Row],[Protection Indicator 1]:[Protection Indicator 2]])</f>
        <v>0</v>
      </c>
    </row>
    <row r="103" spans="2:8" x14ac:dyDescent="0.35">
      <c r="B103" s="31" t="s">
        <v>213</v>
      </c>
      <c r="C103" s="31" t="s">
        <v>854</v>
      </c>
      <c r="D103" s="31" t="s">
        <v>217</v>
      </c>
      <c r="E103" s="31" t="s">
        <v>216</v>
      </c>
      <c r="F103">
        <f>_xlfn.IFNA(INDEX(Ind_1[Severity], MATCH(Severity[[#This Row],[Dis_PCODE]],Ind_1[P_Code], )), "No Data")</f>
        <v>5</v>
      </c>
      <c r="G103">
        <f>INDEX(Ind_2[Severity], MATCH(Severity[[#This Row],[Dis_PCODE]],Ind_2[P_code], ))</f>
        <v>0</v>
      </c>
      <c r="H103" s="35">
        <f>AVERAGE(Severity[[#This Row],[Protection Indicator 1]:[Protection Indicator 2]])</f>
        <v>2.5</v>
      </c>
    </row>
    <row r="104" spans="2:8" x14ac:dyDescent="0.35">
      <c r="B104" s="30" t="s">
        <v>213</v>
      </c>
      <c r="C104" s="30" t="s">
        <v>854</v>
      </c>
      <c r="D104" s="30" t="s">
        <v>219</v>
      </c>
      <c r="E104" s="30" t="s">
        <v>218</v>
      </c>
      <c r="F104">
        <f>_xlfn.IFNA(INDEX(Ind_1[Severity], MATCH(Severity[[#This Row],[Dis_PCODE]],Ind_1[P_Code], )), "No Data")</f>
        <v>5</v>
      </c>
      <c r="G104">
        <f>INDEX(Ind_2[Severity], MATCH(Severity[[#This Row],[Dis_PCODE]],Ind_2[P_code], ))</f>
        <v>0</v>
      </c>
      <c r="H104" s="35">
        <f>AVERAGE(Severity[[#This Row],[Protection Indicator 1]:[Protection Indicator 2]])</f>
        <v>2.5</v>
      </c>
    </row>
    <row r="105" spans="2:8" x14ac:dyDescent="0.35">
      <c r="B105" s="31" t="s">
        <v>213</v>
      </c>
      <c r="C105" s="31" t="s">
        <v>854</v>
      </c>
      <c r="D105" s="31" t="s">
        <v>221</v>
      </c>
      <c r="E105" s="31" t="s">
        <v>220</v>
      </c>
      <c r="F105">
        <f>_xlfn.IFNA(INDEX(Ind_1[Severity], MATCH(Severity[[#This Row],[Dis_PCODE]],Ind_1[P_Code], )), "No Data")</f>
        <v>4</v>
      </c>
      <c r="G105">
        <f>INDEX(Ind_2[Severity], MATCH(Severity[[#This Row],[Dis_PCODE]],Ind_2[P_code], ))</f>
        <v>5</v>
      </c>
      <c r="H105" s="35">
        <f>AVERAGE(Severity[[#This Row],[Protection Indicator 1]:[Protection Indicator 2]])</f>
        <v>4.5</v>
      </c>
    </row>
    <row r="106" spans="2:8" x14ac:dyDescent="0.35">
      <c r="B106" s="30" t="s">
        <v>213</v>
      </c>
      <c r="C106" s="30" t="s">
        <v>854</v>
      </c>
      <c r="D106" s="30" t="s">
        <v>223</v>
      </c>
      <c r="E106" s="30" t="s">
        <v>222</v>
      </c>
      <c r="F106">
        <f>_xlfn.IFNA(INDEX(Ind_1[Severity], MATCH(Severity[[#This Row],[Dis_PCODE]],Ind_1[P_Code], )), "No Data")</f>
        <v>2</v>
      </c>
      <c r="G106">
        <f>INDEX(Ind_2[Severity], MATCH(Severity[[#This Row],[Dis_PCODE]],Ind_2[P_code], ))</f>
        <v>0</v>
      </c>
      <c r="H106" s="35">
        <f>AVERAGE(Severity[[#This Row],[Protection Indicator 1]:[Protection Indicator 2]])</f>
        <v>1</v>
      </c>
    </row>
    <row r="107" spans="2:8" x14ac:dyDescent="0.35">
      <c r="B107" s="31" t="s">
        <v>213</v>
      </c>
      <c r="C107" s="31" t="s">
        <v>854</v>
      </c>
      <c r="D107" s="31" t="s">
        <v>225</v>
      </c>
      <c r="E107" s="31" t="s">
        <v>224</v>
      </c>
      <c r="F107">
        <f>_xlfn.IFNA(INDEX(Ind_1[Severity], MATCH(Severity[[#This Row],[Dis_PCODE]],Ind_1[P_Code], )), "No Data")</f>
        <v>0</v>
      </c>
      <c r="G107">
        <f>INDEX(Ind_2[Severity], MATCH(Severity[[#This Row],[Dis_PCODE]],Ind_2[P_code], ))</f>
        <v>4</v>
      </c>
      <c r="H107" s="35">
        <f>AVERAGE(Severity[[#This Row],[Protection Indicator 1]:[Protection Indicator 2]])</f>
        <v>2</v>
      </c>
    </row>
    <row r="108" spans="2:8" x14ac:dyDescent="0.35">
      <c r="B108" s="30" t="s">
        <v>213</v>
      </c>
      <c r="C108" s="30" t="s">
        <v>854</v>
      </c>
      <c r="D108" s="30" t="s">
        <v>227</v>
      </c>
      <c r="E108" s="30" t="s">
        <v>226</v>
      </c>
      <c r="F108">
        <f>_xlfn.IFNA(INDEX(Ind_1[Severity], MATCH(Severity[[#This Row],[Dis_PCODE]],Ind_1[P_Code], )), "No Data")</f>
        <v>5</v>
      </c>
      <c r="G108">
        <f>INDEX(Ind_2[Severity], MATCH(Severity[[#This Row],[Dis_PCODE]],Ind_2[P_code], ))</f>
        <v>3</v>
      </c>
      <c r="H108" s="35">
        <f>AVERAGE(Severity[[#This Row],[Protection Indicator 1]:[Protection Indicator 2]])</f>
        <v>4</v>
      </c>
    </row>
    <row r="109" spans="2:8" x14ac:dyDescent="0.35">
      <c r="B109" s="31" t="s">
        <v>213</v>
      </c>
      <c r="C109" s="31" t="s">
        <v>854</v>
      </c>
      <c r="D109" s="31" t="s">
        <v>505</v>
      </c>
      <c r="E109" s="31" t="s">
        <v>506</v>
      </c>
      <c r="F109" t="str">
        <f>_xlfn.IFNA(INDEX(Ind_1[Severity], MATCH(Severity[[#This Row],[Dis_PCODE]],Ind_1[P_Code], )), "No Data")</f>
        <v>No Data</v>
      </c>
      <c r="G109">
        <f>INDEX(Ind_2[Severity], MATCH(Severity[[#This Row],[Dis_PCODE]],Ind_2[P_code], ))</f>
        <v>0</v>
      </c>
      <c r="H109" s="35">
        <f>AVERAGE(Severity[[#This Row],[Protection Indicator 1]:[Protection Indicator 2]])</f>
        <v>0</v>
      </c>
    </row>
    <row r="110" spans="2:8" x14ac:dyDescent="0.35">
      <c r="B110" s="30" t="s">
        <v>213</v>
      </c>
      <c r="C110" s="30" t="s">
        <v>854</v>
      </c>
      <c r="D110" s="30" t="s">
        <v>507</v>
      </c>
      <c r="E110" s="30" t="s">
        <v>508</v>
      </c>
      <c r="F110" t="str">
        <f>_xlfn.IFNA(INDEX(Ind_1[Severity], MATCH(Severity[[#This Row],[Dis_PCODE]],Ind_1[P_Code], )), "No Data")</f>
        <v>No Data</v>
      </c>
      <c r="G110">
        <f>INDEX(Ind_2[Severity], MATCH(Severity[[#This Row],[Dis_PCODE]],Ind_2[P_code], ))</f>
        <v>0</v>
      </c>
      <c r="H110" s="35">
        <f>AVERAGE(Severity[[#This Row],[Protection Indicator 1]:[Protection Indicator 2]])</f>
        <v>0</v>
      </c>
    </row>
    <row r="111" spans="2:8" x14ac:dyDescent="0.35">
      <c r="B111" s="31" t="s">
        <v>213</v>
      </c>
      <c r="C111" s="31" t="s">
        <v>854</v>
      </c>
      <c r="D111" s="31" t="s">
        <v>855</v>
      </c>
      <c r="E111" s="31" t="s">
        <v>510</v>
      </c>
      <c r="F111" t="str">
        <f>_xlfn.IFNA(INDEX(Ind_1[Severity], MATCH(Severity[[#This Row],[Dis_PCODE]],Ind_1[P_Code], )), "No Data")</f>
        <v>No Data</v>
      </c>
      <c r="G111">
        <f>INDEX(Ind_2[Severity], MATCH(Severity[[#This Row],[Dis_PCODE]],Ind_2[P_code], ))</f>
        <v>3</v>
      </c>
      <c r="H111" s="35">
        <f>AVERAGE(Severity[[#This Row],[Protection Indicator 1]:[Protection Indicator 2]])</f>
        <v>3</v>
      </c>
    </row>
    <row r="112" spans="2:8" x14ac:dyDescent="0.35">
      <c r="B112" s="30" t="s">
        <v>213</v>
      </c>
      <c r="C112" s="30" t="s">
        <v>854</v>
      </c>
      <c r="D112" s="30" t="s">
        <v>511</v>
      </c>
      <c r="E112" s="30" t="s">
        <v>512</v>
      </c>
      <c r="F112" t="str">
        <f>_xlfn.IFNA(INDEX(Ind_1[Severity], MATCH(Severity[[#This Row],[Dis_PCODE]],Ind_1[P_Code], )), "No Data")</f>
        <v>No Data</v>
      </c>
      <c r="G112">
        <f>INDEX(Ind_2[Severity], MATCH(Severity[[#This Row],[Dis_PCODE]],Ind_2[P_code], ))</f>
        <v>4</v>
      </c>
      <c r="H112" s="35">
        <f>AVERAGE(Severity[[#This Row],[Protection Indicator 1]:[Protection Indicator 2]])</f>
        <v>4</v>
      </c>
    </row>
    <row r="113" spans="2:8" x14ac:dyDescent="0.35">
      <c r="B113" s="31" t="s">
        <v>213</v>
      </c>
      <c r="C113" s="31" t="s">
        <v>854</v>
      </c>
      <c r="D113" s="31" t="s">
        <v>856</v>
      </c>
      <c r="E113" s="31" t="s">
        <v>514</v>
      </c>
      <c r="F113" t="str">
        <f>_xlfn.IFNA(INDEX(Ind_1[Severity], MATCH(Severity[[#This Row],[Dis_PCODE]],Ind_1[P_Code], )), "No Data")</f>
        <v>No Data</v>
      </c>
      <c r="G113">
        <f>INDEX(Ind_2[Severity], MATCH(Severity[[#This Row],[Dis_PCODE]],Ind_2[P_code], ))</f>
        <v>4</v>
      </c>
      <c r="H113" s="35">
        <f>AVERAGE(Severity[[#This Row],[Protection Indicator 1]:[Protection Indicator 2]])</f>
        <v>4</v>
      </c>
    </row>
    <row r="114" spans="2:8" x14ac:dyDescent="0.35">
      <c r="B114" s="30" t="s">
        <v>213</v>
      </c>
      <c r="C114" s="30" t="s">
        <v>854</v>
      </c>
      <c r="D114" s="30" t="s">
        <v>857</v>
      </c>
      <c r="E114" s="30" t="s">
        <v>516</v>
      </c>
      <c r="F114" t="str">
        <f>_xlfn.IFNA(INDEX(Ind_1[Severity], MATCH(Severity[[#This Row],[Dis_PCODE]],Ind_1[P_Code], )), "No Data")</f>
        <v>No Data</v>
      </c>
      <c r="G114">
        <f>INDEX(Ind_2[Severity], MATCH(Severity[[#This Row],[Dis_PCODE]],Ind_2[P_code], ))</f>
        <v>4</v>
      </c>
      <c r="H114" s="35">
        <f>AVERAGE(Severity[[#This Row],[Protection Indicator 1]:[Protection Indicator 2]])</f>
        <v>4</v>
      </c>
    </row>
    <row r="115" spans="2:8" x14ac:dyDescent="0.35">
      <c r="B115" s="31" t="s">
        <v>213</v>
      </c>
      <c r="C115" s="31" t="s">
        <v>854</v>
      </c>
      <c r="D115" s="31" t="s">
        <v>517</v>
      </c>
      <c r="E115" s="31" t="s">
        <v>518</v>
      </c>
      <c r="F115" t="str">
        <f>_xlfn.IFNA(INDEX(Ind_1[Severity], MATCH(Severity[[#This Row],[Dis_PCODE]],Ind_1[P_Code], )), "No Data")</f>
        <v>No Data</v>
      </c>
      <c r="G115">
        <f>INDEX(Ind_2[Severity], MATCH(Severity[[#This Row],[Dis_PCODE]],Ind_2[P_code], ))</f>
        <v>2</v>
      </c>
      <c r="H115" s="35">
        <f>AVERAGE(Severity[[#This Row],[Protection Indicator 1]:[Protection Indicator 2]])</f>
        <v>2</v>
      </c>
    </row>
    <row r="116" spans="2:8" x14ac:dyDescent="0.35">
      <c r="B116" s="30" t="s">
        <v>213</v>
      </c>
      <c r="C116" s="30" t="s">
        <v>854</v>
      </c>
      <c r="D116" s="30" t="s">
        <v>519</v>
      </c>
      <c r="E116" s="30" t="s">
        <v>520</v>
      </c>
      <c r="F116" t="str">
        <f>_xlfn.IFNA(INDEX(Ind_1[Severity], MATCH(Severity[[#This Row],[Dis_PCODE]],Ind_1[P_Code], )), "No Data")</f>
        <v>No Data</v>
      </c>
      <c r="G116">
        <f>INDEX(Ind_2[Severity], MATCH(Severity[[#This Row],[Dis_PCODE]],Ind_2[P_code], ))</f>
        <v>2</v>
      </c>
      <c r="H116" s="35">
        <f>AVERAGE(Severity[[#This Row],[Protection Indicator 1]:[Protection Indicator 2]])</f>
        <v>2</v>
      </c>
    </row>
    <row r="117" spans="2:8" x14ac:dyDescent="0.35">
      <c r="B117" s="31" t="s">
        <v>213</v>
      </c>
      <c r="C117" s="31" t="s">
        <v>854</v>
      </c>
      <c r="D117" s="31" t="s">
        <v>521</v>
      </c>
      <c r="E117" s="31" t="s">
        <v>522</v>
      </c>
      <c r="F117" t="str">
        <f>_xlfn.IFNA(INDEX(Ind_1[Severity], MATCH(Severity[[#This Row],[Dis_PCODE]],Ind_1[P_Code], )), "No Data")</f>
        <v>No Data</v>
      </c>
      <c r="G117">
        <f>INDEX(Ind_2[Severity], MATCH(Severity[[#This Row],[Dis_PCODE]],Ind_2[P_code], ))</f>
        <v>0</v>
      </c>
      <c r="H117" s="35">
        <f>AVERAGE(Severity[[#This Row],[Protection Indicator 1]:[Protection Indicator 2]])</f>
        <v>0</v>
      </c>
    </row>
    <row r="118" spans="2:8" x14ac:dyDescent="0.35">
      <c r="B118" s="30" t="s">
        <v>213</v>
      </c>
      <c r="C118" s="30" t="s">
        <v>854</v>
      </c>
      <c r="D118" s="30" t="s">
        <v>523</v>
      </c>
      <c r="E118" s="30" t="s">
        <v>524</v>
      </c>
      <c r="F118" t="str">
        <f>_xlfn.IFNA(INDEX(Ind_1[Severity], MATCH(Severity[[#This Row],[Dis_PCODE]],Ind_1[P_Code], )), "No Data")</f>
        <v>No Data</v>
      </c>
      <c r="G118">
        <f>INDEX(Ind_2[Severity], MATCH(Severity[[#This Row],[Dis_PCODE]],Ind_2[P_code], ))</f>
        <v>3</v>
      </c>
      <c r="H118" s="35">
        <f>AVERAGE(Severity[[#This Row],[Protection Indicator 1]:[Protection Indicator 2]])</f>
        <v>3</v>
      </c>
    </row>
    <row r="119" spans="2:8" x14ac:dyDescent="0.35">
      <c r="B119" s="31" t="s">
        <v>213</v>
      </c>
      <c r="C119" s="31" t="s">
        <v>854</v>
      </c>
      <c r="D119" s="31" t="s">
        <v>858</v>
      </c>
      <c r="E119" s="31" t="s">
        <v>526</v>
      </c>
      <c r="F119" t="str">
        <f>_xlfn.IFNA(INDEX(Ind_1[Severity], MATCH(Severity[[#This Row],[Dis_PCODE]],Ind_1[P_Code], )), "No Data")</f>
        <v>No Data</v>
      </c>
      <c r="G119">
        <f>INDEX(Ind_2[Severity], MATCH(Severity[[#This Row],[Dis_PCODE]],Ind_2[P_code], ))</f>
        <v>0</v>
      </c>
      <c r="H119" s="35">
        <f>AVERAGE(Severity[[#This Row],[Protection Indicator 1]:[Protection Indicator 2]])</f>
        <v>0</v>
      </c>
    </row>
    <row r="120" spans="2:8" x14ac:dyDescent="0.35">
      <c r="B120" s="30" t="s">
        <v>213</v>
      </c>
      <c r="C120" s="30" t="s">
        <v>854</v>
      </c>
      <c r="D120" s="30" t="s">
        <v>527</v>
      </c>
      <c r="E120" s="30" t="s">
        <v>528</v>
      </c>
      <c r="F120" t="str">
        <f>_xlfn.IFNA(INDEX(Ind_1[Severity], MATCH(Severity[[#This Row],[Dis_PCODE]],Ind_1[P_Code], )), "No Data")</f>
        <v>No Data</v>
      </c>
      <c r="G120">
        <f>INDEX(Ind_2[Severity], MATCH(Severity[[#This Row],[Dis_PCODE]],Ind_2[P_code], ))</f>
        <v>4</v>
      </c>
      <c r="H120" s="35">
        <f>AVERAGE(Severity[[#This Row],[Protection Indicator 1]:[Protection Indicator 2]])</f>
        <v>4</v>
      </c>
    </row>
    <row r="121" spans="2:8" x14ac:dyDescent="0.35">
      <c r="B121" s="31" t="s">
        <v>213</v>
      </c>
      <c r="C121" s="31" t="s">
        <v>854</v>
      </c>
      <c r="D121" s="31" t="s">
        <v>529</v>
      </c>
      <c r="E121" s="31" t="s">
        <v>530</v>
      </c>
      <c r="F121" t="str">
        <f>_xlfn.IFNA(INDEX(Ind_1[Severity], MATCH(Severity[[#This Row],[Dis_PCODE]],Ind_1[P_Code], )), "No Data")</f>
        <v>No Data</v>
      </c>
      <c r="G121">
        <f>INDEX(Ind_2[Severity], MATCH(Severity[[#This Row],[Dis_PCODE]],Ind_2[P_code], ))</f>
        <v>4</v>
      </c>
      <c r="H121" s="35">
        <f>AVERAGE(Severity[[#This Row],[Protection Indicator 1]:[Protection Indicator 2]])</f>
        <v>4</v>
      </c>
    </row>
    <row r="122" spans="2:8" x14ac:dyDescent="0.35">
      <c r="B122" s="30" t="s">
        <v>213</v>
      </c>
      <c r="C122" s="30" t="s">
        <v>854</v>
      </c>
      <c r="D122" s="30" t="s">
        <v>531</v>
      </c>
      <c r="E122" s="30" t="s">
        <v>532</v>
      </c>
      <c r="F122" t="str">
        <f>_xlfn.IFNA(INDEX(Ind_1[Severity], MATCH(Severity[[#This Row],[Dis_PCODE]],Ind_1[P_Code], )), "No Data")</f>
        <v>No Data</v>
      </c>
      <c r="G122">
        <f>INDEX(Ind_2[Severity], MATCH(Severity[[#This Row],[Dis_PCODE]],Ind_2[P_code], ))</f>
        <v>0</v>
      </c>
      <c r="H122" s="35">
        <f>AVERAGE(Severity[[#This Row],[Protection Indicator 1]:[Protection Indicator 2]])</f>
        <v>0</v>
      </c>
    </row>
    <row r="123" spans="2:8" x14ac:dyDescent="0.35">
      <c r="B123" s="31" t="s">
        <v>213</v>
      </c>
      <c r="C123" s="31" t="s">
        <v>854</v>
      </c>
      <c r="D123" s="31" t="s">
        <v>533</v>
      </c>
      <c r="E123" s="31" t="s">
        <v>534</v>
      </c>
      <c r="F123" t="str">
        <f>_xlfn.IFNA(INDEX(Ind_1[Severity], MATCH(Severity[[#This Row],[Dis_PCODE]],Ind_1[P_Code], )), "No Data")</f>
        <v>No Data</v>
      </c>
      <c r="G123">
        <f>INDEX(Ind_2[Severity], MATCH(Severity[[#This Row],[Dis_PCODE]],Ind_2[P_code], ))</f>
        <v>4</v>
      </c>
      <c r="H123" s="35">
        <f>AVERAGE(Severity[[#This Row],[Protection Indicator 1]:[Protection Indicator 2]])</f>
        <v>4</v>
      </c>
    </row>
    <row r="124" spans="2:8" x14ac:dyDescent="0.35">
      <c r="B124" s="30" t="s">
        <v>213</v>
      </c>
      <c r="C124" s="30" t="s">
        <v>854</v>
      </c>
      <c r="D124" s="30" t="s">
        <v>859</v>
      </c>
      <c r="E124" s="30" t="s">
        <v>536</v>
      </c>
      <c r="F124" t="str">
        <f>_xlfn.IFNA(INDEX(Ind_1[Severity], MATCH(Severity[[#This Row],[Dis_PCODE]],Ind_1[P_Code], )), "No Data")</f>
        <v>No Data</v>
      </c>
      <c r="G124">
        <f>INDEX(Ind_2[Severity], MATCH(Severity[[#This Row],[Dis_PCODE]],Ind_2[P_code], ))</f>
        <v>0</v>
      </c>
      <c r="H124" s="35">
        <f>AVERAGE(Severity[[#This Row],[Protection Indicator 1]:[Protection Indicator 2]])</f>
        <v>0</v>
      </c>
    </row>
    <row r="125" spans="2:8" x14ac:dyDescent="0.35">
      <c r="B125" s="31" t="s">
        <v>213</v>
      </c>
      <c r="C125" s="31" t="s">
        <v>854</v>
      </c>
      <c r="D125" s="31" t="s">
        <v>860</v>
      </c>
      <c r="E125" s="31" t="s">
        <v>538</v>
      </c>
      <c r="F125" t="str">
        <f>_xlfn.IFNA(INDEX(Ind_1[Severity], MATCH(Severity[[#This Row],[Dis_PCODE]],Ind_1[P_Code], )), "No Data")</f>
        <v>No Data</v>
      </c>
      <c r="G125">
        <f>INDEX(Ind_2[Severity], MATCH(Severity[[#This Row],[Dis_PCODE]],Ind_2[P_code], ))</f>
        <v>4</v>
      </c>
      <c r="H125" s="35">
        <f>AVERAGE(Severity[[#This Row],[Protection Indicator 1]:[Protection Indicator 2]])</f>
        <v>4</v>
      </c>
    </row>
    <row r="126" spans="2:8" x14ac:dyDescent="0.35">
      <c r="B126" s="30" t="s">
        <v>213</v>
      </c>
      <c r="C126" s="30" t="s">
        <v>854</v>
      </c>
      <c r="D126" s="30" t="s">
        <v>861</v>
      </c>
      <c r="E126" s="30" t="s">
        <v>540</v>
      </c>
      <c r="F126" t="str">
        <f>_xlfn.IFNA(INDEX(Ind_1[Severity], MATCH(Severity[[#This Row],[Dis_PCODE]],Ind_1[P_Code], )), "No Data")</f>
        <v>No Data</v>
      </c>
      <c r="G126">
        <f>INDEX(Ind_2[Severity], MATCH(Severity[[#This Row],[Dis_PCODE]],Ind_2[P_code], ))</f>
        <v>4</v>
      </c>
      <c r="H126" s="35">
        <f>AVERAGE(Severity[[#This Row],[Protection Indicator 1]:[Protection Indicator 2]])</f>
        <v>4</v>
      </c>
    </row>
    <row r="127" spans="2:8" x14ac:dyDescent="0.35">
      <c r="B127" s="31" t="s">
        <v>213</v>
      </c>
      <c r="C127" s="31" t="s">
        <v>854</v>
      </c>
      <c r="D127" s="31" t="s">
        <v>541</v>
      </c>
      <c r="E127" s="31" t="s">
        <v>542</v>
      </c>
      <c r="F127" t="str">
        <f>_xlfn.IFNA(INDEX(Ind_1[Severity], MATCH(Severity[[#This Row],[Dis_PCODE]],Ind_1[P_Code], )), "No Data")</f>
        <v>No Data</v>
      </c>
      <c r="G127">
        <f>INDEX(Ind_2[Severity], MATCH(Severity[[#This Row],[Dis_PCODE]],Ind_2[P_code], ))</f>
        <v>4</v>
      </c>
      <c r="H127" s="35">
        <f>AVERAGE(Severity[[#This Row],[Protection Indicator 1]:[Protection Indicator 2]])</f>
        <v>4</v>
      </c>
    </row>
    <row r="128" spans="2:8" x14ac:dyDescent="0.35">
      <c r="B128" s="30" t="s">
        <v>213</v>
      </c>
      <c r="C128" s="30" t="s">
        <v>854</v>
      </c>
      <c r="D128" s="30" t="s">
        <v>543</v>
      </c>
      <c r="E128" s="30" t="s">
        <v>544</v>
      </c>
      <c r="F128" t="str">
        <f>_xlfn.IFNA(INDEX(Ind_1[Severity], MATCH(Severity[[#This Row],[Dis_PCODE]],Ind_1[P_Code], )), "No Data")</f>
        <v>No Data</v>
      </c>
      <c r="G128">
        <f>INDEX(Ind_2[Severity], MATCH(Severity[[#This Row],[Dis_PCODE]],Ind_2[P_code], ))</f>
        <v>0</v>
      </c>
      <c r="H128" s="35">
        <f>AVERAGE(Severity[[#This Row],[Protection Indicator 1]:[Protection Indicator 2]])</f>
        <v>0</v>
      </c>
    </row>
    <row r="129" spans="2:8" x14ac:dyDescent="0.35">
      <c r="B129" s="31" t="s">
        <v>213</v>
      </c>
      <c r="C129" s="31" t="s">
        <v>854</v>
      </c>
      <c r="D129" s="31" t="s">
        <v>229</v>
      </c>
      <c r="E129" s="31" t="s">
        <v>228</v>
      </c>
      <c r="F129">
        <f>_xlfn.IFNA(INDEX(Ind_1[Severity], MATCH(Severity[[#This Row],[Dis_PCODE]],Ind_1[P_Code], )), "No Data")</f>
        <v>3</v>
      </c>
      <c r="G129">
        <f>INDEX(Ind_2[Severity], MATCH(Severity[[#This Row],[Dis_PCODE]],Ind_2[P_code], ))</f>
        <v>4</v>
      </c>
      <c r="H129" s="35">
        <f>AVERAGE(Severity[[#This Row],[Protection Indicator 1]:[Protection Indicator 2]])</f>
        <v>3.5</v>
      </c>
    </row>
    <row r="130" spans="2:8" x14ac:dyDescent="0.35">
      <c r="B130" s="30" t="s">
        <v>213</v>
      </c>
      <c r="C130" s="30" t="s">
        <v>854</v>
      </c>
      <c r="D130" s="30" t="s">
        <v>213</v>
      </c>
      <c r="E130" s="30" t="s">
        <v>545</v>
      </c>
      <c r="F130" t="str">
        <f>_xlfn.IFNA(INDEX(Ind_1[Severity], MATCH(Severity[[#This Row],[Dis_PCODE]],Ind_1[P_Code], )), "No Data")</f>
        <v>No Data</v>
      </c>
      <c r="G130">
        <f>INDEX(Ind_2[Severity], MATCH(Severity[[#This Row],[Dis_PCODE]],Ind_2[P_code], ))</f>
        <v>2</v>
      </c>
      <c r="H130" s="35">
        <f>AVERAGE(Severity[[#This Row],[Protection Indicator 1]:[Protection Indicator 2]])</f>
        <v>2</v>
      </c>
    </row>
    <row r="131" spans="2:8" x14ac:dyDescent="0.35">
      <c r="B131" s="31" t="s">
        <v>213</v>
      </c>
      <c r="C131" s="31" t="s">
        <v>854</v>
      </c>
      <c r="D131" s="31" t="s">
        <v>546</v>
      </c>
      <c r="E131" s="31" t="s">
        <v>547</v>
      </c>
      <c r="F131" t="str">
        <f>_xlfn.IFNA(INDEX(Ind_1[Severity], MATCH(Severity[[#This Row],[Dis_PCODE]],Ind_1[P_Code], )), "No Data")</f>
        <v>No Data</v>
      </c>
      <c r="G131">
        <f>INDEX(Ind_2[Severity], MATCH(Severity[[#This Row],[Dis_PCODE]],Ind_2[P_code], ))</f>
        <v>3</v>
      </c>
      <c r="H131" s="35">
        <f>AVERAGE(Severity[[#This Row],[Protection Indicator 1]:[Protection Indicator 2]])</f>
        <v>3</v>
      </c>
    </row>
    <row r="132" spans="2:8" x14ac:dyDescent="0.35">
      <c r="B132" s="30" t="s">
        <v>213</v>
      </c>
      <c r="C132" s="30" t="s">
        <v>854</v>
      </c>
      <c r="D132" s="30" t="s">
        <v>548</v>
      </c>
      <c r="E132" s="30" t="s">
        <v>549</v>
      </c>
      <c r="F132" t="str">
        <f>_xlfn.IFNA(INDEX(Ind_1[Severity], MATCH(Severity[[#This Row],[Dis_PCODE]],Ind_1[P_Code], )), "No Data")</f>
        <v>No Data</v>
      </c>
      <c r="G132">
        <f>INDEX(Ind_2[Severity], MATCH(Severity[[#This Row],[Dis_PCODE]],Ind_2[P_code], ))</f>
        <v>0</v>
      </c>
      <c r="H132" s="35">
        <f>AVERAGE(Severity[[#This Row],[Protection Indicator 1]:[Protection Indicator 2]])</f>
        <v>0</v>
      </c>
    </row>
    <row r="133" spans="2:8" x14ac:dyDescent="0.35">
      <c r="B133" s="31" t="s">
        <v>862</v>
      </c>
      <c r="C133" s="31" t="s">
        <v>863</v>
      </c>
      <c r="D133" s="31" t="s">
        <v>550</v>
      </c>
      <c r="E133" s="31" t="s">
        <v>551</v>
      </c>
      <c r="F133" t="str">
        <f>_xlfn.IFNA(INDEX(Ind_1[Severity], MATCH(Severity[[#This Row],[Dis_PCODE]],Ind_1[P_Code], )), "No Data")</f>
        <v>No Data</v>
      </c>
      <c r="G133">
        <f>INDEX(Ind_2[Severity], MATCH(Severity[[#This Row],[Dis_PCODE]],Ind_2[P_code], ))</f>
        <v>5</v>
      </c>
      <c r="H133" s="35">
        <f>AVERAGE(Severity[[#This Row],[Protection Indicator 1]:[Protection Indicator 2]])</f>
        <v>5</v>
      </c>
    </row>
    <row r="134" spans="2:8" x14ac:dyDescent="0.35">
      <c r="B134" s="30" t="s">
        <v>862</v>
      </c>
      <c r="C134" s="30" t="s">
        <v>863</v>
      </c>
      <c r="D134" s="30" t="s">
        <v>864</v>
      </c>
      <c r="E134" s="30" t="s">
        <v>553</v>
      </c>
      <c r="F134" t="str">
        <f>_xlfn.IFNA(INDEX(Ind_1[Severity], MATCH(Severity[[#This Row],[Dis_PCODE]],Ind_1[P_Code], )), "No Data")</f>
        <v>No Data</v>
      </c>
      <c r="G134">
        <f>INDEX(Ind_2[Severity], MATCH(Severity[[#This Row],[Dis_PCODE]],Ind_2[P_code], ))</f>
        <v>3</v>
      </c>
      <c r="H134" s="35">
        <f>AVERAGE(Severity[[#This Row],[Protection Indicator 1]:[Protection Indicator 2]])</f>
        <v>3</v>
      </c>
    </row>
    <row r="135" spans="2:8" x14ac:dyDescent="0.35">
      <c r="B135" s="31" t="s">
        <v>862</v>
      </c>
      <c r="C135" s="31" t="s">
        <v>863</v>
      </c>
      <c r="D135" s="31" t="s">
        <v>865</v>
      </c>
      <c r="E135" s="31" t="s">
        <v>866</v>
      </c>
      <c r="F135" t="str">
        <f>_xlfn.IFNA(INDEX(Ind_1[Severity], MATCH(Severity[[#This Row],[Dis_PCODE]],Ind_1[P_Code], )), "No Data")</f>
        <v>No Data</v>
      </c>
      <c r="G135" t="e">
        <f>INDEX(Ind_2[Severity], MATCH(Severity[[#This Row],[Dis_PCODE]],Ind_2[P_code], ))</f>
        <v>#N/A</v>
      </c>
      <c r="H135" s="35" t="e">
        <f>AVERAGE(Severity[[#This Row],[Protection Indicator 1]:[Protection Indicator 2]])</f>
        <v>#N/A</v>
      </c>
    </row>
    <row r="136" spans="2:8" x14ac:dyDescent="0.35">
      <c r="B136" s="30" t="s">
        <v>862</v>
      </c>
      <c r="C136" s="30" t="s">
        <v>863</v>
      </c>
      <c r="D136" s="30" t="s">
        <v>232</v>
      </c>
      <c r="E136" s="30" t="s">
        <v>231</v>
      </c>
      <c r="F136">
        <f>_xlfn.IFNA(INDEX(Ind_1[Severity], MATCH(Severity[[#This Row],[Dis_PCODE]],Ind_1[P_Code], )), "No Data")</f>
        <v>3</v>
      </c>
      <c r="G136">
        <f>INDEX(Ind_2[Severity], MATCH(Severity[[#This Row],[Dis_PCODE]],Ind_2[P_code], ))</f>
        <v>0</v>
      </c>
      <c r="H136" s="35">
        <f>AVERAGE(Severity[[#This Row],[Protection Indicator 1]:[Protection Indicator 2]])</f>
        <v>1.5</v>
      </c>
    </row>
    <row r="137" spans="2:8" x14ac:dyDescent="0.35">
      <c r="B137" s="31" t="s">
        <v>862</v>
      </c>
      <c r="C137" s="31" t="s">
        <v>863</v>
      </c>
      <c r="D137" s="31" t="s">
        <v>554</v>
      </c>
      <c r="E137" s="31" t="s">
        <v>555</v>
      </c>
      <c r="F137" t="str">
        <f>_xlfn.IFNA(INDEX(Ind_1[Severity], MATCH(Severity[[#This Row],[Dis_PCODE]],Ind_1[P_Code], )), "No Data")</f>
        <v>No Data</v>
      </c>
      <c r="G137">
        <f>INDEX(Ind_2[Severity], MATCH(Severity[[#This Row],[Dis_PCODE]],Ind_2[P_code], ))</f>
        <v>3</v>
      </c>
      <c r="H137" s="35">
        <f>AVERAGE(Severity[[#This Row],[Protection Indicator 1]:[Protection Indicator 2]])</f>
        <v>3</v>
      </c>
    </row>
    <row r="138" spans="2:8" x14ac:dyDescent="0.35">
      <c r="B138" s="30" t="s">
        <v>862</v>
      </c>
      <c r="C138" s="30" t="s">
        <v>863</v>
      </c>
      <c r="D138" s="30" t="s">
        <v>556</v>
      </c>
      <c r="E138" s="30" t="s">
        <v>557</v>
      </c>
      <c r="F138" t="str">
        <f>_xlfn.IFNA(INDEX(Ind_1[Severity], MATCH(Severity[[#This Row],[Dis_PCODE]],Ind_1[P_Code], )), "No Data")</f>
        <v>No Data</v>
      </c>
      <c r="G138">
        <f>INDEX(Ind_2[Severity], MATCH(Severity[[#This Row],[Dis_PCODE]],Ind_2[P_code], ))</f>
        <v>4</v>
      </c>
      <c r="H138" s="35">
        <f>AVERAGE(Severity[[#This Row],[Protection Indicator 1]:[Protection Indicator 2]])</f>
        <v>4</v>
      </c>
    </row>
    <row r="139" spans="2:8" x14ac:dyDescent="0.35">
      <c r="B139" s="31" t="s">
        <v>862</v>
      </c>
      <c r="C139" s="31" t="s">
        <v>863</v>
      </c>
      <c r="D139" s="31" t="s">
        <v>867</v>
      </c>
      <c r="E139" s="31" t="s">
        <v>559</v>
      </c>
      <c r="F139" t="str">
        <f>_xlfn.IFNA(INDEX(Ind_1[Severity], MATCH(Severity[[#This Row],[Dis_PCODE]],Ind_1[P_Code], )), "No Data")</f>
        <v>No Data</v>
      </c>
      <c r="G139">
        <f>INDEX(Ind_2[Severity], MATCH(Severity[[#This Row],[Dis_PCODE]],Ind_2[P_code], ))</f>
        <v>5</v>
      </c>
      <c r="H139" s="35">
        <f>AVERAGE(Severity[[#This Row],[Protection Indicator 1]:[Protection Indicator 2]])</f>
        <v>5</v>
      </c>
    </row>
    <row r="140" spans="2:8" x14ac:dyDescent="0.35">
      <c r="B140" s="30" t="s">
        <v>862</v>
      </c>
      <c r="C140" s="30" t="s">
        <v>863</v>
      </c>
      <c r="D140" s="30" t="s">
        <v>560</v>
      </c>
      <c r="E140" s="30" t="s">
        <v>561</v>
      </c>
      <c r="F140" t="str">
        <f>_xlfn.IFNA(INDEX(Ind_1[Severity], MATCH(Severity[[#This Row],[Dis_PCODE]],Ind_1[P_Code], )), "No Data")</f>
        <v>No Data</v>
      </c>
      <c r="G140">
        <f>INDEX(Ind_2[Severity], MATCH(Severity[[#This Row],[Dis_PCODE]],Ind_2[P_code], ))</f>
        <v>4</v>
      </c>
      <c r="H140" s="35">
        <f>AVERAGE(Severity[[#This Row],[Protection Indicator 1]:[Protection Indicator 2]])</f>
        <v>4</v>
      </c>
    </row>
    <row r="141" spans="2:8" x14ac:dyDescent="0.35">
      <c r="B141" s="31" t="s">
        <v>862</v>
      </c>
      <c r="C141" s="31" t="s">
        <v>863</v>
      </c>
      <c r="D141" s="31" t="s">
        <v>868</v>
      </c>
      <c r="E141" s="31" t="s">
        <v>563</v>
      </c>
      <c r="F141" t="str">
        <f>_xlfn.IFNA(INDEX(Ind_1[Severity], MATCH(Severity[[#This Row],[Dis_PCODE]],Ind_1[P_Code], )), "No Data")</f>
        <v>No Data</v>
      </c>
      <c r="G141">
        <f>INDEX(Ind_2[Severity], MATCH(Severity[[#This Row],[Dis_PCODE]],Ind_2[P_code], ))</f>
        <v>4</v>
      </c>
      <c r="H141" s="35">
        <f>AVERAGE(Severity[[#This Row],[Protection Indicator 1]:[Protection Indicator 2]])</f>
        <v>4</v>
      </c>
    </row>
    <row r="142" spans="2:8" x14ac:dyDescent="0.35">
      <c r="B142" s="30" t="s">
        <v>862</v>
      </c>
      <c r="C142" s="30" t="s">
        <v>863</v>
      </c>
      <c r="D142" s="30" t="s">
        <v>234</v>
      </c>
      <c r="E142" s="30" t="s">
        <v>233</v>
      </c>
      <c r="F142">
        <f>_xlfn.IFNA(INDEX(Ind_1[Severity], MATCH(Severity[[#This Row],[Dis_PCODE]],Ind_1[P_Code], )), "No Data")</f>
        <v>0</v>
      </c>
      <c r="G142">
        <f>INDEX(Ind_2[Severity], MATCH(Severity[[#This Row],[Dis_PCODE]],Ind_2[P_code], ))</f>
        <v>4</v>
      </c>
      <c r="H142" s="35">
        <f>AVERAGE(Severity[[#This Row],[Protection Indicator 1]:[Protection Indicator 2]])</f>
        <v>2</v>
      </c>
    </row>
    <row r="143" spans="2:8" x14ac:dyDescent="0.35">
      <c r="B143" s="31" t="s">
        <v>862</v>
      </c>
      <c r="C143" s="31" t="s">
        <v>863</v>
      </c>
      <c r="D143" s="31" t="s">
        <v>869</v>
      </c>
      <c r="E143" s="31" t="s">
        <v>565</v>
      </c>
      <c r="F143" t="str">
        <f>_xlfn.IFNA(INDEX(Ind_1[Severity], MATCH(Severity[[#This Row],[Dis_PCODE]],Ind_1[P_Code], )), "No Data")</f>
        <v>No Data</v>
      </c>
      <c r="G143">
        <f>INDEX(Ind_2[Severity], MATCH(Severity[[#This Row],[Dis_PCODE]],Ind_2[P_code], ))</f>
        <v>0</v>
      </c>
      <c r="H143" s="35">
        <f>AVERAGE(Severity[[#This Row],[Protection Indicator 1]:[Protection Indicator 2]])</f>
        <v>0</v>
      </c>
    </row>
    <row r="144" spans="2:8" x14ac:dyDescent="0.35">
      <c r="B144" s="30" t="s">
        <v>862</v>
      </c>
      <c r="C144" s="30" t="s">
        <v>863</v>
      </c>
      <c r="D144" s="30" t="s">
        <v>870</v>
      </c>
      <c r="E144" s="30" t="s">
        <v>567</v>
      </c>
      <c r="F144" t="str">
        <f>_xlfn.IFNA(INDEX(Ind_1[Severity], MATCH(Severity[[#This Row],[Dis_PCODE]],Ind_1[P_Code], )), "No Data")</f>
        <v>No Data</v>
      </c>
      <c r="G144">
        <f>INDEX(Ind_2[Severity], MATCH(Severity[[#This Row],[Dis_PCODE]],Ind_2[P_code], ))</f>
        <v>0</v>
      </c>
      <c r="H144" s="35">
        <f>AVERAGE(Severity[[#This Row],[Protection Indicator 1]:[Protection Indicator 2]])</f>
        <v>0</v>
      </c>
    </row>
    <row r="145" spans="2:8" x14ac:dyDescent="0.35">
      <c r="B145" s="31" t="s">
        <v>862</v>
      </c>
      <c r="C145" s="31" t="s">
        <v>863</v>
      </c>
      <c r="D145" s="31" t="s">
        <v>568</v>
      </c>
      <c r="E145" s="31" t="s">
        <v>235</v>
      </c>
      <c r="F145">
        <f>_xlfn.IFNA(INDEX(Ind_1[Severity], MATCH(Severity[[#This Row],[Dis_PCODE]],Ind_1[P_Code], )), "No Data")</f>
        <v>5</v>
      </c>
      <c r="G145">
        <f>INDEX(Ind_2[Severity], MATCH(Severity[[#This Row],[Dis_PCODE]],Ind_2[P_code], ))</f>
        <v>5</v>
      </c>
      <c r="H145" s="35">
        <f>AVERAGE(Severity[[#This Row],[Protection Indicator 1]:[Protection Indicator 2]])</f>
        <v>5</v>
      </c>
    </row>
    <row r="146" spans="2:8" x14ac:dyDescent="0.35">
      <c r="B146" s="30" t="s">
        <v>862</v>
      </c>
      <c r="C146" s="30" t="s">
        <v>863</v>
      </c>
      <c r="D146" s="30" t="s">
        <v>238</v>
      </c>
      <c r="E146" s="30" t="s">
        <v>237</v>
      </c>
      <c r="F146">
        <f>_xlfn.IFNA(INDEX(Ind_1[Severity], MATCH(Severity[[#This Row],[Dis_PCODE]],Ind_1[P_Code], )), "No Data")</f>
        <v>5</v>
      </c>
      <c r="G146">
        <f>INDEX(Ind_2[Severity], MATCH(Severity[[#This Row],[Dis_PCODE]],Ind_2[P_code], ))</f>
        <v>4</v>
      </c>
      <c r="H146" s="35">
        <f>AVERAGE(Severity[[#This Row],[Protection Indicator 1]:[Protection Indicator 2]])</f>
        <v>4.5</v>
      </c>
    </row>
    <row r="147" spans="2:8" x14ac:dyDescent="0.35">
      <c r="B147" s="31" t="s">
        <v>862</v>
      </c>
      <c r="C147" s="31" t="s">
        <v>863</v>
      </c>
      <c r="D147" s="31" t="s">
        <v>569</v>
      </c>
      <c r="E147" s="31" t="s">
        <v>570</v>
      </c>
      <c r="F147" t="str">
        <f>_xlfn.IFNA(INDEX(Ind_1[Severity], MATCH(Severity[[#This Row],[Dis_PCODE]],Ind_1[P_Code], )), "No Data")</f>
        <v>No Data</v>
      </c>
      <c r="G147">
        <f>INDEX(Ind_2[Severity], MATCH(Severity[[#This Row],[Dis_PCODE]],Ind_2[P_code], ))</f>
        <v>4</v>
      </c>
      <c r="H147" s="35">
        <f>AVERAGE(Severity[[#This Row],[Protection Indicator 1]:[Protection Indicator 2]])</f>
        <v>4</v>
      </c>
    </row>
    <row r="148" spans="2:8" x14ac:dyDescent="0.35">
      <c r="B148" s="30" t="s">
        <v>862</v>
      </c>
      <c r="C148" s="30" t="s">
        <v>863</v>
      </c>
      <c r="D148" s="30" t="s">
        <v>571</v>
      </c>
      <c r="E148" s="30" t="s">
        <v>572</v>
      </c>
      <c r="F148" t="str">
        <f>_xlfn.IFNA(INDEX(Ind_1[Severity], MATCH(Severity[[#This Row],[Dis_PCODE]],Ind_1[P_Code], )), "No Data")</f>
        <v>No Data</v>
      </c>
      <c r="G148">
        <f>INDEX(Ind_2[Severity], MATCH(Severity[[#This Row],[Dis_PCODE]],Ind_2[P_code], ))</f>
        <v>4</v>
      </c>
      <c r="H148" s="35">
        <f>AVERAGE(Severity[[#This Row],[Protection Indicator 1]:[Protection Indicator 2]])</f>
        <v>4</v>
      </c>
    </row>
    <row r="149" spans="2:8" x14ac:dyDescent="0.35">
      <c r="B149" s="31" t="s">
        <v>862</v>
      </c>
      <c r="C149" s="31" t="s">
        <v>863</v>
      </c>
      <c r="D149" s="31" t="s">
        <v>240</v>
      </c>
      <c r="E149" s="31" t="s">
        <v>239</v>
      </c>
      <c r="F149">
        <f>_xlfn.IFNA(INDEX(Ind_1[Severity], MATCH(Severity[[#This Row],[Dis_PCODE]],Ind_1[P_Code], )), "No Data")</f>
        <v>5</v>
      </c>
      <c r="G149">
        <f>INDEX(Ind_2[Severity], MATCH(Severity[[#This Row],[Dis_PCODE]],Ind_2[P_code], ))</f>
        <v>5</v>
      </c>
      <c r="H149" s="35">
        <f>AVERAGE(Severity[[#This Row],[Protection Indicator 1]:[Protection Indicator 2]])</f>
        <v>5</v>
      </c>
    </row>
    <row r="150" spans="2:8" x14ac:dyDescent="0.35">
      <c r="B150" s="30" t="s">
        <v>862</v>
      </c>
      <c r="C150" s="30" t="s">
        <v>863</v>
      </c>
      <c r="D150" s="30" t="s">
        <v>242</v>
      </c>
      <c r="E150" s="30" t="s">
        <v>241</v>
      </c>
      <c r="F150">
        <f>_xlfn.IFNA(INDEX(Ind_1[Severity], MATCH(Severity[[#This Row],[Dis_PCODE]],Ind_1[P_Code], )), "No Data")</f>
        <v>5</v>
      </c>
      <c r="G150">
        <f>INDEX(Ind_2[Severity], MATCH(Severity[[#This Row],[Dis_PCODE]],Ind_2[P_code], ))</f>
        <v>2</v>
      </c>
      <c r="H150" s="35">
        <f>AVERAGE(Severity[[#This Row],[Protection Indicator 1]:[Protection Indicator 2]])</f>
        <v>3.5</v>
      </c>
    </row>
    <row r="151" spans="2:8" x14ac:dyDescent="0.35">
      <c r="B151" s="31" t="s">
        <v>862</v>
      </c>
      <c r="C151" s="31" t="s">
        <v>863</v>
      </c>
      <c r="D151" s="31" t="s">
        <v>244</v>
      </c>
      <c r="E151" s="31" t="s">
        <v>243</v>
      </c>
      <c r="F151">
        <f>_xlfn.IFNA(INDEX(Ind_1[Severity], MATCH(Severity[[#This Row],[Dis_PCODE]],Ind_1[P_Code], )), "No Data")</f>
        <v>5</v>
      </c>
      <c r="G151">
        <f>INDEX(Ind_2[Severity], MATCH(Severity[[#This Row],[Dis_PCODE]],Ind_2[P_code], ))</f>
        <v>4</v>
      </c>
      <c r="H151" s="35">
        <f>AVERAGE(Severity[[#This Row],[Protection Indicator 1]:[Protection Indicator 2]])</f>
        <v>4.5</v>
      </c>
    </row>
    <row r="152" spans="2:8" x14ac:dyDescent="0.35">
      <c r="B152" s="30" t="s">
        <v>862</v>
      </c>
      <c r="C152" s="30" t="s">
        <v>863</v>
      </c>
      <c r="D152" s="30" t="s">
        <v>871</v>
      </c>
      <c r="E152" s="30" t="s">
        <v>245</v>
      </c>
      <c r="F152">
        <f>_xlfn.IFNA(INDEX(Ind_1[Severity], MATCH(Severity[[#This Row],[Dis_PCODE]],Ind_1[P_Code], )), "No Data")</f>
        <v>5</v>
      </c>
      <c r="G152">
        <f>INDEX(Ind_2[Severity], MATCH(Severity[[#This Row],[Dis_PCODE]],Ind_2[P_code], ))</f>
        <v>5</v>
      </c>
      <c r="H152" s="35">
        <f>AVERAGE(Severity[[#This Row],[Protection Indicator 1]:[Protection Indicator 2]])</f>
        <v>5</v>
      </c>
    </row>
    <row r="153" spans="2:8" x14ac:dyDescent="0.35">
      <c r="B153" s="31" t="s">
        <v>862</v>
      </c>
      <c r="C153" s="31" t="s">
        <v>863</v>
      </c>
      <c r="D153" s="31" t="s">
        <v>248</v>
      </c>
      <c r="E153" s="31" t="s">
        <v>247</v>
      </c>
      <c r="F153">
        <f>_xlfn.IFNA(INDEX(Ind_1[Severity], MATCH(Severity[[#This Row],[Dis_PCODE]],Ind_1[P_Code], )), "No Data")</f>
        <v>5</v>
      </c>
      <c r="G153">
        <f>INDEX(Ind_2[Severity], MATCH(Severity[[#This Row],[Dis_PCODE]],Ind_2[P_code], ))</f>
        <v>4</v>
      </c>
      <c r="H153" s="35">
        <f>AVERAGE(Severity[[#This Row],[Protection Indicator 1]:[Protection Indicator 2]])</f>
        <v>4.5</v>
      </c>
    </row>
    <row r="154" spans="2:8" x14ac:dyDescent="0.35">
      <c r="B154" s="30" t="s">
        <v>862</v>
      </c>
      <c r="C154" s="30" t="s">
        <v>863</v>
      </c>
      <c r="D154" s="30" t="s">
        <v>575</v>
      </c>
      <c r="E154" s="30" t="s">
        <v>576</v>
      </c>
      <c r="F154" t="str">
        <f>_xlfn.IFNA(INDEX(Ind_1[Severity], MATCH(Severity[[#This Row],[Dis_PCODE]],Ind_1[P_Code], )), "No Data")</f>
        <v>No Data</v>
      </c>
      <c r="G154">
        <f>INDEX(Ind_2[Severity], MATCH(Severity[[#This Row],[Dis_PCODE]],Ind_2[P_code], ))</f>
        <v>5</v>
      </c>
      <c r="H154" s="35">
        <f>AVERAGE(Severity[[#This Row],[Protection Indicator 1]:[Protection Indicator 2]])</f>
        <v>5</v>
      </c>
    </row>
    <row r="155" spans="2:8" x14ac:dyDescent="0.35">
      <c r="B155" s="31" t="s">
        <v>862</v>
      </c>
      <c r="C155" s="31" t="s">
        <v>863</v>
      </c>
      <c r="D155" s="31" t="s">
        <v>250</v>
      </c>
      <c r="E155" s="31" t="s">
        <v>249</v>
      </c>
      <c r="F155">
        <f>_xlfn.IFNA(INDEX(Ind_1[Severity], MATCH(Severity[[#This Row],[Dis_PCODE]],Ind_1[P_Code], )), "No Data")</f>
        <v>5</v>
      </c>
      <c r="G155">
        <f>INDEX(Ind_2[Severity], MATCH(Severity[[#This Row],[Dis_PCODE]],Ind_2[P_code], ))</f>
        <v>4</v>
      </c>
      <c r="H155" s="35">
        <f>AVERAGE(Severity[[#This Row],[Protection Indicator 1]:[Protection Indicator 2]])</f>
        <v>4.5</v>
      </c>
    </row>
    <row r="156" spans="2:8" x14ac:dyDescent="0.35">
      <c r="B156" s="30" t="s">
        <v>862</v>
      </c>
      <c r="C156" s="30" t="s">
        <v>863</v>
      </c>
      <c r="D156" s="30" t="s">
        <v>252</v>
      </c>
      <c r="E156" s="30" t="s">
        <v>251</v>
      </c>
      <c r="F156">
        <f>_xlfn.IFNA(INDEX(Ind_1[Severity], MATCH(Severity[[#This Row],[Dis_PCODE]],Ind_1[P_Code], )), "No Data")</f>
        <v>4</v>
      </c>
      <c r="G156">
        <f>INDEX(Ind_2[Severity], MATCH(Severity[[#This Row],[Dis_PCODE]],Ind_2[P_code], ))</f>
        <v>4</v>
      </c>
      <c r="H156" s="35">
        <f>AVERAGE(Severity[[#This Row],[Protection Indicator 1]:[Protection Indicator 2]])</f>
        <v>4</v>
      </c>
    </row>
    <row r="157" spans="2:8" x14ac:dyDescent="0.35">
      <c r="B157" s="31" t="s">
        <v>862</v>
      </c>
      <c r="C157" s="31" t="s">
        <v>863</v>
      </c>
      <c r="D157" s="31" t="s">
        <v>872</v>
      </c>
      <c r="E157" s="31" t="s">
        <v>253</v>
      </c>
      <c r="F157">
        <f>_xlfn.IFNA(INDEX(Ind_1[Severity], MATCH(Severity[[#This Row],[Dis_PCODE]],Ind_1[P_Code], )), "No Data")</f>
        <v>2</v>
      </c>
      <c r="G157">
        <f>INDEX(Ind_2[Severity], MATCH(Severity[[#This Row],[Dis_PCODE]],Ind_2[P_code], ))</f>
        <v>5</v>
      </c>
      <c r="H157" s="35">
        <f>AVERAGE(Severity[[#This Row],[Protection Indicator 1]:[Protection Indicator 2]])</f>
        <v>3.5</v>
      </c>
    </row>
    <row r="158" spans="2:8" x14ac:dyDescent="0.35">
      <c r="B158" s="30" t="s">
        <v>862</v>
      </c>
      <c r="C158" s="30" t="s">
        <v>863</v>
      </c>
      <c r="D158" s="30" t="s">
        <v>873</v>
      </c>
      <c r="E158" s="30" t="s">
        <v>255</v>
      </c>
      <c r="F158">
        <f>_xlfn.IFNA(INDEX(Ind_1[Severity], MATCH(Severity[[#This Row],[Dis_PCODE]],Ind_1[P_Code], )), "No Data")</f>
        <v>5</v>
      </c>
      <c r="G158">
        <f>INDEX(Ind_2[Severity], MATCH(Severity[[#This Row],[Dis_PCODE]],Ind_2[P_code], ))</f>
        <v>5</v>
      </c>
      <c r="H158" s="35">
        <f>AVERAGE(Severity[[#This Row],[Protection Indicator 1]:[Protection Indicator 2]])</f>
        <v>5</v>
      </c>
    </row>
    <row r="159" spans="2:8" x14ac:dyDescent="0.35">
      <c r="B159" s="31" t="s">
        <v>257</v>
      </c>
      <c r="C159" s="31" t="s">
        <v>874</v>
      </c>
      <c r="D159" s="31" t="s">
        <v>578</v>
      </c>
      <c r="E159" s="31" t="s">
        <v>579</v>
      </c>
      <c r="F159" t="str">
        <f>_xlfn.IFNA(INDEX(Ind_1[Severity], MATCH(Severity[[#This Row],[Dis_PCODE]],Ind_1[P_Code], )), "No Data")</f>
        <v>No Data</v>
      </c>
      <c r="G159">
        <f>INDEX(Ind_2[Severity], MATCH(Severity[[#This Row],[Dis_PCODE]],Ind_2[P_code], ))</f>
        <v>0</v>
      </c>
      <c r="H159" s="35">
        <f>AVERAGE(Severity[[#This Row],[Protection Indicator 1]:[Protection Indicator 2]])</f>
        <v>0</v>
      </c>
    </row>
    <row r="160" spans="2:8" x14ac:dyDescent="0.35">
      <c r="B160" s="30" t="s">
        <v>257</v>
      </c>
      <c r="C160" s="30" t="s">
        <v>874</v>
      </c>
      <c r="D160" s="30" t="s">
        <v>580</v>
      </c>
      <c r="E160" s="30" t="s">
        <v>581</v>
      </c>
      <c r="F160" t="str">
        <f>_xlfn.IFNA(INDEX(Ind_1[Severity], MATCH(Severity[[#This Row],[Dis_PCODE]],Ind_1[P_Code], )), "No Data")</f>
        <v>No Data</v>
      </c>
      <c r="G160">
        <f>INDEX(Ind_2[Severity], MATCH(Severity[[#This Row],[Dis_PCODE]],Ind_2[P_code], ))</f>
        <v>0</v>
      </c>
      <c r="H160" s="35">
        <f>AVERAGE(Severity[[#This Row],[Protection Indicator 1]:[Protection Indicator 2]])</f>
        <v>0</v>
      </c>
    </row>
    <row r="161" spans="2:8" x14ac:dyDescent="0.35">
      <c r="B161" s="31" t="s">
        <v>257</v>
      </c>
      <c r="C161" s="31" t="s">
        <v>874</v>
      </c>
      <c r="D161" s="31" t="s">
        <v>875</v>
      </c>
      <c r="E161" s="31" t="s">
        <v>583</v>
      </c>
      <c r="F161" t="str">
        <f>_xlfn.IFNA(INDEX(Ind_1[Severity], MATCH(Severity[[#This Row],[Dis_PCODE]],Ind_1[P_Code], )), "No Data")</f>
        <v>No Data</v>
      </c>
      <c r="G161">
        <f>INDEX(Ind_2[Severity], MATCH(Severity[[#This Row],[Dis_PCODE]],Ind_2[P_code], ))</f>
        <v>0</v>
      </c>
      <c r="H161" s="35">
        <f>AVERAGE(Severity[[#This Row],[Protection Indicator 1]:[Protection Indicator 2]])</f>
        <v>0</v>
      </c>
    </row>
    <row r="162" spans="2:8" x14ac:dyDescent="0.35">
      <c r="B162" s="30" t="s">
        <v>257</v>
      </c>
      <c r="C162" s="30" t="s">
        <v>874</v>
      </c>
      <c r="D162" s="30" t="s">
        <v>876</v>
      </c>
      <c r="E162" s="30" t="s">
        <v>585</v>
      </c>
      <c r="F162" t="str">
        <f>_xlfn.IFNA(INDEX(Ind_1[Severity], MATCH(Severity[[#This Row],[Dis_PCODE]],Ind_1[P_Code], )), "No Data")</f>
        <v>No Data</v>
      </c>
      <c r="G162">
        <f>INDEX(Ind_2[Severity], MATCH(Severity[[#This Row],[Dis_PCODE]],Ind_2[P_code], ))</f>
        <v>0</v>
      </c>
      <c r="H162" s="35">
        <f>AVERAGE(Severity[[#This Row],[Protection Indicator 1]:[Protection Indicator 2]])</f>
        <v>0</v>
      </c>
    </row>
    <row r="163" spans="2:8" x14ac:dyDescent="0.35">
      <c r="B163" s="31" t="s">
        <v>257</v>
      </c>
      <c r="C163" s="31" t="s">
        <v>874</v>
      </c>
      <c r="D163" s="31" t="s">
        <v>877</v>
      </c>
      <c r="E163" s="31" t="s">
        <v>587</v>
      </c>
      <c r="F163" t="str">
        <f>_xlfn.IFNA(INDEX(Ind_1[Severity], MATCH(Severity[[#This Row],[Dis_PCODE]],Ind_1[P_Code], )), "No Data")</f>
        <v>No Data</v>
      </c>
      <c r="G163">
        <f>INDEX(Ind_2[Severity], MATCH(Severity[[#This Row],[Dis_PCODE]],Ind_2[P_code], ))</f>
        <v>0</v>
      </c>
      <c r="H163" s="35">
        <f>AVERAGE(Severity[[#This Row],[Protection Indicator 1]:[Protection Indicator 2]])</f>
        <v>0</v>
      </c>
    </row>
    <row r="164" spans="2:8" x14ac:dyDescent="0.35">
      <c r="B164" s="30" t="s">
        <v>257</v>
      </c>
      <c r="C164" s="30" t="s">
        <v>874</v>
      </c>
      <c r="D164" s="30" t="s">
        <v>588</v>
      </c>
      <c r="E164" s="30" t="s">
        <v>589</v>
      </c>
      <c r="F164" t="str">
        <f>_xlfn.IFNA(INDEX(Ind_1[Severity], MATCH(Severity[[#This Row],[Dis_PCODE]],Ind_1[P_Code], )), "No Data")</f>
        <v>No Data</v>
      </c>
      <c r="G164">
        <f>INDEX(Ind_2[Severity], MATCH(Severity[[#This Row],[Dis_PCODE]],Ind_2[P_code], ))</f>
        <v>2</v>
      </c>
      <c r="H164" s="35">
        <f>AVERAGE(Severity[[#This Row],[Protection Indicator 1]:[Protection Indicator 2]])</f>
        <v>2</v>
      </c>
    </row>
    <row r="165" spans="2:8" x14ac:dyDescent="0.35">
      <c r="B165" s="31" t="s">
        <v>257</v>
      </c>
      <c r="C165" s="31" t="s">
        <v>874</v>
      </c>
      <c r="D165" s="31" t="s">
        <v>259</v>
      </c>
      <c r="E165" s="31" t="s">
        <v>258</v>
      </c>
      <c r="F165">
        <f>_xlfn.IFNA(INDEX(Ind_1[Severity], MATCH(Severity[[#This Row],[Dis_PCODE]],Ind_1[P_Code], )), "No Data")</f>
        <v>2</v>
      </c>
      <c r="G165">
        <f>INDEX(Ind_2[Severity], MATCH(Severity[[#This Row],[Dis_PCODE]],Ind_2[P_code], ))</f>
        <v>0</v>
      </c>
      <c r="H165" s="35">
        <f>AVERAGE(Severity[[#This Row],[Protection Indicator 1]:[Protection Indicator 2]])</f>
        <v>1</v>
      </c>
    </row>
    <row r="166" spans="2:8" x14ac:dyDescent="0.35">
      <c r="B166" s="30" t="s">
        <v>257</v>
      </c>
      <c r="C166" s="30" t="s">
        <v>874</v>
      </c>
      <c r="D166" s="30" t="s">
        <v>590</v>
      </c>
      <c r="E166" s="30" t="s">
        <v>591</v>
      </c>
      <c r="F166" t="str">
        <f>_xlfn.IFNA(INDEX(Ind_1[Severity], MATCH(Severity[[#This Row],[Dis_PCODE]],Ind_1[P_Code], )), "No Data")</f>
        <v>No Data</v>
      </c>
      <c r="G166">
        <f>INDEX(Ind_2[Severity], MATCH(Severity[[#This Row],[Dis_PCODE]],Ind_2[P_code], ))</f>
        <v>0</v>
      </c>
      <c r="H166" s="35">
        <f>AVERAGE(Severity[[#This Row],[Protection Indicator 1]:[Protection Indicator 2]])</f>
        <v>0</v>
      </c>
    </row>
    <row r="167" spans="2:8" x14ac:dyDescent="0.35">
      <c r="B167" s="31" t="s">
        <v>257</v>
      </c>
      <c r="C167" s="31" t="s">
        <v>874</v>
      </c>
      <c r="D167" s="31" t="s">
        <v>592</v>
      </c>
      <c r="E167" s="31" t="s">
        <v>593</v>
      </c>
      <c r="F167" t="str">
        <f>_xlfn.IFNA(INDEX(Ind_1[Severity], MATCH(Severity[[#This Row],[Dis_PCODE]],Ind_1[P_Code], )), "No Data")</f>
        <v>No Data</v>
      </c>
      <c r="G167">
        <f>INDEX(Ind_2[Severity], MATCH(Severity[[#This Row],[Dis_PCODE]],Ind_2[P_code], ))</f>
        <v>0</v>
      </c>
      <c r="H167" s="35">
        <f>AVERAGE(Severity[[#This Row],[Protection Indicator 1]:[Protection Indicator 2]])</f>
        <v>0</v>
      </c>
    </row>
    <row r="168" spans="2:8" x14ac:dyDescent="0.35">
      <c r="B168" s="30" t="s">
        <v>257</v>
      </c>
      <c r="C168" s="30" t="s">
        <v>874</v>
      </c>
      <c r="D168" s="30" t="s">
        <v>261</v>
      </c>
      <c r="E168" s="30" t="s">
        <v>260</v>
      </c>
      <c r="F168">
        <f>_xlfn.IFNA(INDEX(Ind_1[Severity], MATCH(Severity[[#This Row],[Dis_PCODE]],Ind_1[P_Code], )), "No Data")</f>
        <v>5</v>
      </c>
      <c r="G168">
        <f>INDEX(Ind_2[Severity], MATCH(Severity[[#This Row],[Dis_PCODE]],Ind_2[P_code], ))</f>
        <v>5</v>
      </c>
      <c r="H168" s="35">
        <f>AVERAGE(Severity[[#This Row],[Protection Indicator 1]:[Protection Indicator 2]])</f>
        <v>5</v>
      </c>
    </row>
    <row r="169" spans="2:8" x14ac:dyDescent="0.35">
      <c r="B169" s="31" t="s">
        <v>257</v>
      </c>
      <c r="C169" s="31" t="s">
        <v>874</v>
      </c>
      <c r="D169" s="31" t="s">
        <v>594</v>
      </c>
      <c r="E169" s="31" t="s">
        <v>595</v>
      </c>
      <c r="F169" t="str">
        <f>_xlfn.IFNA(INDEX(Ind_1[Severity], MATCH(Severity[[#This Row],[Dis_PCODE]],Ind_1[P_Code], )), "No Data")</f>
        <v>No Data</v>
      </c>
      <c r="G169">
        <f>INDEX(Ind_2[Severity], MATCH(Severity[[#This Row],[Dis_PCODE]],Ind_2[P_code], ))</f>
        <v>4</v>
      </c>
      <c r="H169" s="35">
        <f>AVERAGE(Severity[[#This Row],[Protection Indicator 1]:[Protection Indicator 2]])</f>
        <v>4</v>
      </c>
    </row>
    <row r="170" spans="2:8" x14ac:dyDescent="0.35">
      <c r="B170" s="30" t="s">
        <v>257</v>
      </c>
      <c r="C170" s="30" t="s">
        <v>874</v>
      </c>
      <c r="D170" s="30" t="s">
        <v>596</v>
      </c>
      <c r="E170" s="30" t="s">
        <v>597</v>
      </c>
      <c r="F170" t="str">
        <f>_xlfn.IFNA(INDEX(Ind_1[Severity], MATCH(Severity[[#This Row],[Dis_PCODE]],Ind_1[P_Code], )), "No Data")</f>
        <v>No Data</v>
      </c>
      <c r="G170">
        <f>INDEX(Ind_2[Severity], MATCH(Severity[[#This Row],[Dis_PCODE]],Ind_2[P_code], ))</f>
        <v>2</v>
      </c>
      <c r="H170" s="35">
        <f>AVERAGE(Severity[[#This Row],[Protection Indicator 1]:[Protection Indicator 2]])</f>
        <v>2</v>
      </c>
    </row>
    <row r="171" spans="2:8" x14ac:dyDescent="0.35">
      <c r="B171" s="31" t="s">
        <v>257</v>
      </c>
      <c r="C171" s="31" t="s">
        <v>874</v>
      </c>
      <c r="D171" s="31" t="s">
        <v>878</v>
      </c>
      <c r="E171" s="31" t="s">
        <v>599</v>
      </c>
      <c r="F171" t="str">
        <f>_xlfn.IFNA(INDEX(Ind_1[Severity], MATCH(Severity[[#This Row],[Dis_PCODE]],Ind_1[P_Code], )), "No Data")</f>
        <v>No Data</v>
      </c>
      <c r="G171">
        <f>INDEX(Ind_2[Severity], MATCH(Severity[[#This Row],[Dis_PCODE]],Ind_2[P_code], ))</f>
        <v>2</v>
      </c>
      <c r="H171" s="35">
        <f>AVERAGE(Severity[[#This Row],[Protection Indicator 1]:[Protection Indicator 2]])</f>
        <v>2</v>
      </c>
    </row>
    <row r="172" spans="2:8" x14ac:dyDescent="0.35">
      <c r="B172" s="30" t="s">
        <v>257</v>
      </c>
      <c r="C172" s="30" t="s">
        <v>874</v>
      </c>
      <c r="D172" s="30" t="s">
        <v>600</v>
      </c>
      <c r="E172" s="30" t="s">
        <v>601</v>
      </c>
      <c r="F172" t="str">
        <f>_xlfn.IFNA(INDEX(Ind_1[Severity], MATCH(Severity[[#This Row],[Dis_PCODE]],Ind_1[P_Code], )), "No Data")</f>
        <v>No Data</v>
      </c>
      <c r="G172">
        <f>INDEX(Ind_2[Severity], MATCH(Severity[[#This Row],[Dis_PCODE]],Ind_2[P_code], ))</f>
        <v>2</v>
      </c>
      <c r="H172" s="35">
        <f>AVERAGE(Severity[[#This Row],[Protection Indicator 1]:[Protection Indicator 2]])</f>
        <v>2</v>
      </c>
    </row>
    <row r="173" spans="2:8" x14ac:dyDescent="0.35">
      <c r="B173" s="31" t="s">
        <v>257</v>
      </c>
      <c r="C173" s="31" t="s">
        <v>874</v>
      </c>
      <c r="D173" s="31" t="s">
        <v>602</v>
      </c>
      <c r="E173" s="31" t="s">
        <v>603</v>
      </c>
      <c r="F173" t="str">
        <f>_xlfn.IFNA(INDEX(Ind_1[Severity], MATCH(Severity[[#This Row],[Dis_PCODE]],Ind_1[P_Code], )), "No Data")</f>
        <v>No Data</v>
      </c>
      <c r="G173">
        <f>INDEX(Ind_2[Severity], MATCH(Severity[[#This Row],[Dis_PCODE]],Ind_2[P_code], ))</f>
        <v>4</v>
      </c>
      <c r="H173" s="35">
        <f>AVERAGE(Severity[[#This Row],[Protection Indicator 1]:[Protection Indicator 2]])</f>
        <v>4</v>
      </c>
    </row>
    <row r="174" spans="2:8" x14ac:dyDescent="0.35">
      <c r="B174" s="30" t="s">
        <v>257</v>
      </c>
      <c r="C174" s="30" t="s">
        <v>874</v>
      </c>
      <c r="D174" s="30" t="s">
        <v>879</v>
      </c>
      <c r="E174" s="30" t="s">
        <v>605</v>
      </c>
      <c r="F174" t="str">
        <f>_xlfn.IFNA(INDEX(Ind_1[Severity], MATCH(Severity[[#This Row],[Dis_PCODE]],Ind_1[P_Code], )), "No Data")</f>
        <v>No Data</v>
      </c>
      <c r="G174">
        <f>INDEX(Ind_2[Severity], MATCH(Severity[[#This Row],[Dis_PCODE]],Ind_2[P_code], ))</f>
        <v>0</v>
      </c>
      <c r="H174" s="35">
        <f>AVERAGE(Severity[[#This Row],[Protection Indicator 1]:[Protection Indicator 2]])</f>
        <v>0</v>
      </c>
    </row>
    <row r="175" spans="2:8" x14ac:dyDescent="0.35">
      <c r="B175" s="31" t="s">
        <v>257</v>
      </c>
      <c r="C175" s="31" t="s">
        <v>874</v>
      </c>
      <c r="D175" s="31" t="s">
        <v>880</v>
      </c>
      <c r="E175" s="31" t="s">
        <v>262</v>
      </c>
      <c r="F175">
        <f>_xlfn.IFNA(INDEX(Ind_1[Severity], MATCH(Severity[[#This Row],[Dis_PCODE]],Ind_1[P_Code], )), "No Data")</f>
        <v>0</v>
      </c>
      <c r="G175">
        <f>INDEX(Ind_2[Severity], MATCH(Severity[[#This Row],[Dis_PCODE]],Ind_2[P_code], ))</f>
        <v>3</v>
      </c>
      <c r="H175" s="35">
        <f>AVERAGE(Severity[[#This Row],[Protection Indicator 1]:[Protection Indicator 2]])</f>
        <v>1.5</v>
      </c>
    </row>
    <row r="176" spans="2:8" x14ac:dyDescent="0.35">
      <c r="B176" s="30" t="s">
        <v>257</v>
      </c>
      <c r="C176" s="30" t="s">
        <v>874</v>
      </c>
      <c r="D176" s="30" t="s">
        <v>606</v>
      </c>
      <c r="E176" s="30" t="s">
        <v>607</v>
      </c>
      <c r="F176" t="str">
        <f>_xlfn.IFNA(INDEX(Ind_1[Severity], MATCH(Severity[[#This Row],[Dis_PCODE]],Ind_1[P_Code], )), "No Data")</f>
        <v>No Data</v>
      </c>
      <c r="G176">
        <f>INDEX(Ind_2[Severity], MATCH(Severity[[#This Row],[Dis_PCODE]],Ind_2[P_code], ))</f>
        <v>0</v>
      </c>
      <c r="H176" s="35">
        <f>AVERAGE(Severity[[#This Row],[Protection Indicator 1]:[Protection Indicator 2]])</f>
        <v>0</v>
      </c>
    </row>
    <row r="177" spans="2:8" x14ac:dyDescent="0.35">
      <c r="B177" s="31" t="s">
        <v>257</v>
      </c>
      <c r="C177" s="31" t="s">
        <v>874</v>
      </c>
      <c r="D177" s="31" t="s">
        <v>608</v>
      </c>
      <c r="E177" s="31" t="s">
        <v>609</v>
      </c>
      <c r="F177" t="str">
        <f>_xlfn.IFNA(INDEX(Ind_1[Severity], MATCH(Severity[[#This Row],[Dis_PCODE]],Ind_1[P_Code], )), "No Data")</f>
        <v>No Data</v>
      </c>
      <c r="G177">
        <f>INDEX(Ind_2[Severity], MATCH(Severity[[#This Row],[Dis_PCODE]],Ind_2[P_code], ))</f>
        <v>0</v>
      </c>
      <c r="H177" s="35">
        <f>AVERAGE(Severity[[#This Row],[Protection Indicator 1]:[Protection Indicator 2]])</f>
        <v>0</v>
      </c>
    </row>
    <row r="178" spans="2:8" x14ac:dyDescent="0.35">
      <c r="B178" s="30" t="s">
        <v>257</v>
      </c>
      <c r="C178" s="30" t="s">
        <v>874</v>
      </c>
      <c r="D178" s="30" t="s">
        <v>610</v>
      </c>
      <c r="E178" s="30" t="s">
        <v>611</v>
      </c>
      <c r="F178" t="str">
        <f>_xlfn.IFNA(INDEX(Ind_1[Severity], MATCH(Severity[[#This Row],[Dis_PCODE]],Ind_1[P_Code], )), "No Data")</f>
        <v>No Data</v>
      </c>
      <c r="G178">
        <f>INDEX(Ind_2[Severity], MATCH(Severity[[#This Row],[Dis_PCODE]],Ind_2[P_code], ))</f>
        <v>0</v>
      </c>
      <c r="H178" s="35">
        <f>AVERAGE(Severity[[#This Row],[Protection Indicator 1]:[Protection Indicator 2]])</f>
        <v>0</v>
      </c>
    </row>
    <row r="179" spans="2:8" x14ac:dyDescent="0.35">
      <c r="B179" s="31" t="s">
        <v>257</v>
      </c>
      <c r="C179" s="31" t="s">
        <v>874</v>
      </c>
      <c r="D179" s="31" t="s">
        <v>612</v>
      </c>
      <c r="E179" s="31" t="s">
        <v>613</v>
      </c>
      <c r="F179" t="str">
        <f>_xlfn.IFNA(INDEX(Ind_1[Severity], MATCH(Severity[[#This Row],[Dis_PCODE]],Ind_1[P_Code], )), "No Data")</f>
        <v>No Data</v>
      </c>
      <c r="G179">
        <f>INDEX(Ind_2[Severity], MATCH(Severity[[#This Row],[Dis_PCODE]],Ind_2[P_code], ))</f>
        <v>0</v>
      </c>
      <c r="H179" s="35">
        <f>AVERAGE(Severity[[#This Row],[Protection Indicator 1]:[Protection Indicator 2]])</f>
        <v>0</v>
      </c>
    </row>
    <row r="180" spans="2:8" x14ac:dyDescent="0.35">
      <c r="B180" s="30" t="s">
        <v>257</v>
      </c>
      <c r="C180" s="30" t="s">
        <v>874</v>
      </c>
      <c r="D180" s="30" t="s">
        <v>881</v>
      </c>
      <c r="E180" s="30" t="s">
        <v>615</v>
      </c>
      <c r="F180" t="str">
        <f>_xlfn.IFNA(INDEX(Ind_1[Severity], MATCH(Severity[[#This Row],[Dis_PCODE]],Ind_1[P_Code], )), "No Data")</f>
        <v>No Data</v>
      </c>
      <c r="G180">
        <f>INDEX(Ind_2[Severity], MATCH(Severity[[#This Row],[Dis_PCODE]],Ind_2[P_code], ))</f>
        <v>0</v>
      </c>
      <c r="H180" s="35">
        <f>AVERAGE(Severity[[#This Row],[Protection Indicator 1]:[Protection Indicator 2]])</f>
        <v>0</v>
      </c>
    </row>
    <row r="181" spans="2:8" x14ac:dyDescent="0.35">
      <c r="B181" s="31" t="s">
        <v>257</v>
      </c>
      <c r="C181" s="31" t="s">
        <v>874</v>
      </c>
      <c r="D181" s="31" t="s">
        <v>882</v>
      </c>
      <c r="E181" s="31" t="s">
        <v>617</v>
      </c>
      <c r="F181" t="str">
        <f>_xlfn.IFNA(INDEX(Ind_1[Severity], MATCH(Severity[[#This Row],[Dis_PCODE]],Ind_1[P_Code], )), "No Data")</f>
        <v>No Data</v>
      </c>
      <c r="G181">
        <f>INDEX(Ind_2[Severity], MATCH(Severity[[#This Row],[Dis_PCODE]],Ind_2[P_code], ))</f>
        <v>0</v>
      </c>
      <c r="H181" s="35">
        <f>AVERAGE(Severity[[#This Row],[Protection Indicator 1]:[Protection Indicator 2]])</f>
        <v>0</v>
      </c>
    </row>
    <row r="182" spans="2:8" x14ac:dyDescent="0.35">
      <c r="B182" s="30" t="s">
        <v>257</v>
      </c>
      <c r="C182" s="30" t="s">
        <v>874</v>
      </c>
      <c r="D182" s="30" t="s">
        <v>883</v>
      </c>
      <c r="E182" s="30" t="s">
        <v>619</v>
      </c>
      <c r="F182" t="str">
        <f>_xlfn.IFNA(INDEX(Ind_1[Severity], MATCH(Severity[[#This Row],[Dis_PCODE]],Ind_1[P_Code], )), "No Data")</f>
        <v>No Data</v>
      </c>
      <c r="G182">
        <f>INDEX(Ind_2[Severity], MATCH(Severity[[#This Row],[Dis_PCODE]],Ind_2[P_code], ))</f>
        <v>2</v>
      </c>
      <c r="H182" s="35">
        <f>AVERAGE(Severity[[#This Row],[Protection Indicator 1]:[Protection Indicator 2]])</f>
        <v>2</v>
      </c>
    </row>
    <row r="183" spans="2:8" x14ac:dyDescent="0.35">
      <c r="B183" s="31" t="s">
        <v>257</v>
      </c>
      <c r="C183" s="31" t="s">
        <v>874</v>
      </c>
      <c r="D183" s="31" t="s">
        <v>884</v>
      </c>
      <c r="E183" s="31" t="s">
        <v>621</v>
      </c>
      <c r="F183" t="str">
        <f>_xlfn.IFNA(INDEX(Ind_1[Severity], MATCH(Severity[[#This Row],[Dis_PCODE]],Ind_1[P_Code], )), "No Data")</f>
        <v>No Data</v>
      </c>
      <c r="G183">
        <f>INDEX(Ind_2[Severity], MATCH(Severity[[#This Row],[Dis_PCODE]],Ind_2[P_code], ))</f>
        <v>0</v>
      </c>
      <c r="H183" s="35">
        <f>AVERAGE(Severity[[#This Row],[Protection Indicator 1]:[Protection Indicator 2]])</f>
        <v>0</v>
      </c>
    </row>
    <row r="184" spans="2:8" x14ac:dyDescent="0.35">
      <c r="B184" s="30" t="s">
        <v>257</v>
      </c>
      <c r="C184" s="30" t="s">
        <v>874</v>
      </c>
      <c r="D184" s="30" t="s">
        <v>622</v>
      </c>
      <c r="E184" s="30" t="s">
        <v>623</v>
      </c>
      <c r="F184" t="str">
        <f>_xlfn.IFNA(INDEX(Ind_1[Severity], MATCH(Severity[[#This Row],[Dis_PCODE]],Ind_1[P_Code], )), "No Data")</f>
        <v>No Data</v>
      </c>
      <c r="G184">
        <f>INDEX(Ind_2[Severity], MATCH(Severity[[#This Row],[Dis_PCODE]],Ind_2[P_code], ))</f>
        <v>4</v>
      </c>
      <c r="H184" s="35">
        <f>AVERAGE(Severity[[#This Row],[Protection Indicator 1]:[Protection Indicator 2]])</f>
        <v>4</v>
      </c>
    </row>
    <row r="185" spans="2:8" x14ac:dyDescent="0.35">
      <c r="B185" s="31" t="s">
        <v>257</v>
      </c>
      <c r="C185" s="31" t="s">
        <v>874</v>
      </c>
      <c r="D185" s="31" t="s">
        <v>265</v>
      </c>
      <c r="E185" s="31" t="s">
        <v>264</v>
      </c>
      <c r="F185">
        <f>_xlfn.IFNA(INDEX(Ind_1[Severity], MATCH(Severity[[#This Row],[Dis_PCODE]],Ind_1[P_Code], )), "No Data")</f>
        <v>5</v>
      </c>
      <c r="G185">
        <f>INDEX(Ind_2[Severity], MATCH(Severity[[#This Row],[Dis_PCODE]],Ind_2[P_code], ))</f>
        <v>3</v>
      </c>
      <c r="H185" s="35">
        <f>AVERAGE(Severity[[#This Row],[Protection Indicator 1]:[Protection Indicator 2]])</f>
        <v>4</v>
      </c>
    </row>
    <row r="186" spans="2:8" x14ac:dyDescent="0.35">
      <c r="B186" s="30" t="s">
        <v>257</v>
      </c>
      <c r="C186" s="30" t="s">
        <v>874</v>
      </c>
      <c r="D186" s="30" t="s">
        <v>885</v>
      </c>
      <c r="E186" s="30" t="s">
        <v>625</v>
      </c>
      <c r="F186" t="str">
        <f>_xlfn.IFNA(INDEX(Ind_1[Severity], MATCH(Severity[[#This Row],[Dis_PCODE]],Ind_1[P_Code], )), "No Data")</f>
        <v>No Data</v>
      </c>
      <c r="G186">
        <f>INDEX(Ind_2[Severity], MATCH(Severity[[#This Row],[Dis_PCODE]],Ind_2[P_code], ))</f>
        <v>0</v>
      </c>
      <c r="H186" s="35">
        <f>AVERAGE(Severity[[#This Row],[Protection Indicator 1]:[Protection Indicator 2]])</f>
        <v>0</v>
      </c>
    </row>
    <row r="187" spans="2:8" x14ac:dyDescent="0.35">
      <c r="B187" s="31" t="s">
        <v>266</v>
      </c>
      <c r="C187" s="31" t="s">
        <v>886</v>
      </c>
      <c r="D187" s="31" t="s">
        <v>268</v>
      </c>
      <c r="E187" s="31" t="s">
        <v>267</v>
      </c>
      <c r="F187">
        <f>_xlfn.IFNA(INDEX(Ind_1[Severity], MATCH(Severity[[#This Row],[Dis_PCODE]],Ind_1[P_Code], )), "No Data")</f>
        <v>3</v>
      </c>
      <c r="G187">
        <f>INDEX(Ind_2[Severity], MATCH(Severity[[#This Row],[Dis_PCODE]],Ind_2[P_code], ))</f>
        <v>2</v>
      </c>
      <c r="H187" s="35">
        <f>AVERAGE(Severity[[#This Row],[Protection Indicator 1]:[Protection Indicator 2]])</f>
        <v>2.5</v>
      </c>
    </row>
    <row r="188" spans="2:8" x14ac:dyDescent="0.35">
      <c r="B188" s="30" t="s">
        <v>266</v>
      </c>
      <c r="C188" s="30" t="s">
        <v>886</v>
      </c>
      <c r="D188" s="30" t="s">
        <v>270</v>
      </c>
      <c r="E188" s="30" t="s">
        <v>269</v>
      </c>
      <c r="F188">
        <f>_xlfn.IFNA(INDEX(Ind_1[Severity], MATCH(Severity[[#This Row],[Dis_PCODE]],Ind_1[P_Code], )), "No Data")</f>
        <v>2</v>
      </c>
      <c r="G188">
        <f>INDEX(Ind_2[Severity], MATCH(Severity[[#This Row],[Dis_PCODE]],Ind_2[P_code], ))</f>
        <v>4</v>
      </c>
      <c r="H188" s="35">
        <f>AVERAGE(Severity[[#This Row],[Protection Indicator 1]:[Protection Indicator 2]])</f>
        <v>3</v>
      </c>
    </row>
    <row r="189" spans="2:8" x14ac:dyDescent="0.35">
      <c r="B189" s="31" t="s">
        <v>266</v>
      </c>
      <c r="C189" s="31" t="s">
        <v>886</v>
      </c>
      <c r="D189" s="31" t="s">
        <v>626</v>
      </c>
      <c r="E189" s="31" t="s">
        <v>627</v>
      </c>
      <c r="F189" t="str">
        <f>_xlfn.IFNA(INDEX(Ind_1[Severity], MATCH(Severity[[#This Row],[Dis_PCODE]],Ind_1[P_Code], )), "No Data")</f>
        <v>No Data</v>
      </c>
      <c r="G189">
        <f>INDEX(Ind_2[Severity], MATCH(Severity[[#This Row],[Dis_PCODE]],Ind_2[P_code], ))</f>
        <v>3</v>
      </c>
      <c r="H189" s="35">
        <f>AVERAGE(Severity[[#This Row],[Protection Indicator 1]:[Protection Indicator 2]])</f>
        <v>3</v>
      </c>
    </row>
    <row r="190" spans="2:8" x14ac:dyDescent="0.35">
      <c r="B190" s="30" t="s">
        <v>266</v>
      </c>
      <c r="C190" s="30" t="s">
        <v>886</v>
      </c>
      <c r="D190" s="30" t="s">
        <v>887</v>
      </c>
      <c r="E190" s="30" t="s">
        <v>629</v>
      </c>
      <c r="F190" t="str">
        <f>_xlfn.IFNA(INDEX(Ind_1[Severity], MATCH(Severity[[#This Row],[Dis_PCODE]],Ind_1[P_Code], )), "No Data")</f>
        <v>No Data</v>
      </c>
      <c r="G190">
        <f>INDEX(Ind_2[Severity], MATCH(Severity[[#This Row],[Dis_PCODE]],Ind_2[P_code], ))</f>
        <v>4</v>
      </c>
      <c r="H190" s="35">
        <f>AVERAGE(Severity[[#This Row],[Protection Indicator 1]:[Protection Indicator 2]])</f>
        <v>4</v>
      </c>
    </row>
    <row r="191" spans="2:8" x14ac:dyDescent="0.35">
      <c r="B191" s="31" t="s">
        <v>266</v>
      </c>
      <c r="C191" s="31" t="s">
        <v>886</v>
      </c>
      <c r="D191" s="31" t="s">
        <v>888</v>
      </c>
      <c r="E191" s="31" t="s">
        <v>631</v>
      </c>
      <c r="F191" t="str">
        <f>_xlfn.IFNA(INDEX(Ind_1[Severity], MATCH(Severity[[#This Row],[Dis_PCODE]],Ind_1[P_Code], )), "No Data")</f>
        <v>No Data</v>
      </c>
      <c r="G191">
        <f>INDEX(Ind_2[Severity], MATCH(Severity[[#This Row],[Dis_PCODE]],Ind_2[P_code], ))</f>
        <v>3</v>
      </c>
      <c r="H191" s="35">
        <f>AVERAGE(Severity[[#This Row],[Protection Indicator 1]:[Protection Indicator 2]])</f>
        <v>3</v>
      </c>
    </row>
    <row r="192" spans="2:8" x14ac:dyDescent="0.35">
      <c r="B192" s="30" t="s">
        <v>266</v>
      </c>
      <c r="C192" s="30" t="s">
        <v>886</v>
      </c>
      <c r="D192" s="30" t="s">
        <v>889</v>
      </c>
      <c r="E192" s="30" t="s">
        <v>633</v>
      </c>
      <c r="F192" t="str">
        <f>_xlfn.IFNA(INDEX(Ind_1[Severity], MATCH(Severity[[#This Row],[Dis_PCODE]],Ind_1[P_Code], )), "No Data")</f>
        <v>No Data</v>
      </c>
      <c r="G192">
        <f>INDEX(Ind_2[Severity], MATCH(Severity[[#This Row],[Dis_PCODE]],Ind_2[P_code], ))</f>
        <v>2</v>
      </c>
      <c r="H192" s="35">
        <f>AVERAGE(Severity[[#This Row],[Protection Indicator 1]:[Protection Indicator 2]])</f>
        <v>2</v>
      </c>
    </row>
    <row r="193" spans="2:8" x14ac:dyDescent="0.35">
      <c r="B193" s="31" t="s">
        <v>266</v>
      </c>
      <c r="C193" s="31" t="s">
        <v>886</v>
      </c>
      <c r="D193" s="31" t="s">
        <v>634</v>
      </c>
      <c r="E193" s="31" t="s">
        <v>635</v>
      </c>
      <c r="F193" t="str">
        <f>_xlfn.IFNA(INDEX(Ind_1[Severity], MATCH(Severity[[#This Row],[Dis_PCODE]],Ind_1[P_Code], )), "No Data")</f>
        <v>No Data</v>
      </c>
      <c r="G193">
        <f>INDEX(Ind_2[Severity], MATCH(Severity[[#This Row],[Dis_PCODE]],Ind_2[P_code], ))</f>
        <v>3</v>
      </c>
      <c r="H193" s="35">
        <f>AVERAGE(Severity[[#This Row],[Protection Indicator 1]:[Protection Indicator 2]])</f>
        <v>3</v>
      </c>
    </row>
    <row r="194" spans="2:8" x14ac:dyDescent="0.35">
      <c r="B194" s="30" t="s">
        <v>266</v>
      </c>
      <c r="C194" s="30" t="s">
        <v>886</v>
      </c>
      <c r="D194" s="30" t="s">
        <v>272</v>
      </c>
      <c r="E194" s="30" t="s">
        <v>271</v>
      </c>
      <c r="F194">
        <f>_xlfn.IFNA(INDEX(Ind_1[Severity], MATCH(Severity[[#This Row],[Dis_PCODE]],Ind_1[P_Code], )), "No Data")</f>
        <v>0</v>
      </c>
      <c r="G194">
        <f>INDEX(Ind_2[Severity], MATCH(Severity[[#This Row],[Dis_PCODE]],Ind_2[P_code], ))</f>
        <v>5</v>
      </c>
      <c r="H194" s="35">
        <f>AVERAGE(Severity[[#This Row],[Protection Indicator 1]:[Protection Indicator 2]])</f>
        <v>2.5</v>
      </c>
    </row>
    <row r="195" spans="2:8" x14ac:dyDescent="0.35">
      <c r="B195" s="31" t="s">
        <v>266</v>
      </c>
      <c r="C195" s="31" t="s">
        <v>886</v>
      </c>
      <c r="D195" s="31" t="s">
        <v>890</v>
      </c>
      <c r="E195" s="31" t="s">
        <v>637</v>
      </c>
      <c r="F195" t="str">
        <f>_xlfn.IFNA(INDEX(Ind_1[Severity], MATCH(Severity[[#This Row],[Dis_PCODE]],Ind_1[P_Code], )), "No Data")</f>
        <v>No Data</v>
      </c>
      <c r="G195">
        <f>INDEX(Ind_2[Severity], MATCH(Severity[[#This Row],[Dis_PCODE]],Ind_2[P_code], ))</f>
        <v>4</v>
      </c>
      <c r="H195" s="35">
        <f>AVERAGE(Severity[[#This Row],[Protection Indicator 1]:[Protection Indicator 2]])</f>
        <v>4</v>
      </c>
    </row>
    <row r="196" spans="2:8" x14ac:dyDescent="0.35">
      <c r="B196" s="30" t="s">
        <v>266</v>
      </c>
      <c r="C196" s="30" t="s">
        <v>886</v>
      </c>
      <c r="D196" s="30" t="s">
        <v>891</v>
      </c>
      <c r="E196" s="30" t="s">
        <v>273</v>
      </c>
      <c r="F196">
        <f>_xlfn.IFNA(INDEX(Ind_1[Severity], MATCH(Severity[[#This Row],[Dis_PCODE]],Ind_1[P_Code], )), "No Data")</f>
        <v>2</v>
      </c>
      <c r="G196">
        <f>INDEX(Ind_2[Severity], MATCH(Severity[[#This Row],[Dis_PCODE]],Ind_2[P_code], ))</f>
        <v>4</v>
      </c>
      <c r="H196" s="35">
        <f>AVERAGE(Severity[[#This Row],[Protection Indicator 1]:[Protection Indicator 2]])</f>
        <v>3</v>
      </c>
    </row>
    <row r="197" spans="2:8" x14ac:dyDescent="0.35">
      <c r="B197" s="31" t="s">
        <v>266</v>
      </c>
      <c r="C197" s="31" t="s">
        <v>886</v>
      </c>
      <c r="D197" s="31" t="s">
        <v>892</v>
      </c>
      <c r="E197" s="31" t="s">
        <v>639</v>
      </c>
      <c r="F197" t="str">
        <f>_xlfn.IFNA(INDEX(Ind_1[Severity], MATCH(Severity[[#This Row],[Dis_PCODE]],Ind_1[P_Code], )), "No Data")</f>
        <v>No Data</v>
      </c>
      <c r="G197">
        <f>INDEX(Ind_2[Severity], MATCH(Severity[[#This Row],[Dis_PCODE]],Ind_2[P_code], ))</f>
        <v>4</v>
      </c>
      <c r="H197" s="35">
        <f>AVERAGE(Severity[[#This Row],[Protection Indicator 1]:[Protection Indicator 2]])</f>
        <v>4</v>
      </c>
    </row>
    <row r="198" spans="2:8" x14ac:dyDescent="0.35">
      <c r="B198" s="30" t="s">
        <v>266</v>
      </c>
      <c r="C198" s="30" t="s">
        <v>886</v>
      </c>
      <c r="D198" s="30" t="s">
        <v>640</v>
      </c>
      <c r="E198" s="30" t="s">
        <v>641</v>
      </c>
      <c r="F198" t="str">
        <f>_xlfn.IFNA(INDEX(Ind_1[Severity], MATCH(Severity[[#This Row],[Dis_PCODE]],Ind_1[P_Code], )), "No Data")</f>
        <v>No Data</v>
      </c>
      <c r="G198">
        <f>INDEX(Ind_2[Severity], MATCH(Severity[[#This Row],[Dis_PCODE]],Ind_2[P_code], ))</f>
        <v>2</v>
      </c>
      <c r="H198" s="35">
        <f>AVERAGE(Severity[[#This Row],[Protection Indicator 1]:[Protection Indicator 2]])</f>
        <v>2</v>
      </c>
    </row>
    <row r="199" spans="2:8" x14ac:dyDescent="0.35">
      <c r="B199" s="31" t="s">
        <v>275</v>
      </c>
      <c r="C199" s="31" t="s">
        <v>893</v>
      </c>
      <c r="D199" s="31" t="s">
        <v>894</v>
      </c>
      <c r="E199" s="31" t="s">
        <v>643</v>
      </c>
      <c r="F199" t="str">
        <f>_xlfn.IFNA(INDEX(Ind_1[Severity], MATCH(Severity[[#This Row],[Dis_PCODE]],Ind_1[P_Code], )), "No Data")</f>
        <v>No Data</v>
      </c>
      <c r="G199">
        <f>INDEX(Ind_2[Severity], MATCH(Severity[[#This Row],[Dis_PCODE]],Ind_2[P_code], ))</f>
        <v>0</v>
      </c>
      <c r="H199" s="35">
        <f>AVERAGE(Severity[[#This Row],[Protection Indicator 1]:[Protection Indicator 2]])</f>
        <v>0</v>
      </c>
    </row>
    <row r="200" spans="2:8" x14ac:dyDescent="0.35">
      <c r="B200" s="30" t="s">
        <v>275</v>
      </c>
      <c r="C200" s="30" t="s">
        <v>893</v>
      </c>
      <c r="D200" s="30" t="s">
        <v>895</v>
      </c>
      <c r="E200" s="30" t="s">
        <v>645</v>
      </c>
      <c r="F200" t="str">
        <f>_xlfn.IFNA(INDEX(Ind_1[Severity], MATCH(Severity[[#This Row],[Dis_PCODE]],Ind_1[P_Code], )), "No Data")</f>
        <v>No Data</v>
      </c>
      <c r="G200">
        <f>INDEX(Ind_2[Severity], MATCH(Severity[[#This Row],[Dis_PCODE]],Ind_2[P_code], ))</f>
        <v>0</v>
      </c>
      <c r="H200" s="35">
        <f>AVERAGE(Severity[[#This Row],[Protection Indicator 1]:[Protection Indicator 2]])</f>
        <v>0</v>
      </c>
    </row>
    <row r="201" spans="2:8" x14ac:dyDescent="0.35">
      <c r="B201" s="31" t="s">
        <v>275</v>
      </c>
      <c r="C201" s="31" t="s">
        <v>893</v>
      </c>
      <c r="D201" s="31" t="s">
        <v>646</v>
      </c>
      <c r="E201" s="31" t="s">
        <v>647</v>
      </c>
      <c r="F201" t="str">
        <f>_xlfn.IFNA(INDEX(Ind_1[Severity], MATCH(Severity[[#This Row],[Dis_PCODE]],Ind_1[P_Code], )), "No Data")</f>
        <v>No Data</v>
      </c>
      <c r="G201">
        <f>INDEX(Ind_2[Severity], MATCH(Severity[[#This Row],[Dis_PCODE]],Ind_2[P_code], ))</f>
        <v>0</v>
      </c>
      <c r="H201" s="35">
        <f>AVERAGE(Severity[[#This Row],[Protection Indicator 1]:[Protection Indicator 2]])</f>
        <v>0</v>
      </c>
    </row>
    <row r="202" spans="2:8" x14ac:dyDescent="0.35">
      <c r="B202" s="30" t="s">
        <v>275</v>
      </c>
      <c r="C202" s="30" t="s">
        <v>893</v>
      </c>
      <c r="D202" s="30" t="s">
        <v>896</v>
      </c>
      <c r="E202" s="30" t="s">
        <v>649</v>
      </c>
      <c r="F202" t="str">
        <f>_xlfn.IFNA(INDEX(Ind_1[Severity], MATCH(Severity[[#This Row],[Dis_PCODE]],Ind_1[P_Code], )), "No Data")</f>
        <v>No Data</v>
      </c>
      <c r="G202">
        <f>INDEX(Ind_2[Severity], MATCH(Severity[[#This Row],[Dis_PCODE]],Ind_2[P_code], ))</f>
        <v>0</v>
      </c>
      <c r="H202" s="35">
        <f>AVERAGE(Severity[[#This Row],[Protection Indicator 1]:[Protection Indicator 2]])</f>
        <v>0</v>
      </c>
    </row>
    <row r="203" spans="2:8" x14ac:dyDescent="0.35">
      <c r="B203" s="31" t="s">
        <v>275</v>
      </c>
      <c r="C203" s="31" t="s">
        <v>893</v>
      </c>
      <c r="D203" s="31" t="s">
        <v>897</v>
      </c>
      <c r="E203" s="31" t="s">
        <v>276</v>
      </c>
      <c r="F203">
        <f>_xlfn.IFNA(INDEX(Ind_1[Severity], MATCH(Severity[[#This Row],[Dis_PCODE]],Ind_1[P_Code], )), "No Data")</f>
        <v>0</v>
      </c>
      <c r="G203">
        <f>INDEX(Ind_2[Severity], MATCH(Severity[[#This Row],[Dis_PCODE]],Ind_2[P_code], ))</f>
        <v>2</v>
      </c>
      <c r="H203" s="35">
        <f>AVERAGE(Severity[[#This Row],[Protection Indicator 1]:[Protection Indicator 2]])</f>
        <v>1</v>
      </c>
    </row>
    <row r="204" spans="2:8" x14ac:dyDescent="0.35">
      <c r="B204" s="30" t="s">
        <v>275</v>
      </c>
      <c r="C204" s="30" t="s">
        <v>893</v>
      </c>
      <c r="D204" s="30" t="s">
        <v>898</v>
      </c>
      <c r="E204" s="30" t="s">
        <v>651</v>
      </c>
      <c r="F204" t="str">
        <f>_xlfn.IFNA(INDEX(Ind_1[Severity], MATCH(Severity[[#This Row],[Dis_PCODE]],Ind_1[P_Code], )), "No Data")</f>
        <v>No Data</v>
      </c>
      <c r="G204">
        <f>INDEX(Ind_2[Severity], MATCH(Severity[[#This Row],[Dis_PCODE]],Ind_2[P_code], ))</f>
        <v>0</v>
      </c>
      <c r="H204" s="35">
        <f>AVERAGE(Severity[[#This Row],[Protection Indicator 1]:[Protection Indicator 2]])</f>
        <v>0</v>
      </c>
    </row>
    <row r="205" spans="2:8" x14ac:dyDescent="0.35">
      <c r="B205" s="31" t="s">
        <v>275</v>
      </c>
      <c r="C205" s="31" t="s">
        <v>893</v>
      </c>
      <c r="D205" s="31" t="s">
        <v>279</v>
      </c>
      <c r="E205" s="31" t="s">
        <v>278</v>
      </c>
      <c r="F205">
        <f>_xlfn.IFNA(INDEX(Ind_1[Severity], MATCH(Severity[[#This Row],[Dis_PCODE]],Ind_1[P_Code], )), "No Data")</f>
        <v>2</v>
      </c>
      <c r="G205">
        <f>INDEX(Ind_2[Severity], MATCH(Severity[[#This Row],[Dis_PCODE]],Ind_2[P_code], ))</f>
        <v>2</v>
      </c>
      <c r="H205" s="35">
        <f>AVERAGE(Severity[[#This Row],[Protection Indicator 1]:[Protection Indicator 2]])</f>
        <v>2</v>
      </c>
    </row>
    <row r="206" spans="2:8" x14ac:dyDescent="0.35">
      <c r="B206" s="30" t="s">
        <v>275</v>
      </c>
      <c r="C206" s="30" t="s">
        <v>893</v>
      </c>
      <c r="D206" s="30" t="s">
        <v>899</v>
      </c>
      <c r="E206" s="30" t="s">
        <v>280</v>
      </c>
      <c r="F206">
        <f>_xlfn.IFNA(INDEX(Ind_1[Severity], MATCH(Severity[[#This Row],[Dis_PCODE]],Ind_1[P_Code], )), "No Data")</f>
        <v>5</v>
      </c>
      <c r="G206">
        <f>INDEX(Ind_2[Severity], MATCH(Severity[[#This Row],[Dis_PCODE]],Ind_2[P_code], ))</f>
        <v>0</v>
      </c>
      <c r="H206" s="35">
        <f>AVERAGE(Severity[[#This Row],[Protection Indicator 1]:[Protection Indicator 2]])</f>
        <v>2.5</v>
      </c>
    </row>
    <row r="207" spans="2:8" x14ac:dyDescent="0.35">
      <c r="B207" s="31" t="s">
        <v>275</v>
      </c>
      <c r="C207" s="31" t="s">
        <v>893</v>
      </c>
      <c r="D207" s="31" t="s">
        <v>900</v>
      </c>
      <c r="E207" s="31" t="s">
        <v>653</v>
      </c>
      <c r="F207" t="str">
        <f>_xlfn.IFNA(INDEX(Ind_1[Severity], MATCH(Severity[[#This Row],[Dis_PCODE]],Ind_1[P_Code], )), "No Data")</f>
        <v>No Data</v>
      </c>
      <c r="G207">
        <f>INDEX(Ind_2[Severity], MATCH(Severity[[#This Row],[Dis_PCODE]],Ind_2[P_code], ))</f>
        <v>0</v>
      </c>
      <c r="H207" s="35">
        <f>AVERAGE(Severity[[#This Row],[Protection Indicator 1]:[Protection Indicator 2]])</f>
        <v>0</v>
      </c>
    </row>
    <row r="208" spans="2:8" x14ac:dyDescent="0.35">
      <c r="B208" s="30" t="s">
        <v>275</v>
      </c>
      <c r="C208" s="30" t="s">
        <v>893</v>
      </c>
      <c r="D208" s="30" t="s">
        <v>283</v>
      </c>
      <c r="E208" s="30" t="s">
        <v>282</v>
      </c>
      <c r="F208">
        <f>_xlfn.IFNA(INDEX(Ind_1[Severity], MATCH(Severity[[#This Row],[Dis_PCODE]],Ind_1[P_Code], )), "No Data")</f>
        <v>0</v>
      </c>
      <c r="G208">
        <f>INDEX(Ind_2[Severity], MATCH(Severity[[#This Row],[Dis_PCODE]],Ind_2[P_code], ))</f>
        <v>0</v>
      </c>
      <c r="H208" s="35">
        <f>AVERAGE(Severity[[#This Row],[Protection Indicator 1]:[Protection Indicator 2]])</f>
        <v>0</v>
      </c>
    </row>
    <row r="209" spans="2:8" x14ac:dyDescent="0.35">
      <c r="B209" s="31" t="s">
        <v>275</v>
      </c>
      <c r="C209" s="31" t="s">
        <v>893</v>
      </c>
      <c r="D209" s="31" t="s">
        <v>654</v>
      </c>
      <c r="E209" s="31" t="s">
        <v>655</v>
      </c>
      <c r="F209" t="str">
        <f>_xlfn.IFNA(INDEX(Ind_1[Severity], MATCH(Severity[[#This Row],[Dis_PCODE]],Ind_1[P_Code], )), "No Data")</f>
        <v>No Data</v>
      </c>
      <c r="G209">
        <f>INDEX(Ind_2[Severity], MATCH(Severity[[#This Row],[Dis_PCODE]],Ind_2[P_code], ))</f>
        <v>0</v>
      </c>
      <c r="H209" s="35">
        <f>AVERAGE(Severity[[#This Row],[Protection Indicator 1]:[Protection Indicator 2]])</f>
        <v>0</v>
      </c>
    </row>
    <row r="210" spans="2:8" x14ac:dyDescent="0.35">
      <c r="B210" s="30" t="s">
        <v>275</v>
      </c>
      <c r="C210" s="30" t="s">
        <v>893</v>
      </c>
      <c r="D210" s="30" t="s">
        <v>901</v>
      </c>
      <c r="E210" s="30" t="s">
        <v>657</v>
      </c>
      <c r="F210" t="str">
        <f>_xlfn.IFNA(INDEX(Ind_1[Severity], MATCH(Severity[[#This Row],[Dis_PCODE]],Ind_1[P_Code], )), "No Data")</f>
        <v>No Data</v>
      </c>
      <c r="G210">
        <f>INDEX(Ind_2[Severity], MATCH(Severity[[#This Row],[Dis_PCODE]],Ind_2[P_code], ))</f>
        <v>0</v>
      </c>
      <c r="H210" s="35">
        <f>AVERAGE(Severity[[#This Row],[Protection Indicator 1]:[Protection Indicator 2]])</f>
        <v>0</v>
      </c>
    </row>
    <row r="211" spans="2:8" x14ac:dyDescent="0.35">
      <c r="B211" s="31" t="s">
        <v>275</v>
      </c>
      <c r="C211" s="31" t="s">
        <v>893</v>
      </c>
      <c r="D211" s="31" t="s">
        <v>285</v>
      </c>
      <c r="E211" s="31" t="s">
        <v>284</v>
      </c>
      <c r="F211">
        <f>_xlfn.IFNA(INDEX(Ind_1[Severity], MATCH(Severity[[#This Row],[Dis_PCODE]],Ind_1[P_Code], )), "No Data")</f>
        <v>5</v>
      </c>
      <c r="G211">
        <f>INDEX(Ind_2[Severity], MATCH(Severity[[#This Row],[Dis_PCODE]],Ind_2[P_code], ))</f>
        <v>4</v>
      </c>
      <c r="H211" s="35">
        <f>AVERAGE(Severity[[#This Row],[Protection Indicator 1]:[Protection Indicator 2]])</f>
        <v>4.5</v>
      </c>
    </row>
    <row r="212" spans="2:8" x14ac:dyDescent="0.35">
      <c r="B212" s="30" t="s">
        <v>275</v>
      </c>
      <c r="C212" s="30" t="s">
        <v>893</v>
      </c>
      <c r="D212" s="30" t="s">
        <v>287</v>
      </c>
      <c r="E212" s="30" t="s">
        <v>286</v>
      </c>
      <c r="F212">
        <f>_xlfn.IFNA(INDEX(Ind_1[Severity], MATCH(Severity[[#This Row],[Dis_PCODE]],Ind_1[P_Code], )), "No Data")</f>
        <v>0</v>
      </c>
      <c r="G212">
        <f>INDEX(Ind_2[Severity], MATCH(Severity[[#This Row],[Dis_PCODE]],Ind_2[P_code], ))</f>
        <v>0</v>
      </c>
      <c r="H212" s="35">
        <f>AVERAGE(Severity[[#This Row],[Protection Indicator 1]:[Protection Indicator 2]])</f>
        <v>0</v>
      </c>
    </row>
    <row r="213" spans="2:8" x14ac:dyDescent="0.35">
      <c r="B213" s="31" t="s">
        <v>275</v>
      </c>
      <c r="C213" s="31" t="s">
        <v>893</v>
      </c>
      <c r="D213" s="31" t="s">
        <v>658</v>
      </c>
      <c r="E213" s="31" t="s">
        <v>659</v>
      </c>
      <c r="F213" t="str">
        <f>_xlfn.IFNA(INDEX(Ind_1[Severity], MATCH(Severity[[#This Row],[Dis_PCODE]],Ind_1[P_Code], )), "No Data")</f>
        <v>No Data</v>
      </c>
      <c r="G213">
        <f>INDEX(Ind_2[Severity], MATCH(Severity[[#This Row],[Dis_PCODE]],Ind_2[P_code], ))</f>
        <v>0</v>
      </c>
      <c r="H213" s="35">
        <f>AVERAGE(Severity[[#This Row],[Protection Indicator 1]:[Protection Indicator 2]])</f>
        <v>0</v>
      </c>
    </row>
    <row r="214" spans="2:8" x14ac:dyDescent="0.35">
      <c r="B214" s="30" t="s">
        <v>275</v>
      </c>
      <c r="C214" s="30" t="s">
        <v>893</v>
      </c>
      <c r="D214" s="30" t="s">
        <v>902</v>
      </c>
      <c r="E214" s="30" t="s">
        <v>288</v>
      </c>
      <c r="F214">
        <f>_xlfn.IFNA(INDEX(Ind_1[Severity], MATCH(Severity[[#This Row],[Dis_PCODE]],Ind_1[P_Code], )), "No Data")</f>
        <v>4</v>
      </c>
      <c r="G214">
        <f>INDEX(Ind_2[Severity], MATCH(Severity[[#This Row],[Dis_PCODE]],Ind_2[P_code], ))</f>
        <v>0</v>
      </c>
      <c r="H214" s="35">
        <f>AVERAGE(Severity[[#This Row],[Protection Indicator 1]:[Protection Indicator 2]])</f>
        <v>2</v>
      </c>
    </row>
    <row r="215" spans="2:8" x14ac:dyDescent="0.35">
      <c r="B215" s="31" t="s">
        <v>275</v>
      </c>
      <c r="C215" s="31" t="s">
        <v>893</v>
      </c>
      <c r="D215" s="31" t="s">
        <v>903</v>
      </c>
      <c r="E215" s="31" t="s">
        <v>290</v>
      </c>
      <c r="F215">
        <f>_xlfn.IFNA(INDEX(Ind_1[Severity], MATCH(Severity[[#This Row],[Dis_PCODE]],Ind_1[P_Code], )), "No Data")</f>
        <v>0</v>
      </c>
      <c r="G215">
        <f>INDEX(Ind_2[Severity], MATCH(Severity[[#This Row],[Dis_PCODE]],Ind_2[P_code], ))</f>
        <v>0</v>
      </c>
      <c r="H215" s="35">
        <f>AVERAGE(Severity[[#This Row],[Protection Indicator 1]:[Protection Indicator 2]])</f>
        <v>0</v>
      </c>
    </row>
    <row r="216" spans="2:8" x14ac:dyDescent="0.35">
      <c r="B216" s="30" t="s">
        <v>904</v>
      </c>
      <c r="C216" s="30" t="s">
        <v>905</v>
      </c>
      <c r="D216" s="30" t="s">
        <v>294</v>
      </c>
      <c r="E216" s="30" t="s">
        <v>293</v>
      </c>
      <c r="F216">
        <f>_xlfn.IFNA(INDEX(Ind_1[Severity], MATCH(Severity[[#This Row],[Dis_PCODE]],Ind_1[P_Code], )), "No Data")</f>
        <v>0</v>
      </c>
      <c r="G216">
        <f>INDEX(Ind_2[Severity], MATCH(Severity[[#This Row],[Dis_PCODE]],Ind_2[P_code], ))</f>
        <v>3</v>
      </c>
      <c r="H216" s="35">
        <f>AVERAGE(Severity[[#This Row],[Protection Indicator 1]:[Protection Indicator 2]])</f>
        <v>1.5</v>
      </c>
    </row>
    <row r="217" spans="2:8" x14ac:dyDescent="0.35">
      <c r="B217" s="31" t="s">
        <v>904</v>
      </c>
      <c r="C217" s="31" t="s">
        <v>905</v>
      </c>
      <c r="D217" s="31" t="s">
        <v>296</v>
      </c>
      <c r="E217" s="31" t="s">
        <v>295</v>
      </c>
      <c r="F217">
        <f>_xlfn.IFNA(INDEX(Ind_1[Severity], MATCH(Severity[[#This Row],[Dis_PCODE]],Ind_1[P_Code], )), "No Data")</f>
        <v>0</v>
      </c>
      <c r="G217">
        <f>INDEX(Ind_2[Severity], MATCH(Severity[[#This Row],[Dis_PCODE]],Ind_2[P_code], ))</f>
        <v>4</v>
      </c>
      <c r="H217" s="35">
        <f>AVERAGE(Severity[[#This Row],[Protection Indicator 1]:[Protection Indicator 2]])</f>
        <v>2</v>
      </c>
    </row>
    <row r="218" spans="2:8" x14ac:dyDescent="0.35">
      <c r="B218" s="30" t="s">
        <v>904</v>
      </c>
      <c r="C218" s="30" t="s">
        <v>905</v>
      </c>
      <c r="D218" s="30" t="s">
        <v>298</v>
      </c>
      <c r="E218" s="30" t="s">
        <v>297</v>
      </c>
      <c r="F218">
        <f>_xlfn.IFNA(INDEX(Ind_1[Severity], MATCH(Severity[[#This Row],[Dis_PCODE]],Ind_1[P_Code], )), "No Data")</f>
        <v>5</v>
      </c>
      <c r="G218">
        <f>INDEX(Ind_2[Severity], MATCH(Severity[[#This Row],[Dis_PCODE]],Ind_2[P_code], ))</f>
        <v>4</v>
      </c>
      <c r="H218" s="35">
        <f>AVERAGE(Severity[[#This Row],[Protection Indicator 1]:[Protection Indicator 2]])</f>
        <v>4.5</v>
      </c>
    </row>
    <row r="219" spans="2:8" x14ac:dyDescent="0.35">
      <c r="B219" s="31" t="s">
        <v>904</v>
      </c>
      <c r="C219" s="31" t="s">
        <v>905</v>
      </c>
      <c r="D219" s="31" t="s">
        <v>300</v>
      </c>
      <c r="E219" s="31" t="s">
        <v>299</v>
      </c>
      <c r="F219">
        <f>_xlfn.IFNA(INDEX(Ind_1[Severity], MATCH(Severity[[#This Row],[Dis_PCODE]],Ind_1[P_Code], )), "No Data")</f>
        <v>0</v>
      </c>
      <c r="G219">
        <f>INDEX(Ind_2[Severity], MATCH(Severity[[#This Row],[Dis_PCODE]],Ind_2[P_code], ))</f>
        <v>4</v>
      </c>
      <c r="H219" s="35">
        <f>AVERAGE(Severity[[#This Row],[Protection Indicator 1]:[Protection Indicator 2]])</f>
        <v>2</v>
      </c>
    </row>
    <row r="220" spans="2:8" x14ac:dyDescent="0.35">
      <c r="B220" s="30" t="s">
        <v>904</v>
      </c>
      <c r="C220" s="30" t="s">
        <v>905</v>
      </c>
      <c r="D220" s="30" t="s">
        <v>302</v>
      </c>
      <c r="E220" s="30" t="s">
        <v>301</v>
      </c>
      <c r="F220">
        <f>_xlfn.IFNA(INDEX(Ind_1[Severity], MATCH(Severity[[#This Row],[Dis_PCODE]],Ind_1[P_Code], )), "No Data")</f>
        <v>0</v>
      </c>
      <c r="G220">
        <f>INDEX(Ind_2[Severity], MATCH(Severity[[#This Row],[Dis_PCODE]],Ind_2[P_code], ))</f>
        <v>4</v>
      </c>
      <c r="H220" s="35">
        <f>AVERAGE(Severity[[#This Row],[Protection Indicator 1]:[Protection Indicator 2]])</f>
        <v>2</v>
      </c>
    </row>
    <row r="221" spans="2:8" x14ac:dyDescent="0.35">
      <c r="B221" s="31" t="s">
        <v>904</v>
      </c>
      <c r="C221" s="31" t="s">
        <v>905</v>
      </c>
      <c r="D221" s="31" t="s">
        <v>662</v>
      </c>
      <c r="E221" s="31" t="s">
        <v>303</v>
      </c>
      <c r="F221">
        <f>_xlfn.IFNA(INDEX(Ind_1[Severity], MATCH(Severity[[#This Row],[Dis_PCODE]],Ind_1[P_Code], )), "No Data")</f>
        <v>5</v>
      </c>
      <c r="G221">
        <f>INDEX(Ind_2[Severity], MATCH(Severity[[#This Row],[Dis_PCODE]],Ind_2[P_code], ))</f>
        <v>3</v>
      </c>
      <c r="H221" s="35">
        <f>AVERAGE(Severity[[#This Row],[Protection Indicator 1]:[Protection Indicator 2]])</f>
        <v>4</v>
      </c>
    </row>
    <row r="222" spans="2:8" x14ac:dyDescent="0.35">
      <c r="B222" s="30" t="s">
        <v>904</v>
      </c>
      <c r="C222" s="30" t="s">
        <v>905</v>
      </c>
      <c r="D222" s="30" t="s">
        <v>906</v>
      </c>
      <c r="E222" s="30" t="s">
        <v>305</v>
      </c>
      <c r="F222">
        <f>_xlfn.IFNA(INDEX(Ind_1[Severity], MATCH(Severity[[#This Row],[Dis_PCODE]],Ind_1[P_Code], )), "No Data")</f>
        <v>5</v>
      </c>
      <c r="G222">
        <f>INDEX(Ind_2[Severity], MATCH(Severity[[#This Row],[Dis_PCODE]],Ind_2[P_code], ))</f>
        <v>4</v>
      </c>
      <c r="H222" s="35">
        <f>AVERAGE(Severity[[#This Row],[Protection Indicator 1]:[Protection Indicator 2]])</f>
        <v>4.5</v>
      </c>
    </row>
    <row r="223" spans="2:8" x14ac:dyDescent="0.35">
      <c r="B223" s="31" t="s">
        <v>904</v>
      </c>
      <c r="C223" s="31" t="s">
        <v>905</v>
      </c>
      <c r="D223" s="31" t="s">
        <v>308</v>
      </c>
      <c r="E223" s="31" t="s">
        <v>307</v>
      </c>
      <c r="F223">
        <f>_xlfn.IFNA(INDEX(Ind_1[Severity], MATCH(Severity[[#This Row],[Dis_PCODE]],Ind_1[P_Code], )), "No Data")</f>
        <v>4</v>
      </c>
      <c r="G223">
        <f>INDEX(Ind_2[Severity], MATCH(Severity[[#This Row],[Dis_PCODE]],Ind_2[P_code], ))</f>
        <v>4</v>
      </c>
      <c r="H223" s="35">
        <f>AVERAGE(Severity[[#This Row],[Protection Indicator 1]:[Protection Indicator 2]])</f>
        <v>4</v>
      </c>
    </row>
    <row r="224" spans="2:8" x14ac:dyDescent="0.35">
      <c r="B224" s="30" t="s">
        <v>904</v>
      </c>
      <c r="C224" s="30" t="s">
        <v>905</v>
      </c>
      <c r="D224" s="30" t="s">
        <v>907</v>
      </c>
      <c r="E224" s="30" t="s">
        <v>664</v>
      </c>
      <c r="F224" t="str">
        <f>_xlfn.IFNA(INDEX(Ind_1[Severity], MATCH(Severity[[#This Row],[Dis_PCODE]],Ind_1[P_Code], )), "No Data")</f>
        <v>No Data</v>
      </c>
      <c r="G224">
        <f>INDEX(Ind_2[Severity], MATCH(Severity[[#This Row],[Dis_PCODE]],Ind_2[P_code], ))</f>
        <v>4</v>
      </c>
      <c r="H224" s="35">
        <f>AVERAGE(Severity[[#This Row],[Protection Indicator 1]:[Protection Indicator 2]])</f>
        <v>4</v>
      </c>
    </row>
    <row r="225" spans="2:8" x14ac:dyDescent="0.35">
      <c r="B225" s="31" t="s">
        <v>904</v>
      </c>
      <c r="C225" s="31" t="s">
        <v>905</v>
      </c>
      <c r="D225" s="31" t="s">
        <v>310</v>
      </c>
      <c r="E225" s="31" t="s">
        <v>309</v>
      </c>
      <c r="F225">
        <f>_xlfn.IFNA(INDEX(Ind_1[Severity], MATCH(Severity[[#This Row],[Dis_PCODE]],Ind_1[P_Code], )), "No Data")</f>
        <v>4</v>
      </c>
      <c r="G225">
        <f>INDEX(Ind_2[Severity], MATCH(Severity[[#This Row],[Dis_PCODE]],Ind_2[P_code], ))</f>
        <v>4</v>
      </c>
      <c r="H225" s="35">
        <f>AVERAGE(Severity[[#This Row],[Protection Indicator 1]:[Protection Indicator 2]])</f>
        <v>4</v>
      </c>
    </row>
    <row r="226" spans="2:8" x14ac:dyDescent="0.35">
      <c r="B226" s="30" t="s">
        <v>904</v>
      </c>
      <c r="C226" s="30" t="s">
        <v>905</v>
      </c>
      <c r="D226" s="30" t="s">
        <v>312</v>
      </c>
      <c r="E226" s="30" t="s">
        <v>311</v>
      </c>
      <c r="F226">
        <f>_xlfn.IFNA(INDEX(Ind_1[Severity], MATCH(Severity[[#This Row],[Dis_PCODE]],Ind_1[P_Code], )), "No Data")</f>
        <v>2</v>
      </c>
      <c r="G226">
        <f>INDEX(Ind_2[Severity], MATCH(Severity[[#This Row],[Dis_PCODE]],Ind_2[P_code], ))</f>
        <v>5</v>
      </c>
      <c r="H226" s="35">
        <f>AVERAGE(Severity[[#This Row],[Protection Indicator 1]:[Protection Indicator 2]])</f>
        <v>3.5</v>
      </c>
    </row>
    <row r="227" spans="2:8" x14ac:dyDescent="0.35">
      <c r="B227" s="31" t="s">
        <v>904</v>
      </c>
      <c r="C227" s="31" t="s">
        <v>905</v>
      </c>
      <c r="D227" s="31" t="s">
        <v>314</v>
      </c>
      <c r="E227" s="31" t="s">
        <v>313</v>
      </c>
      <c r="F227">
        <f>_xlfn.IFNA(INDEX(Ind_1[Severity], MATCH(Severity[[#This Row],[Dis_PCODE]],Ind_1[P_Code], )), "No Data")</f>
        <v>5</v>
      </c>
      <c r="G227">
        <f>INDEX(Ind_2[Severity], MATCH(Severity[[#This Row],[Dis_PCODE]],Ind_2[P_code], ))</f>
        <v>5</v>
      </c>
      <c r="H227" s="35">
        <f>AVERAGE(Severity[[#This Row],[Protection Indicator 1]:[Protection Indicator 2]])</f>
        <v>5</v>
      </c>
    </row>
    <row r="228" spans="2:8" x14ac:dyDescent="0.35">
      <c r="B228" s="30" t="s">
        <v>904</v>
      </c>
      <c r="C228" s="30" t="s">
        <v>905</v>
      </c>
      <c r="D228" s="30" t="s">
        <v>665</v>
      </c>
      <c r="E228" s="30" t="s">
        <v>666</v>
      </c>
      <c r="F228" t="str">
        <f>_xlfn.IFNA(INDEX(Ind_1[Severity], MATCH(Severity[[#This Row],[Dis_PCODE]],Ind_1[P_Code], )), "No Data")</f>
        <v>No Data</v>
      </c>
      <c r="G228">
        <f>INDEX(Ind_2[Severity], MATCH(Severity[[#This Row],[Dis_PCODE]],Ind_2[P_code], ))</f>
        <v>3</v>
      </c>
      <c r="H228" s="35">
        <f>AVERAGE(Severity[[#This Row],[Protection Indicator 1]:[Protection Indicator 2]])</f>
        <v>3</v>
      </c>
    </row>
    <row r="229" spans="2:8" x14ac:dyDescent="0.35">
      <c r="B229" s="31" t="s">
        <v>904</v>
      </c>
      <c r="C229" s="31" t="s">
        <v>905</v>
      </c>
      <c r="D229" s="31" t="s">
        <v>908</v>
      </c>
      <c r="E229" s="31" t="s">
        <v>315</v>
      </c>
      <c r="F229">
        <f>_xlfn.IFNA(INDEX(Ind_1[Severity], MATCH(Severity[[#This Row],[Dis_PCODE]],Ind_1[P_Code], )), "No Data")</f>
        <v>2</v>
      </c>
      <c r="G229">
        <f>INDEX(Ind_2[Severity], MATCH(Severity[[#This Row],[Dis_PCODE]],Ind_2[P_code], ))</f>
        <v>4</v>
      </c>
      <c r="H229" s="35">
        <f>AVERAGE(Severity[[#This Row],[Protection Indicator 1]:[Protection Indicator 2]])</f>
        <v>3</v>
      </c>
    </row>
    <row r="230" spans="2:8" x14ac:dyDescent="0.35">
      <c r="B230" s="30" t="s">
        <v>904</v>
      </c>
      <c r="C230" s="30" t="s">
        <v>905</v>
      </c>
      <c r="D230" s="30" t="s">
        <v>904</v>
      </c>
      <c r="E230" s="30" t="s">
        <v>317</v>
      </c>
      <c r="F230">
        <f>_xlfn.IFNA(INDEX(Ind_1[Severity], MATCH(Severity[[#This Row],[Dis_PCODE]],Ind_1[P_Code], )), "No Data")</f>
        <v>0</v>
      </c>
      <c r="G230">
        <f>INDEX(Ind_2[Severity], MATCH(Severity[[#This Row],[Dis_PCODE]],Ind_2[P_code], ))</f>
        <v>5</v>
      </c>
      <c r="H230" s="35">
        <f>AVERAGE(Severity[[#This Row],[Protection Indicator 1]:[Protection Indicator 2]])</f>
        <v>2.5</v>
      </c>
    </row>
    <row r="231" spans="2:8" x14ac:dyDescent="0.35">
      <c r="B231" s="31" t="s">
        <v>669</v>
      </c>
      <c r="C231" s="31" t="s">
        <v>909</v>
      </c>
      <c r="D231" s="31" t="s">
        <v>321</v>
      </c>
      <c r="E231" s="31" t="s">
        <v>320</v>
      </c>
      <c r="F231">
        <f>_xlfn.IFNA(INDEX(Ind_1[Severity], MATCH(Severity[[#This Row],[Dis_PCODE]],Ind_1[P_Code], )), "No Data")</f>
        <v>0</v>
      </c>
      <c r="G231">
        <f>INDEX(Ind_2[Severity], MATCH(Severity[[#This Row],[Dis_PCODE]],Ind_2[P_code], ))</f>
        <v>5</v>
      </c>
      <c r="H231" s="35">
        <f>AVERAGE(Severity[[#This Row],[Protection Indicator 1]:[Protection Indicator 2]])</f>
        <v>2.5</v>
      </c>
    </row>
    <row r="232" spans="2:8" x14ac:dyDescent="0.35">
      <c r="B232" s="30" t="s">
        <v>669</v>
      </c>
      <c r="C232" s="30" t="s">
        <v>909</v>
      </c>
      <c r="D232" s="30" t="s">
        <v>323</v>
      </c>
      <c r="E232" s="30" t="s">
        <v>322</v>
      </c>
      <c r="F232">
        <f>_xlfn.IFNA(INDEX(Ind_1[Severity], MATCH(Severity[[#This Row],[Dis_PCODE]],Ind_1[P_Code], )), "No Data")</f>
        <v>0</v>
      </c>
      <c r="G232">
        <f>INDEX(Ind_2[Severity], MATCH(Severity[[#This Row],[Dis_PCODE]],Ind_2[P_code], ))</f>
        <v>4</v>
      </c>
      <c r="H232" s="35">
        <f>AVERAGE(Severity[[#This Row],[Protection Indicator 1]:[Protection Indicator 2]])</f>
        <v>2</v>
      </c>
    </row>
    <row r="233" spans="2:8" x14ac:dyDescent="0.35">
      <c r="B233" s="31" t="s">
        <v>669</v>
      </c>
      <c r="C233" s="31" t="s">
        <v>909</v>
      </c>
      <c r="D233" s="31" t="s">
        <v>325</v>
      </c>
      <c r="E233" s="31" t="s">
        <v>324</v>
      </c>
      <c r="F233">
        <f>_xlfn.IFNA(INDEX(Ind_1[Severity], MATCH(Severity[[#This Row],[Dis_PCODE]],Ind_1[P_Code], )), "No Data")</f>
        <v>5</v>
      </c>
      <c r="G233">
        <f>INDEX(Ind_2[Severity], MATCH(Severity[[#This Row],[Dis_PCODE]],Ind_2[P_code], ))</f>
        <v>4</v>
      </c>
      <c r="H233" s="35">
        <f>AVERAGE(Severity[[#This Row],[Protection Indicator 1]:[Protection Indicator 2]])</f>
        <v>4.5</v>
      </c>
    </row>
    <row r="234" spans="2:8" x14ac:dyDescent="0.35">
      <c r="B234" s="30" t="s">
        <v>669</v>
      </c>
      <c r="C234" s="30" t="s">
        <v>909</v>
      </c>
      <c r="D234" s="30" t="s">
        <v>670</v>
      </c>
      <c r="E234" s="30" t="s">
        <v>671</v>
      </c>
      <c r="F234" t="str">
        <f>_xlfn.IFNA(INDEX(Ind_1[Severity], MATCH(Severity[[#This Row],[Dis_PCODE]],Ind_1[P_Code], )), "No Data")</f>
        <v>No Data</v>
      </c>
      <c r="G234">
        <f>INDEX(Ind_2[Severity], MATCH(Severity[[#This Row],[Dis_PCODE]],Ind_2[P_code], ))</f>
        <v>5</v>
      </c>
      <c r="H234" s="35">
        <f>AVERAGE(Severity[[#This Row],[Protection Indicator 1]:[Protection Indicator 2]])</f>
        <v>5</v>
      </c>
    </row>
    <row r="235" spans="2:8" x14ac:dyDescent="0.35">
      <c r="B235" s="31" t="s">
        <v>669</v>
      </c>
      <c r="C235" s="31" t="s">
        <v>909</v>
      </c>
      <c r="D235" s="31" t="s">
        <v>910</v>
      </c>
      <c r="E235" s="31" t="s">
        <v>326</v>
      </c>
      <c r="F235">
        <f>_xlfn.IFNA(INDEX(Ind_1[Severity], MATCH(Severity[[#This Row],[Dis_PCODE]],Ind_1[P_Code], )), "No Data")</f>
        <v>4</v>
      </c>
      <c r="G235">
        <f>INDEX(Ind_2[Severity], MATCH(Severity[[#This Row],[Dis_PCODE]],Ind_2[P_code], ))</f>
        <v>4</v>
      </c>
      <c r="H235" s="35">
        <f>AVERAGE(Severity[[#This Row],[Protection Indicator 1]:[Protection Indicator 2]])</f>
        <v>4</v>
      </c>
    </row>
    <row r="236" spans="2:8" x14ac:dyDescent="0.35">
      <c r="B236" s="30" t="s">
        <v>669</v>
      </c>
      <c r="C236" s="30" t="s">
        <v>909</v>
      </c>
      <c r="D236" s="30" t="s">
        <v>672</v>
      </c>
      <c r="E236" s="30" t="s">
        <v>673</v>
      </c>
      <c r="F236" t="str">
        <f>_xlfn.IFNA(INDEX(Ind_1[Severity], MATCH(Severity[[#This Row],[Dis_PCODE]],Ind_1[P_Code], )), "No Data")</f>
        <v>No Data</v>
      </c>
      <c r="G236">
        <f>INDEX(Ind_2[Severity], MATCH(Severity[[#This Row],[Dis_PCODE]],Ind_2[P_code], ))</f>
        <v>3</v>
      </c>
      <c r="H236" s="35">
        <f>AVERAGE(Severity[[#This Row],[Protection Indicator 1]:[Protection Indicator 2]])</f>
        <v>3</v>
      </c>
    </row>
    <row r="237" spans="2:8" x14ac:dyDescent="0.35">
      <c r="B237" s="31" t="s">
        <v>669</v>
      </c>
      <c r="C237" s="31" t="s">
        <v>909</v>
      </c>
      <c r="D237" s="31" t="s">
        <v>329</v>
      </c>
      <c r="E237" s="31" t="s">
        <v>328</v>
      </c>
      <c r="F237">
        <f>_xlfn.IFNA(INDEX(Ind_1[Severity], MATCH(Severity[[#This Row],[Dis_PCODE]],Ind_1[P_Code], )), "No Data")</f>
        <v>0</v>
      </c>
      <c r="G237">
        <f>INDEX(Ind_2[Severity], MATCH(Severity[[#This Row],[Dis_PCODE]],Ind_2[P_code], ))</f>
        <v>4</v>
      </c>
      <c r="H237" s="35">
        <f>AVERAGE(Severity[[#This Row],[Protection Indicator 1]:[Protection Indicator 2]])</f>
        <v>2</v>
      </c>
    </row>
    <row r="238" spans="2:8" x14ac:dyDescent="0.35">
      <c r="B238" s="30" t="s">
        <v>669</v>
      </c>
      <c r="C238" s="30" t="s">
        <v>909</v>
      </c>
      <c r="D238" s="30" t="s">
        <v>674</v>
      </c>
      <c r="E238" s="30" t="s">
        <v>675</v>
      </c>
      <c r="F238" t="str">
        <f>_xlfn.IFNA(INDEX(Ind_1[Severity], MATCH(Severity[[#This Row],[Dis_PCODE]],Ind_1[P_Code], )), "No Data")</f>
        <v>No Data</v>
      </c>
      <c r="G238">
        <f>INDEX(Ind_2[Severity], MATCH(Severity[[#This Row],[Dis_PCODE]],Ind_2[P_code], ))</f>
        <v>4</v>
      </c>
      <c r="H238" s="35">
        <f>AVERAGE(Severity[[#This Row],[Protection Indicator 1]:[Protection Indicator 2]])</f>
        <v>4</v>
      </c>
    </row>
    <row r="239" spans="2:8" x14ac:dyDescent="0.35">
      <c r="B239" s="31" t="s">
        <v>669</v>
      </c>
      <c r="C239" s="31" t="s">
        <v>909</v>
      </c>
      <c r="D239" s="31" t="s">
        <v>676</v>
      </c>
      <c r="E239" s="31" t="s">
        <v>677</v>
      </c>
      <c r="F239" t="str">
        <f>_xlfn.IFNA(INDEX(Ind_1[Severity], MATCH(Severity[[#This Row],[Dis_PCODE]],Ind_1[P_Code], )), "No Data")</f>
        <v>No Data</v>
      </c>
      <c r="G239">
        <f>INDEX(Ind_2[Severity], MATCH(Severity[[#This Row],[Dis_PCODE]],Ind_2[P_code], ))</f>
        <v>4</v>
      </c>
      <c r="H239" s="35">
        <f>AVERAGE(Severity[[#This Row],[Protection Indicator 1]:[Protection Indicator 2]])</f>
        <v>4</v>
      </c>
    </row>
    <row r="240" spans="2:8" x14ac:dyDescent="0.35">
      <c r="B240" s="30" t="s">
        <v>669</v>
      </c>
      <c r="C240" s="30" t="s">
        <v>909</v>
      </c>
      <c r="D240" s="30" t="s">
        <v>678</v>
      </c>
      <c r="E240" s="30" t="s">
        <v>679</v>
      </c>
      <c r="F240" t="str">
        <f>_xlfn.IFNA(INDEX(Ind_1[Severity], MATCH(Severity[[#This Row],[Dis_PCODE]],Ind_1[P_Code], )), "No Data")</f>
        <v>No Data</v>
      </c>
      <c r="G240">
        <f>INDEX(Ind_2[Severity], MATCH(Severity[[#This Row],[Dis_PCODE]],Ind_2[P_code], ))</f>
        <v>5</v>
      </c>
      <c r="H240" s="35">
        <f>AVERAGE(Severity[[#This Row],[Protection Indicator 1]:[Protection Indicator 2]])</f>
        <v>5</v>
      </c>
    </row>
    <row r="241" spans="2:8" x14ac:dyDescent="0.35">
      <c r="B241" s="31" t="s">
        <v>669</v>
      </c>
      <c r="C241" s="31" t="s">
        <v>909</v>
      </c>
      <c r="D241" s="31" t="s">
        <v>680</v>
      </c>
      <c r="E241" s="31" t="s">
        <v>681</v>
      </c>
      <c r="F241" t="str">
        <f>_xlfn.IFNA(INDEX(Ind_1[Severity], MATCH(Severity[[#This Row],[Dis_PCODE]],Ind_1[P_Code], )), "No Data")</f>
        <v>No Data</v>
      </c>
      <c r="G241">
        <f>INDEX(Ind_2[Severity], MATCH(Severity[[#This Row],[Dis_PCODE]],Ind_2[P_code], ))</f>
        <v>3</v>
      </c>
      <c r="H241" s="35">
        <f>AVERAGE(Severity[[#This Row],[Protection Indicator 1]:[Protection Indicator 2]])</f>
        <v>3</v>
      </c>
    </row>
    <row r="242" spans="2:8" x14ac:dyDescent="0.35">
      <c r="B242" s="30" t="s">
        <v>669</v>
      </c>
      <c r="C242" s="30" t="s">
        <v>909</v>
      </c>
      <c r="D242" s="30" t="s">
        <v>911</v>
      </c>
      <c r="E242" s="30" t="s">
        <v>330</v>
      </c>
      <c r="F242">
        <f>_xlfn.IFNA(INDEX(Ind_1[Severity], MATCH(Severity[[#This Row],[Dis_PCODE]],Ind_1[P_Code], )), "No Data")</f>
        <v>0</v>
      </c>
      <c r="G242">
        <f>INDEX(Ind_2[Severity], MATCH(Severity[[#This Row],[Dis_PCODE]],Ind_2[P_code], ))</f>
        <v>3</v>
      </c>
      <c r="H242" s="35">
        <f>AVERAGE(Severity[[#This Row],[Protection Indicator 1]:[Protection Indicator 2]])</f>
        <v>1.5</v>
      </c>
    </row>
    <row r="243" spans="2:8" x14ac:dyDescent="0.35">
      <c r="B243" s="31" t="s">
        <v>669</v>
      </c>
      <c r="C243" s="31" t="s">
        <v>909</v>
      </c>
      <c r="D243" s="31" t="s">
        <v>912</v>
      </c>
      <c r="E243" s="31" t="s">
        <v>683</v>
      </c>
      <c r="F243" t="str">
        <f>_xlfn.IFNA(INDEX(Ind_1[Severity], MATCH(Severity[[#This Row],[Dis_PCODE]],Ind_1[P_Code], )), "No Data")</f>
        <v>No Data</v>
      </c>
      <c r="G243">
        <f>INDEX(Ind_2[Severity], MATCH(Severity[[#This Row],[Dis_PCODE]],Ind_2[P_code], ))</f>
        <v>2</v>
      </c>
      <c r="H243" s="35">
        <f>AVERAGE(Severity[[#This Row],[Protection Indicator 1]:[Protection Indicator 2]])</f>
        <v>2</v>
      </c>
    </row>
    <row r="244" spans="2:8" x14ac:dyDescent="0.35">
      <c r="B244" s="30" t="s">
        <v>669</v>
      </c>
      <c r="C244" s="30" t="s">
        <v>909</v>
      </c>
      <c r="D244" s="30" t="s">
        <v>913</v>
      </c>
      <c r="E244" s="30" t="s">
        <v>685</v>
      </c>
      <c r="F244" t="str">
        <f>_xlfn.IFNA(INDEX(Ind_1[Severity], MATCH(Severity[[#This Row],[Dis_PCODE]],Ind_1[P_Code], )), "No Data")</f>
        <v>No Data</v>
      </c>
      <c r="G244">
        <f>INDEX(Ind_2[Severity], MATCH(Severity[[#This Row],[Dis_PCODE]],Ind_2[P_code], ))</f>
        <v>3</v>
      </c>
      <c r="H244" s="35">
        <f>AVERAGE(Severity[[#This Row],[Protection Indicator 1]:[Protection Indicator 2]])</f>
        <v>3</v>
      </c>
    </row>
    <row r="245" spans="2:8" x14ac:dyDescent="0.35">
      <c r="B245" s="31" t="s">
        <v>669</v>
      </c>
      <c r="C245" s="31" t="s">
        <v>909</v>
      </c>
      <c r="D245" s="31" t="s">
        <v>914</v>
      </c>
      <c r="E245" s="31" t="s">
        <v>687</v>
      </c>
      <c r="F245" t="str">
        <f>_xlfn.IFNA(INDEX(Ind_1[Severity], MATCH(Severity[[#This Row],[Dis_PCODE]],Ind_1[P_Code], )), "No Data")</f>
        <v>No Data</v>
      </c>
      <c r="G245">
        <f>INDEX(Ind_2[Severity], MATCH(Severity[[#This Row],[Dis_PCODE]],Ind_2[P_code], ))</f>
        <v>0</v>
      </c>
      <c r="H245" s="35">
        <f>AVERAGE(Severity[[#This Row],[Protection Indicator 1]:[Protection Indicator 2]])</f>
        <v>0</v>
      </c>
    </row>
    <row r="246" spans="2:8" x14ac:dyDescent="0.35">
      <c r="B246" s="30" t="s">
        <v>669</v>
      </c>
      <c r="C246" s="30" t="s">
        <v>909</v>
      </c>
      <c r="D246" s="30" t="s">
        <v>688</v>
      </c>
      <c r="E246" s="30" t="s">
        <v>689</v>
      </c>
      <c r="F246" t="str">
        <f>_xlfn.IFNA(INDEX(Ind_1[Severity], MATCH(Severity[[#This Row],[Dis_PCODE]],Ind_1[P_Code], )), "No Data")</f>
        <v>No Data</v>
      </c>
      <c r="G246">
        <f>INDEX(Ind_2[Severity], MATCH(Severity[[#This Row],[Dis_PCODE]],Ind_2[P_code], ))</f>
        <v>4</v>
      </c>
      <c r="H246" s="35">
        <f>AVERAGE(Severity[[#This Row],[Protection Indicator 1]:[Protection Indicator 2]])</f>
        <v>4</v>
      </c>
    </row>
    <row r="247" spans="2:8" x14ac:dyDescent="0.35">
      <c r="B247" s="31" t="s">
        <v>332</v>
      </c>
      <c r="C247" s="31" t="s">
        <v>915</v>
      </c>
      <c r="D247" s="31" t="s">
        <v>916</v>
      </c>
      <c r="E247" s="31" t="s">
        <v>333</v>
      </c>
      <c r="F247">
        <f>_xlfn.IFNA(INDEX(Ind_1[Severity], MATCH(Severity[[#This Row],[Dis_PCODE]],Ind_1[P_Code], )), "No Data")</f>
        <v>3</v>
      </c>
      <c r="G247">
        <f>INDEX(Ind_2[Severity], MATCH(Severity[[#This Row],[Dis_PCODE]],Ind_2[P_code], ))</f>
        <v>5</v>
      </c>
      <c r="H247" s="35">
        <f>AVERAGE(Severity[[#This Row],[Protection Indicator 1]:[Protection Indicator 2]])</f>
        <v>4</v>
      </c>
    </row>
    <row r="248" spans="2:8" x14ac:dyDescent="0.35">
      <c r="B248" s="30" t="s">
        <v>332</v>
      </c>
      <c r="C248" s="30" t="s">
        <v>915</v>
      </c>
      <c r="D248" s="30" t="s">
        <v>917</v>
      </c>
      <c r="E248" s="30" t="s">
        <v>335</v>
      </c>
      <c r="F248">
        <f>_xlfn.IFNA(INDEX(Ind_1[Severity], MATCH(Severity[[#This Row],[Dis_PCODE]],Ind_1[P_Code], )), "No Data")</f>
        <v>5</v>
      </c>
      <c r="G248">
        <f>INDEX(Ind_2[Severity], MATCH(Severity[[#This Row],[Dis_PCODE]],Ind_2[P_code], ))</f>
        <v>5</v>
      </c>
      <c r="H248" s="35">
        <f>AVERAGE(Severity[[#This Row],[Protection Indicator 1]:[Protection Indicator 2]])</f>
        <v>5</v>
      </c>
    </row>
    <row r="249" spans="2:8" x14ac:dyDescent="0.35">
      <c r="B249" s="31" t="s">
        <v>332</v>
      </c>
      <c r="C249" s="31" t="s">
        <v>915</v>
      </c>
      <c r="D249" s="31" t="s">
        <v>918</v>
      </c>
      <c r="E249" s="31" t="s">
        <v>337</v>
      </c>
      <c r="F249">
        <f>_xlfn.IFNA(INDEX(Ind_1[Severity], MATCH(Severity[[#This Row],[Dis_PCODE]],Ind_1[P_Code], )), "No Data")</f>
        <v>0</v>
      </c>
      <c r="G249">
        <f>INDEX(Ind_2[Severity], MATCH(Severity[[#This Row],[Dis_PCODE]],Ind_2[P_code], ))</f>
        <v>4</v>
      </c>
      <c r="H249" s="35">
        <f>AVERAGE(Severity[[#This Row],[Protection Indicator 1]:[Protection Indicator 2]])</f>
        <v>2</v>
      </c>
    </row>
    <row r="250" spans="2:8" x14ac:dyDescent="0.35">
      <c r="B250" s="30" t="s">
        <v>332</v>
      </c>
      <c r="C250" s="30" t="s">
        <v>915</v>
      </c>
      <c r="D250" s="30" t="s">
        <v>919</v>
      </c>
      <c r="E250" s="30" t="s">
        <v>339</v>
      </c>
      <c r="F250">
        <f>_xlfn.IFNA(INDEX(Ind_1[Severity], MATCH(Severity[[#This Row],[Dis_PCODE]],Ind_1[P_Code], )), "No Data")</f>
        <v>0</v>
      </c>
      <c r="G250">
        <f>INDEX(Ind_2[Severity], MATCH(Severity[[#This Row],[Dis_PCODE]],Ind_2[P_code], ))</f>
        <v>5</v>
      </c>
      <c r="H250" s="35">
        <f>AVERAGE(Severity[[#This Row],[Protection Indicator 1]:[Protection Indicator 2]])</f>
        <v>2.5</v>
      </c>
    </row>
    <row r="251" spans="2:8" x14ac:dyDescent="0.35">
      <c r="B251" s="31" t="s">
        <v>332</v>
      </c>
      <c r="C251" s="31" t="s">
        <v>915</v>
      </c>
      <c r="D251" s="31" t="s">
        <v>920</v>
      </c>
      <c r="E251" s="31" t="s">
        <v>341</v>
      </c>
      <c r="F251">
        <f>_xlfn.IFNA(INDEX(Ind_1[Severity], MATCH(Severity[[#This Row],[Dis_PCODE]],Ind_1[P_Code], )), "No Data")</f>
        <v>2</v>
      </c>
      <c r="G251">
        <f>INDEX(Ind_2[Severity], MATCH(Severity[[#This Row],[Dis_PCODE]],Ind_2[P_code], ))</f>
        <v>3</v>
      </c>
      <c r="H251" s="35">
        <f>AVERAGE(Severity[[#This Row],[Protection Indicator 1]:[Protection Indicator 2]])</f>
        <v>2.5</v>
      </c>
    </row>
    <row r="252" spans="2:8" x14ac:dyDescent="0.35">
      <c r="B252" s="30" t="s">
        <v>332</v>
      </c>
      <c r="C252" s="30" t="s">
        <v>915</v>
      </c>
      <c r="D252" s="30" t="s">
        <v>921</v>
      </c>
      <c r="E252" s="30" t="s">
        <v>343</v>
      </c>
      <c r="F252">
        <f>_xlfn.IFNA(INDEX(Ind_1[Severity], MATCH(Severity[[#This Row],[Dis_PCODE]],Ind_1[P_Code], )), "No Data")</f>
        <v>4</v>
      </c>
      <c r="G252">
        <f>INDEX(Ind_2[Severity], MATCH(Severity[[#This Row],[Dis_PCODE]],Ind_2[P_code], ))</f>
        <v>4</v>
      </c>
      <c r="H252" s="35">
        <f>AVERAGE(Severity[[#This Row],[Protection Indicator 1]:[Protection Indicator 2]])</f>
        <v>4</v>
      </c>
    </row>
    <row r="253" spans="2:8" x14ac:dyDescent="0.35">
      <c r="B253" s="31" t="s">
        <v>332</v>
      </c>
      <c r="C253" s="31" t="s">
        <v>915</v>
      </c>
      <c r="D253" s="31" t="s">
        <v>922</v>
      </c>
      <c r="E253" s="31" t="s">
        <v>345</v>
      </c>
      <c r="F253">
        <f>_xlfn.IFNA(INDEX(Ind_1[Severity], MATCH(Severity[[#This Row],[Dis_PCODE]],Ind_1[P_Code], )), "No Data")</f>
        <v>5</v>
      </c>
      <c r="G253">
        <f>INDEX(Ind_2[Severity], MATCH(Severity[[#This Row],[Dis_PCODE]],Ind_2[P_code], ))</f>
        <v>4</v>
      </c>
      <c r="H253" s="35">
        <f>AVERAGE(Severity[[#This Row],[Protection Indicator 1]:[Protection Indicator 2]])</f>
        <v>4.5</v>
      </c>
    </row>
    <row r="254" spans="2:8" x14ac:dyDescent="0.35">
      <c r="B254" s="30" t="s">
        <v>332</v>
      </c>
      <c r="C254" s="30" t="s">
        <v>915</v>
      </c>
      <c r="D254" s="30" t="s">
        <v>348</v>
      </c>
      <c r="E254" s="30" t="s">
        <v>347</v>
      </c>
      <c r="F254">
        <f>_xlfn.IFNA(INDEX(Ind_1[Severity], MATCH(Severity[[#This Row],[Dis_PCODE]],Ind_1[P_Code], )), "No Data")</f>
        <v>5</v>
      </c>
      <c r="G254">
        <f>INDEX(Ind_2[Severity], MATCH(Severity[[#This Row],[Dis_PCODE]],Ind_2[P_code], ))</f>
        <v>5</v>
      </c>
      <c r="H254" s="35">
        <f>AVERAGE(Severity[[#This Row],[Protection Indicator 1]:[Protection Indicator 2]])</f>
        <v>5</v>
      </c>
    </row>
    <row r="255" spans="2:8" x14ac:dyDescent="0.35">
      <c r="B255" s="31" t="s">
        <v>690</v>
      </c>
      <c r="C255" s="31" t="s">
        <v>923</v>
      </c>
      <c r="D255" s="31" t="s">
        <v>351</v>
      </c>
      <c r="E255" s="31" t="s">
        <v>350</v>
      </c>
      <c r="F255">
        <f>_xlfn.IFNA(INDEX(Ind_1[Severity], MATCH(Severity[[#This Row],[Dis_PCODE]],Ind_1[P_Code], )), "No Data")</f>
        <v>4</v>
      </c>
      <c r="G255">
        <f>INDEX(Ind_2[Severity], MATCH(Severity[[#This Row],[Dis_PCODE]],Ind_2[P_code], ))</f>
        <v>0</v>
      </c>
      <c r="H255" s="35">
        <f>AVERAGE(Severity[[#This Row],[Protection Indicator 1]:[Protection Indicator 2]])</f>
        <v>2</v>
      </c>
    </row>
    <row r="256" spans="2:8" x14ac:dyDescent="0.35">
      <c r="B256" s="30" t="s">
        <v>690</v>
      </c>
      <c r="C256" s="30" t="s">
        <v>923</v>
      </c>
      <c r="D256" s="30" t="s">
        <v>924</v>
      </c>
      <c r="E256" s="30" t="s">
        <v>692</v>
      </c>
      <c r="F256" t="str">
        <f>_xlfn.IFNA(INDEX(Ind_1[Severity], MATCH(Severity[[#This Row],[Dis_PCODE]],Ind_1[P_Code], )), "No Data")</f>
        <v>No Data</v>
      </c>
      <c r="G256">
        <f>INDEX(Ind_2[Severity], MATCH(Severity[[#This Row],[Dis_PCODE]],Ind_2[P_code], ))</f>
        <v>0</v>
      </c>
      <c r="H256" s="35">
        <f>AVERAGE(Severity[[#This Row],[Protection Indicator 1]:[Protection Indicator 2]])</f>
        <v>0</v>
      </c>
    </row>
    <row r="257" spans="2:8" x14ac:dyDescent="0.35">
      <c r="B257" s="31" t="s">
        <v>690</v>
      </c>
      <c r="C257" s="31" t="s">
        <v>923</v>
      </c>
      <c r="D257" s="31" t="s">
        <v>925</v>
      </c>
      <c r="E257" s="31" t="s">
        <v>694</v>
      </c>
      <c r="F257" t="str">
        <f>_xlfn.IFNA(INDEX(Ind_1[Severity], MATCH(Severity[[#This Row],[Dis_PCODE]],Ind_1[P_Code], )), "No Data")</f>
        <v>No Data</v>
      </c>
      <c r="G257">
        <f>INDEX(Ind_2[Severity], MATCH(Severity[[#This Row],[Dis_PCODE]],Ind_2[P_code], ))</f>
        <v>0</v>
      </c>
      <c r="H257" s="35">
        <f>AVERAGE(Severity[[#This Row],[Protection Indicator 1]:[Protection Indicator 2]])</f>
        <v>0</v>
      </c>
    </row>
    <row r="258" spans="2:8" x14ac:dyDescent="0.35">
      <c r="B258" s="30" t="s">
        <v>690</v>
      </c>
      <c r="C258" s="30" t="s">
        <v>923</v>
      </c>
      <c r="D258" s="30" t="s">
        <v>695</v>
      </c>
      <c r="E258" s="30" t="s">
        <v>696</v>
      </c>
      <c r="F258" t="str">
        <f>_xlfn.IFNA(INDEX(Ind_1[Severity], MATCH(Severity[[#This Row],[Dis_PCODE]],Ind_1[P_Code], )), "No Data")</f>
        <v>No Data</v>
      </c>
      <c r="G258">
        <f>INDEX(Ind_2[Severity], MATCH(Severity[[#This Row],[Dis_PCODE]],Ind_2[P_code], ))</f>
        <v>0</v>
      </c>
      <c r="H258" s="35">
        <f>AVERAGE(Severity[[#This Row],[Protection Indicator 1]:[Protection Indicator 2]])</f>
        <v>0</v>
      </c>
    </row>
    <row r="259" spans="2:8" x14ac:dyDescent="0.35">
      <c r="B259" s="31" t="s">
        <v>690</v>
      </c>
      <c r="C259" s="31" t="s">
        <v>923</v>
      </c>
      <c r="D259" s="31" t="s">
        <v>697</v>
      </c>
      <c r="E259" s="31" t="s">
        <v>698</v>
      </c>
      <c r="F259" t="str">
        <f>_xlfn.IFNA(INDEX(Ind_1[Severity], MATCH(Severity[[#This Row],[Dis_PCODE]],Ind_1[P_Code], )), "No Data")</f>
        <v>No Data</v>
      </c>
      <c r="G259">
        <f>INDEX(Ind_2[Severity], MATCH(Severity[[#This Row],[Dis_PCODE]],Ind_2[P_code], ))</f>
        <v>2</v>
      </c>
      <c r="H259" s="35">
        <f>AVERAGE(Severity[[#This Row],[Protection Indicator 1]:[Protection Indicator 2]])</f>
        <v>2</v>
      </c>
    </row>
    <row r="260" spans="2:8" x14ac:dyDescent="0.35">
      <c r="B260" s="30" t="s">
        <v>690</v>
      </c>
      <c r="C260" s="30" t="s">
        <v>923</v>
      </c>
      <c r="D260" s="30" t="s">
        <v>926</v>
      </c>
      <c r="E260" s="30" t="s">
        <v>700</v>
      </c>
      <c r="F260" t="str">
        <f>_xlfn.IFNA(INDEX(Ind_1[Severity], MATCH(Severity[[#This Row],[Dis_PCODE]],Ind_1[P_Code], )), "No Data")</f>
        <v>No Data</v>
      </c>
      <c r="G260">
        <f>INDEX(Ind_2[Severity], MATCH(Severity[[#This Row],[Dis_PCODE]],Ind_2[P_code], ))</f>
        <v>2</v>
      </c>
      <c r="H260" s="35">
        <f>AVERAGE(Severity[[#This Row],[Protection Indicator 1]:[Protection Indicator 2]])</f>
        <v>2</v>
      </c>
    </row>
    <row r="261" spans="2:8" x14ac:dyDescent="0.35">
      <c r="B261" s="31" t="s">
        <v>690</v>
      </c>
      <c r="C261" s="31" t="s">
        <v>923</v>
      </c>
      <c r="D261" s="31" t="s">
        <v>353</v>
      </c>
      <c r="E261" s="31" t="s">
        <v>352</v>
      </c>
      <c r="F261">
        <f>_xlfn.IFNA(INDEX(Ind_1[Severity], MATCH(Severity[[#This Row],[Dis_PCODE]],Ind_1[P_Code], )), "No Data")</f>
        <v>2</v>
      </c>
      <c r="G261">
        <f>INDEX(Ind_2[Severity], MATCH(Severity[[#This Row],[Dis_PCODE]],Ind_2[P_code], ))</f>
        <v>4</v>
      </c>
      <c r="H261" s="35">
        <f>AVERAGE(Severity[[#This Row],[Protection Indicator 1]:[Protection Indicator 2]])</f>
        <v>3</v>
      </c>
    </row>
    <row r="262" spans="2:8" x14ac:dyDescent="0.35">
      <c r="B262" s="30" t="s">
        <v>690</v>
      </c>
      <c r="C262" s="30" t="s">
        <v>923</v>
      </c>
      <c r="D262" s="30" t="s">
        <v>927</v>
      </c>
      <c r="E262" s="30" t="s">
        <v>702</v>
      </c>
      <c r="F262" t="str">
        <f>_xlfn.IFNA(INDEX(Ind_1[Severity], MATCH(Severity[[#This Row],[Dis_PCODE]],Ind_1[P_Code], )), "No Data")</f>
        <v>No Data</v>
      </c>
      <c r="G262">
        <f>INDEX(Ind_2[Severity], MATCH(Severity[[#This Row],[Dis_PCODE]],Ind_2[P_code], ))</f>
        <v>0</v>
      </c>
      <c r="H262" s="35">
        <f>AVERAGE(Severity[[#This Row],[Protection Indicator 1]:[Protection Indicator 2]])</f>
        <v>0</v>
      </c>
    </row>
    <row r="263" spans="2:8" x14ac:dyDescent="0.35">
      <c r="B263" s="31" t="s">
        <v>690</v>
      </c>
      <c r="C263" s="31" t="s">
        <v>923</v>
      </c>
      <c r="D263" s="31" t="s">
        <v>355</v>
      </c>
      <c r="E263" s="31" t="s">
        <v>354</v>
      </c>
      <c r="F263">
        <f>_xlfn.IFNA(INDEX(Ind_1[Severity], MATCH(Severity[[#This Row],[Dis_PCODE]],Ind_1[P_Code], )), "No Data")</f>
        <v>0</v>
      </c>
      <c r="G263">
        <f>INDEX(Ind_2[Severity], MATCH(Severity[[#This Row],[Dis_PCODE]],Ind_2[P_code], ))</f>
        <v>3</v>
      </c>
      <c r="H263" s="35">
        <f>AVERAGE(Severity[[#This Row],[Protection Indicator 1]:[Protection Indicator 2]])</f>
        <v>1.5</v>
      </c>
    </row>
    <row r="264" spans="2:8" x14ac:dyDescent="0.35">
      <c r="B264" s="30" t="s">
        <v>690</v>
      </c>
      <c r="C264" s="30" t="s">
        <v>923</v>
      </c>
      <c r="D264" s="30" t="s">
        <v>928</v>
      </c>
      <c r="E264" s="30" t="s">
        <v>356</v>
      </c>
      <c r="F264">
        <f>_xlfn.IFNA(INDEX(Ind_1[Severity], MATCH(Severity[[#This Row],[Dis_PCODE]],Ind_1[P_Code], )), "No Data")</f>
        <v>5</v>
      </c>
      <c r="G264">
        <f>INDEX(Ind_2[Severity], MATCH(Severity[[#This Row],[Dis_PCODE]],Ind_2[P_code], ))</f>
        <v>4</v>
      </c>
      <c r="H264" s="35">
        <f>AVERAGE(Severity[[#This Row],[Protection Indicator 1]:[Protection Indicator 2]])</f>
        <v>4.5</v>
      </c>
    </row>
    <row r="265" spans="2:8" x14ac:dyDescent="0.35">
      <c r="B265" s="31" t="s">
        <v>690</v>
      </c>
      <c r="C265" s="31" t="s">
        <v>923</v>
      </c>
      <c r="D265" s="31" t="s">
        <v>359</v>
      </c>
      <c r="E265" s="31" t="s">
        <v>358</v>
      </c>
      <c r="F265">
        <f>_xlfn.IFNA(INDEX(Ind_1[Severity], MATCH(Severity[[#This Row],[Dis_PCODE]],Ind_1[P_Code], )), "No Data")</f>
        <v>5</v>
      </c>
      <c r="G265">
        <f>INDEX(Ind_2[Severity], MATCH(Severity[[#This Row],[Dis_PCODE]],Ind_2[P_code], ))</f>
        <v>2</v>
      </c>
      <c r="H265" s="35">
        <f>AVERAGE(Severity[[#This Row],[Protection Indicator 1]:[Protection Indicator 2]])</f>
        <v>3.5</v>
      </c>
    </row>
    <row r="266" spans="2:8" x14ac:dyDescent="0.35">
      <c r="B266" s="30" t="s">
        <v>690</v>
      </c>
      <c r="C266" s="30" t="s">
        <v>923</v>
      </c>
      <c r="D266" s="30" t="s">
        <v>703</v>
      </c>
      <c r="E266" s="30" t="s">
        <v>704</v>
      </c>
      <c r="F266" t="str">
        <f>_xlfn.IFNA(INDEX(Ind_1[Severity], MATCH(Severity[[#This Row],[Dis_PCODE]],Ind_1[P_Code], )), "No Data")</f>
        <v>No Data</v>
      </c>
      <c r="G266">
        <f>INDEX(Ind_2[Severity], MATCH(Severity[[#This Row],[Dis_PCODE]],Ind_2[P_code], ))</f>
        <v>4</v>
      </c>
      <c r="H266" s="35">
        <f>AVERAGE(Severity[[#This Row],[Protection Indicator 1]:[Protection Indicator 2]])</f>
        <v>4</v>
      </c>
    </row>
    <row r="267" spans="2:8" x14ac:dyDescent="0.35">
      <c r="B267" s="31" t="s">
        <v>690</v>
      </c>
      <c r="C267" s="31" t="s">
        <v>923</v>
      </c>
      <c r="D267" s="31" t="s">
        <v>929</v>
      </c>
      <c r="E267" s="31" t="s">
        <v>706</v>
      </c>
      <c r="F267" t="str">
        <f>_xlfn.IFNA(INDEX(Ind_1[Severity], MATCH(Severity[[#This Row],[Dis_PCODE]],Ind_1[P_Code], )), "No Data")</f>
        <v>No Data</v>
      </c>
      <c r="G267">
        <f>INDEX(Ind_2[Severity], MATCH(Severity[[#This Row],[Dis_PCODE]],Ind_2[P_code], ))</f>
        <v>4</v>
      </c>
      <c r="H267" s="35">
        <f>AVERAGE(Severity[[#This Row],[Protection Indicator 1]:[Protection Indicator 2]])</f>
        <v>4</v>
      </c>
    </row>
    <row r="268" spans="2:8" x14ac:dyDescent="0.35">
      <c r="B268" s="30" t="s">
        <v>690</v>
      </c>
      <c r="C268" s="30" t="s">
        <v>923</v>
      </c>
      <c r="D268" s="30" t="s">
        <v>361</v>
      </c>
      <c r="E268" s="30" t="s">
        <v>360</v>
      </c>
      <c r="F268">
        <f>_xlfn.IFNA(INDEX(Ind_1[Severity], MATCH(Severity[[#This Row],[Dis_PCODE]],Ind_1[P_Code], )), "No Data")</f>
        <v>0</v>
      </c>
      <c r="G268">
        <f>INDEX(Ind_2[Severity], MATCH(Severity[[#This Row],[Dis_PCODE]],Ind_2[P_code], ))</f>
        <v>5</v>
      </c>
      <c r="H268" s="35">
        <f>AVERAGE(Severity[[#This Row],[Protection Indicator 1]:[Protection Indicator 2]])</f>
        <v>2.5</v>
      </c>
    </row>
    <row r="269" spans="2:8" x14ac:dyDescent="0.35">
      <c r="B269" s="31" t="s">
        <v>690</v>
      </c>
      <c r="C269" s="31" t="s">
        <v>923</v>
      </c>
      <c r="D269" s="31" t="s">
        <v>363</v>
      </c>
      <c r="E269" s="31" t="s">
        <v>362</v>
      </c>
      <c r="F269">
        <f>_xlfn.IFNA(INDEX(Ind_1[Severity], MATCH(Severity[[#This Row],[Dis_PCODE]],Ind_1[P_Code], )), "No Data")</f>
        <v>4</v>
      </c>
      <c r="G269">
        <f>INDEX(Ind_2[Severity], MATCH(Severity[[#This Row],[Dis_PCODE]],Ind_2[P_code], ))</f>
        <v>5</v>
      </c>
      <c r="H269" s="35">
        <f>AVERAGE(Severity[[#This Row],[Protection Indicator 1]:[Protection Indicator 2]])</f>
        <v>4.5</v>
      </c>
    </row>
    <row r="270" spans="2:8" x14ac:dyDescent="0.35">
      <c r="B270" s="30" t="s">
        <v>930</v>
      </c>
      <c r="C270" s="30" t="s">
        <v>931</v>
      </c>
      <c r="D270" s="30" t="s">
        <v>366</v>
      </c>
      <c r="E270" s="30" t="s">
        <v>365</v>
      </c>
      <c r="F270">
        <f>_xlfn.IFNA(INDEX(Ind_1[Severity], MATCH(Severity[[#This Row],[Dis_PCODE]],Ind_1[P_Code], )), "No Data")</f>
        <v>5</v>
      </c>
      <c r="G270">
        <f>INDEX(Ind_2[Severity], MATCH(Severity[[#This Row],[Dis_PCODE]],Ind_2[P_code], ))</f>
        <v>2</v>
      </c>
      <c r="H270" s="35">
        <f>AVERAGE(Severity[[#This Row],[Protection Indicator 1]:[Protection Indicator 2]])</f>
        <v>3.5</v>
      </c>
    </row>
    <row r="271" spans="2:8" x14ac:dyDescent="0.35">
      <c r="B271" s="31" t="s">
        <v>930</v>
      </c>
      <c r="C271" s="31" t="s">
        <v>931</v>
      </c>
      <c r="D271" s="31" t="s">
        <v>368</v>
      </c>
      <c r="E271" s="31" t="s">
        <v>367</v>
      </c>
      <c r="F271">
        <f>_xlfn.IFNA(INDEX(Ind_1[Severity], MATCH(Severity[[#This Row],[Dis_PCODE]],Ind_1[P_Code], )), "No Data")</f>
        <v>2</v>
      </c>
      <c r="G271">
        <f>INDEX(Ind_2[Severity], MATCH(Severity[[#This Row],[Dis_PCODE]],Ind_2[P_code], ))</f>
        <v>0</v>
      </c>
      <c r="H271" s="35">
        <f>AVERAGE(Severity[[#This Row],[Protection Indicator 1]:[Protection Indicator 2]])</f>
        <v>1</v>
      </c>
    </row>
    <row r="272" spans="2:8" x14ac:dyDescent="0.35">
      <c r="B272" s="30" t="s">
        <v>930</v>
      </c>
      <c r="C272" s="30" t="s">
        <v>931</v>
      </c>
      <c r="D272" s="30" t="s">
        <v>932</v>
      </c>
      <c r="E272" s="30" t="s">
        <v>369</v>
      </c>
      <c r="F272">
        <f>_xlfn.IFNA(INDEX(Ind_1[Severity], MATCH(Severity[[#This Row],[Dis_PCODE]],Ind_1[P_Code], )), "No Data")</f>
        <v>0</v>
      </c>
      <c r="G272">
        <f>INDEX(Ind_2[Severity], MATCH(Severity[[#This Row],[Dis_PCODE]],Ind_2[P_code], ))</f>
        <v>2</v>
      </c>
      <c r="H272" s="35">
        <f>AVERAGE(Severity[[#This Row],[Protection Indicator 1]:[Protection Indicator 2]])</f>
        <v>1</v>
      </c>
    </row>
    <row r="273" spans="2:8" x14ac:dyDescent="0.35">
      <c r="B273" s="31" t="s">
        <v>930</v>
      </c>
      <c r="C273" s="31" t="s">
        <v>931</v>
      </c>
      <c r="D273" s="31" t="s">
        <v>707</v>
      </c>
      <c r="E273" s="31" t="s">
        <v>708</v>
      </c>
      <c r="F273" t="str">
        <f>_xlfn.IFNA(INDEX(Ind_1[Severity], MATCH(Severity[[#This Row],[Dis_PCODE]],Ind_1[P_Code], )), "No Data")</f>
        <v>No Data</v>
      </c>
      <c r="G273">
        <f>INDEX(Ind_2[Severity], MATCH(Severity[[#This Row],[Dis_PCODE]],Ind_2[P_code], ))</f>
        <v>0</v>
      </c>
      <c r="H273" s="35">
        <f>AVERAGE(Severity[[#This Row],[Protection Indicator 1]:[Protection Indicator 2]])</f>
        <v>0</v>
      </c>
    </row>
    <row r="274" spans="2:8" x14ac:dyDescent="0.35">
      <c r="B274" s="30" t="s">
        <v>930</v>
      </c>
      <c r="C274" s="30" t="s">
        <v>931</v>
      </c>
      <c r="D274" s="30" t="s">
        <v>709</v>
      </c>
      <c r="E274" s="30" t="s">
        <v>710</v>
      </c>
      <c r="F274" t="str">
        <f>_xlfn.IFNA(INDEX(Ind_1[Severity], MATCH(Severity[[#This Row],[Dis_PCODE]],Ind_1[P_Code], )), "No Data")</f>
        <v>No Data</v>
      </c>
      <c r="G274">
        <f>INDEX(Ind_2[Severity], MATCH(Severity[[#This Row],[Dis_PCODE]],Ind_2[P_code], ))</f>
        <v>0</v>
      </c>
      <c r="H274" s="35">
        <f>AVERAGE(Severity[[#This Row],[Protection Indicator 1]:[Protection Indicator 2]])</f>
        <v>0</v>
      </c>
    </row>
    <row r="275" spans="2:8" x14ac:dyDescent="0.35">
      <c r="B275" s="31" t="s">
        <v>930</v>
      </c>
      <c r="C275" s="31" t="s">
        <v>931</v>
      </c>
      <c r="D275" s="31" t="s">
        <v>372</v>
      </c>
      <c r="E275" s="31" t="s">
        <v>371</v>
      </c>
      <c r="F275">
        <f>_xlfn.IFNA(INDEX(Ind_1[Severity], MATCH(Severity[[#This Row],[Dis_PCODE]],Ind_1[P_Code], )), "No Data")</f>
        <v>5</v>
      </c>
      <c r="G275">
        <f>INDEX(Ind_2[Severity], MATCH(Severity[[#This Row],[Dis_PCODE]],Ind_2[P_code], ))</f>
        <v>4</v>
      </c>
      <c r="H275" s="35">
        <f>AVERAGE(Severity[[#This Row],[Protection Indicator 1]:[Protection Indicator 2]])</f>
        <v>4.5</v>
      </c>
    </row>
    <row r="276" spans="2:8" x14ac:dyDescent="0.35">
      <c r="B276" s="30" t="s">
        <v>930</v>
      </c>
      <c r="C276" s="30" t="s">
        <v>931</v>
      </c>
      <c r="D276" s="30" t="s">
        <v>374</v>
      </c>
      <c r="E276" s="30" t="s">
        <v>373</v>
      </c>
      <c r="F276">
        <f>_xlfn.IFNA(INDEX(Ind_1[Severity], MATCH(Severity[[#This Row],[Dis_PCODE]],Ind_1[P_Code], )), "No Data")</f>
        <v>5</v>
      </c>
      <c r="G276">
        <f>INDEX(Ind_2[Severity], MATCH(Severity[[#This Row],[Dis_PCODE]],Ind_2[P_code], ))</f>
        <v>4</v>
      </c>
      <c r="H276" s="35">
        <f>AVERAGE(Severity[[#This Row],[Protection Indicator 1]:[Protection Indicator 2]])</f>
        <v>4.5</v>
      </c>
    </row>
    <row r="277" spans="2:8" x14ac:dyDescent="0.35">
      <c r="B277" s="31" t="s">
        <v>930</v>
      </c>
      <c r="C277" s="31" t="s">
        <v>931</v>
      </c>
      <c r="D277" s="31" t="s">
        <v>376</v>
      </c>
      <c r="E277" s="31" t="s">
        <v>375</v>
      </c>
      <c r="F277">
        <f>_xlfn.IFNA(INDEX(Ind_1[Severity], MATCH(Severity[[#This Row],[Dis_PCODE]],Ind_1[P_Code], )), "No Data")</f>
        <v>5</v>
      </c>
      <c r="G277">
        <f>INDEX(Ind_2[Severity], MATCH(Severity[[#This Row],[Dis_PCODE]],Ind_2[P_code], ))</f>
        <v>0</v>
      </c>
      <c r="H277" s="35">
        <f>AVERAGE(Severity[[#This Row],[Protection Indicator 1]:[Protection Indicator 2]])</f>
        <v>2.5</v>
      </c>
    </row>
    <row r="278" spans="2:8" x14ac:dyDescent="0.35">
      <c r="B278" s="30" t="s">
        <v>930</v>
      </c>
      <c r="C278" s="30" t="s">
        <v>931</v>
      </c>
      <c r="D278" s="30" t="s">
        <v>378</v>
      </c>
      <c r="E278" s="30" t="s">
        <v>377</v>
      </c>
      <c r="F278">
        <f>_xlfn.IFNA(INDEX(Ind_1[Severity], MATCH(Severity[[#This Row],[Dis_PCODE]],Ind_1[P_Code], )), "No Data")</f>
        <v>4</v>
      </c>
      <c r="G278">
        <f>INDEX(Ind_2[Severity], MATCH(Severity[[#This Row],[Dis_PCODE]],Ind_2[P_code], ))</f>
        <v>4</v>
      </c>
      <c r="H278" s="35">
        <f>AVERAGE(Severity[[#This Row],[Protection Indicator 1]:[Protection Indicator 2]])</f>
        <v>4</v>
      </c>
    </row>
    <row r="279" spans="2:8" x14ac:dyDescent="0.35">
      <c r="B279" s="31" t="s">
        <v>930</v>
      </c>
      <c r="C279" s="31" t="s">
        <v>931</v>
      </c>
      <c r="D279" s="31" t="s">
        <v>380</v>
      </c>
      <c r="E279" s="31" t="s">
        <v>379</v>
      </c>
      <c r="F279">
        <f>_xlfn.IFNA(INDEX(Ind_1[Severity], MATCH(Severity[[#This Row],[Dis_PCODE]],Ind_1[P_Code], )), "No Data")</f>
        <v>0</v>
      </c>
      <c r="G279">
        <f>INDEX(Ind_2[Severity], MATCH(Severity[[#This Row],[Dis_PCODE]],Ind_2[P_code], ))</f>
        <v>2</v>
      </c>
      <c r="H279" s="35">
        <f>AVERAGE(Severity[[#This Row],[Protection Indicator 1]:[Protection Indicator 2]])</f>
        <v>1</v>
      </c>
    </row>
    <row r="280" spans="2:8" x14ac:dyDescent="0.35">
      <c r="B280" s="30" t="s">
        <v>930</v>
      </c>
      <c r="C280" s="30" t="s">
        <v>931</v>
      </c>
      <c r="D280" s="30" t="s">
        <v>382</v>
      </c>
      <c r="E280" s="30" t="s">
        <v>381</v>
      </c>
      <c r="F280">
        <f>_xlfn.IFNA(INDEX(Ind_1[Severity], MATCH(Severity[[#This Row],[Dis_PCODE]],Ind_1[P_Code], )), "No Data")</f>
        <v>5</v>
      </c>
      <c r="G280">
        <f>INDEX(Ind_2[Severity], MATCH(Severity[[#This Row],[Dis_PCODE]],Ind_2[P_code], ))</f>
        <v>2</v>
      </c>
      <c r="H280" s="35">
        <f>AVERAGE(Severity[[#This Row],[Protection Indicator 1]:[Protection Indicator 2]])</f>
        <v>3.5</v>
      </c>
    </row>
    <row r="281" spans="2:8" x14ac:dyDescent="0.35">
      <c r="B281" s="31" t="s">
        <v>930</v>
      </c>
      <c r="C281" s="31" t="s">
        <v>931</v>
      </c>
      <c r="D281" s="31" t="s">
        <v>933</v>
      </c>
      <c r="E281" s="31" t="s">
        <v>383</v>
      </c>
      <c r="F281">
        <f>_xlfn.IFNA(INDEX(Ind_1[Severity], MATCH(Severity[[#This Row],[Dis_PCODE]],Ind_1[P_Code], )), "No Data")</f>
        <v>5</v>
      </c>
      <c r="G281">
        <f>INDEX(Ind_2[Severity], MATCH(Severity[[#This Row],[Dis_PCODE]],Ind_2[P_code], ))</f>
        <v>5</v>
      </c>
      <c r="H281" s="35">
        <f>AVERAGE(Severity[[#This Row],[Protection Indicator 1]:[Protection Indicator 2]])</f>
        <v>5</v>
      </c>
    </row>
    <row r="282" spans="2:8" x14ac:dyDescent="0.35">
      <c r="B282" s="30" t="s">
        <v>930</v>
      </c>
      <c r="C282" s="30" t="s">
        <v>931</v>
      </c>
      <c r="D282" s="30" t="s">
        <v>930</v>
      </c>
      <c r="E282" s="30" t="s">
        <v>385</v>
      </c>
      <c r="F282">
        <f>_xlfn.IFNA(INDEX(Ind_1[Severity], MATCH(Severity[[#This Row],[Dis_PCODE]],Ind_1[P_Code], )), "No Data")</f>
        <v>5</v>
      </c>
      <c r="G282">
        <f>INDEX(Ind_2[Severity], MATCH(Severity[[#This Row],[Dis_PCODE]],Ind_2[P_code], ))</f>
        <v>5</v>
      </c>
      <c r="H282" s="35">
        <f>AVERAGE(Severity[[#This Row],[Protection Indicator 1]:[Protection Indicator 2]])</f>
        <v>5</v>
      </c>
    </row>
    <row r="283" spans="2:8" x14ac:dyDescent="0.35">
      <c r="B283" s="31" t="s">
        <v>930</v>
      </c>
      <c r="C283" s="31" t="s">
        <v>931</v>
      </c>
      <c r="D283" s="31" t="s">
        <v>387</v>
      </c>
      <c r="E283" s="31" t="s">
        <v>386</v>
      </c>
      <c r="F283">
        <f>_xlfn.IFNA(INDEX(Ind_1[Severity], MATCH(Severity[[#This Row],[Dis_PCODE]],Ind_1[P_Code], )), "No Data")</f>
        <v>0</v>
      </c>
      <c r="G283">
        <f>INDEX(Ind_2[Severity], MATCH(Severity[[#This Row],[Dis_PCODE]],Ind_2[P_code], ))</f>
        <v>0</v>
      </c>
      <c r="H283" s="35">
        <f>AVERAGE(Severity[[#This Row],[Protection Indicator 1]:[Protection Indicator 2]])</f>
        <v>0</v>
      </c>
    </row>
    <row r="284" spans="2:8" x14ac:dyDescent="0.35">
      <c r="B284" s="30" t="s">
        <v>388</v>
      </c>
      <c r="C284" s="30" t="s">
        <v>934</v>
      </c>
      <c r="D284" s="30" t="s">
        <v>711</v>
      </c>
      <c r="E284" s="30" t="s">
        <v>712</v>
      </c>
      <c r="F284" t="str">
        <f>_xlfn.IFNA(INDEX(Ind_1[Severity], MATCH(Severity[[#This Row],[Dis_PCODE]],Ind_1[P_Code], )), "No Data")</f>
        <v>No Data</v>
      </c>
      <c r="G284">
        <f>INDEX(Ind_2[Severity], MATCH(Severity[[#This Row],[Dis_PCODE]],Ind_2[P_code], ))</f>
        <v>0</v>
      </c>
      <c r="H284" s="35">
        <f>AVERAGE(Severity[[#This Row],[Protection Indicator 1]:[Protection Indicator 2]])</f>
        <v>0</v>
      </c>
    </row>
    <row r="285" spans="2:8" x14ac:dyDescent="0.35">
      <c r="B285" s="31" t="s">
        <v>388</v>
      </c>
      <c r="C285" s="31" t="s">
        <v>934</v>
      </c>
      <c r="D285" s="31" t="s">
        <v>713</v>
      </c>
      <c r="E285" s="31" t="s">
        <v>714</v>
      </c>
      <c r="F285" t="str">
        <f>_xlfn.IFNA(INDEX(Ind_1[Severity], MATCH(Severity[[#This Row],[Dis_PCODE]],Ind_1[P_Code], )), "No Data")</f>
        <v>No Data</v>
      </c>
      <c r="G285">
        <f>INDEX(Ind_2[Severity], MATCH(Severity[[#This Row],[Dis_PCODE]],Ind_2[P_code], ))</f>
        <v>3</v>
      </c>
      <c r="H285" s="35">
        <f>AVERAGE(Severity[[#This Row],[Protection Indicator 1]:[Protection Indicator 2]])</f>
        <v>3</v>
      </c>
    </row>
    <row r="286" spans="2:8" x14ac:dyDescent="0.35">
      <c r="B286" s="30" t="s">
        <v>388</v>
      </c>
      <c r="C286" s="30" t="s">
        <v>934</v>
      </c>
      <c r="D286" s="30" t="s">
        <v>715</v>
      </c>
      <c r="E286" s="30" t="s">
        <v>716</v>
      </c>
      <c r="F286" t="str">
        <f>_xlfn.IFNA(INDEX(Ind_1[Severity], MATCH(Severity[[#This Row],[Dis_PCODE]],Ind_1[P_Code], )), "No Data")</f>
        <v>No Data</v>
      </c>
      <c r="G286">
        <f>INDEX(Ind_2[Severity], MATCH(Severity[[#This Row],[Dis_PCODE]],Ind_2[P_code], ))</f>
        <v>3</v>
      </c>
      <c r="H286" s="35">
        <f>AVERAGE(Severity[[#This Row],[Protection Indicator 1]:[Protection Indicator 2]])</f>
        <v>3</v>
      </c>
    </row>
    <row r="287" spans="2:8" x14ac:dyDescent="0.35">
      <c r="B287" s="31" t="s">
        <v>388</v>
      </c>
      <c r="C287" s="31" t="s">
        <v>934</v>
      </c>
      <c r="D287" s="31" t="s">
        <v>717</v>
      </c>
      <c r="E287" s="31" t="s">
        <v>718</v>
      </c>
      <c r="F287" t="str">
        <f>_xlfn.IFNA(INDEX(Ind_1[Severity], MATCH(Severity[[#This Row],[Dis_PCODE]],Ind_1[P_Code], )), "No Data")</f>
        <v>No Data</v>
      </c>
      <c r="G287">
        <f>INDEX(Ind_2[Severity], MATCH(Severity[[#This Row],[Dis_PCODE]],Ind_2[P_code], ))</f>
        <v>4</v>
      </c>
      <c r="H287" s="35">
        <f>AVERAGE(Severity[[#This Row],[Protection Indicator 1]:[Protection Indicator 2]])</f>
        <v>4</v>
      </c>
    </row>
    <row r="288" spans="2:8" x14ac:dyDescent="0.35">
      <c r="B288" s="30" t="s">
        <v>388</v>
      </c>
      <c r="C288" s="30" t="s">
        <v>934</v>
      </c>
      <c r="D288" s="30" t="s">
        <v>935</v>
      </c>
      <c r="E288" s="30" t="s">
        <v>720</v>
      </c>
      <c r="F288" t="str">
        <f>_xlfn.IFNA(INDEX(Ind_1[Severity], MATCH(Severity[[#This Row],[Dis_PCODE]],Ind_1[P_Code], )), "No Data")</f>
        <v>No Data</v>
      </c>
      <c r="G288">
        <f>INDEX(Ind_2[Severity], MATCH(Severity[[#This Row],[Dis_PCODE]],Ind_2[P_code], ))</f>
        <v>0</v>
      </c>
      <c r="H288" s="35">
        <f>AVERAGE(Severity[[#This Row],[Protection Indicator 1]:[Protection Indicator 2]])</f>
        <v>0</v>
      </c>
    </row>
    <row r="289" spans="2:8" x14ac:dyDescent="0.35">
      <c r="B289" s="31" t="s">
        <v>388</v>
      </c>
      <c r="C289" s="31" t="s">
        <v>934</v>
      </c>
      <c r="D289" s="31" t="s">
        <v>721</v>
      </c>
      <c r="E289" s="31" t="s">
        <v>722</v>
      </c>
      <c r="F289" t="str">
        <f>_xlfn.IFNA(INDEX(Ind_1[Severity], MATCH(Severity[[#This Row],[Dis_PCODE]],Ind_1[P_Code], )), "No Data")</f>
        <v>No Data</v>
      </c>
      <c r="G289">
        <f>INDEX(Ind_2[Severity], MATCH(Severity[[#This Row],[Dis_PCODE]],Ind_2[P_code], ))</f>
        <v>0</v>
      </c>
      <c r="H289" s="35">
        <f>AVERAGE(Severity[[#This Row],[Protection Indicator 1]:[Protection Indicator 2]])</f>
        <v>0</v>
      </c>
    </row>
    <row r="290" spans="2:8" x14ac:dyDescent="0.35">
      <c r="B290" s="30" t="s">
        <v>388</v>
      </c>
      <c r="C290" s="30" t="s">
        <v>934</v>
      </c>
      <c r="D290" s="30" t="s">
        <v>723</v>
      </c>
      <c r="E290" s="30" t="s">
        <v>724</v>
      </c>
      <c r="F290" t="str">
        <f>_xlfn.IFNA(INDEX(Ind_1[Severity], MATCH(Severity[[#This Row],[Dis_PCODE]],Ind_1[P_Code], )), "No Data")</f>
        <v>No Data</v>
      </c>
      <c r="G290">
        <f>INDEX(Ind_2[Severity], MATCH(Severity[[#This Row],[Dis_PCODE]],Ind_2[P_code], ))</f>
        <v>4</v>
      </c>
      <c r="H290" s="35">
        <f>AVERAGE(Severity[[#This Row],[Protection Indicator 1]:[Protection Indicator 2]])</f>
        <v>4</v>
      </c>
    </row>
    <row r="291" spans="2:8" x14ac:dyDescent="0.35">
      <c r="B291" s="31" t="s">
        <v>388</v>
      </c>
      <c r="C291" s="31" t="s">
        <v>934</v>
      </c>
      <c r="D291" s="31" t="s">
        <v>936</v>
      </c>
      <c r="E291" s="31" t="s">
        <v>389</v>
      </c>
      <c r="F291">
        <f>_xlfn.IFNA(INDEX(Ind_1[Severity], MATCH(Severity[[#This Row],[Dis_PCODE]],Ind_1[P_Code], )), "No Data")</f>
        <v>5</v>
      </c>
      <c r="G291">
        <f>INDEX(Ind_2[Severity], MATCH(Severity[[#This Row],[Dis_PCODE]],Ind_2[P_code], ))</f>
        <v>3</v>
      </c>
      <c r="H291" s="35">
        <f>AVERAGE(Severity[[#This Row],[Protection Indicator 1]:[Protection Indicator 2]])</f>
        <v>4</v>
      </c>
    </row>
    <row r="292" spans="2:8" x14ac:dyDescent="0.35">
      <c r="B292" s="30" t="s">
        <v>388</v>
      </c>
      <c r="C292" s="30" t="s">
        <v>934</v>
      </c>
      <c r="D292" s="30" t="s">
        <v>388</v>
      </c>
      <c r="E292" s="30" t="s">
        <v>726</v>
      </c>
      <c r="F292" t="str">
        <f>_xlfn.IFNA(INDEX(Ind_1[Severity], MATCH(Severity[[#This Row],[Dis_PCODE]],Ind_1[P_Code], )), "No Data")</f>
        <v>No Data</v>
      </c>
      <c r="G292">
        <f>INDEX(Ind_2[Severity], MATCH(Severity[[#This Row],[Dis_PCODE]],Ind_2[P_code], ))</f>
        <v>0</v>
      </c>
      <c r="H292" s="35">
        <f>AVERAGE(Severity[[#This Row],[Protection Indicator 1]:[Protection Indicator 2]])</f>
        <v>0</v>
      </c>
    </row>
    <row r="293" spans="2:8" x14ac:dyDescent="0.35">
      <c r="B293" s="31" t="s">
        <v>727</v>
      </c>
      <c r="C293" s="31" t="s">
        <v>937</v>
      </c>
      <c r="D293" s="31" t="s">
        <v>938</v>
      </c>
      <c r="E293" s="31" t="s">
        <v>729</v>
      </c>
      <c r="F293" t="str">
        <f>_xlfn.IFNA(INDEX(Ind_1[Severity], MATCH(Severity[[#This Row],[Dis_PCODE]],Ind_1[P_Code], )), "No Data")</f>
        <v>No Data</v>
      </c>
      <c r="G293">
        <f>INDEX(Ind_2[Severity], MATCH(Severity[[#This Row],[Dis_PCODE]],Ind_2[P_code], ))</f>
        <v>0</v>
      </c>
      <c r="H293" s="35">
        <f>AVERAGE(Severity[[#This Row],[Protection Indicator 1]:[Protection Indicator 2]])</f>
        <v>0</v>
      </c>
    </row>
    <row r="294" spans="2:8" x14ac:dyDescent="0.35">
      <c r="B294" s="30" t="s">
        <v>727</v>
      </c>
      <c r="C294" s="30" t="s">
        <v>937</v>
      </c>
      <c r="D294" s="30" t="s">
        <v>730</v>
      </c>
      <c r="E294" s="30" t="s">
        <v>731</v>
      </c>
      <c r="F294" t="str">
        <f>_xlfn.IFNA(INDEX(Ind_1[Severity], MATCH(Severity[[#This Row],[Dis_PCODE]],Ind_1[P_Code], )), "No Data")</f>
        <v>No Data</v>
      </c>
      <c r="G294">
        <f>INDEX(Ind_2[Severity], MATCH(Severity[[#This Row],[Dis_PCODE]],Ind_2[P_code], ))</f>
        <v>0</v>
      </c>
      <c r="H294" s="35">
        <f>AVERAGE(Severity[[#This Row],[Protection Indicator 1]:[Protection Indicator 2]])</f>
        <v>0</v>
      </c>
    </row>
    <row r="295" spans="2:8" x14ac:dyDescent="0.35">
      <c r="B295" s="31" t="s">
        <v>727</v>
      </c>
      <c r="C295" s="31" t="s">
        <v>937</v>
      </c>
      <c r="D295" s="31" t="s">
        <v>732</v>
      </c>
      <c r="E295" s="31" t="s">
        <v>733</v>
      </c>
      <c r="F295" t="str">
        <f>_xlfn.IFNA(INDEX(Ind_1[Severity], MATCH(Severity[[#This Row],[Dis_PCODE]],Ind_1[P_Code], )), "No Data")</f>
        <v>No Data</v>
      </c>
      <c r="G295">
        <f>INDEX(Ind_2[Severity], MATCH(Severity[[#This Row],[Dis_PCODE]],Ind_2[P_code], ))</f>
        <v>0</v>
      </c>
      <c r="H295" s="35">
        <f>AVERAGE(Severity[[#This Row],[Protection Indicator 1]:[Protection Indicator 2]])</f>
        <v>0</v>
      </c>
    </row>
    <row r="296" spans="2:8" x14ac:dyDescent="0.35">
      <c r="B296" s="30" t="s">
        <v>727</v>
      </c>
      <c r="C296" s="30" t="s">
        <v>937</v>
      </c>
      <c r="D296" s="30" t="s">
        <v>939</v>
      </c>
      <c r="E296" s="30" t="s">
        <v>735</v>
      </c>
      <c r="F296" t="str">
        <f>_xlfn.IFNA(INDEX(Ind_1[Severity], MATCH(Severity[[#This Row],[Dis_PCODE]],Ind_1[P_Code], )), "No Data")</f>
        <v>No Data</v>
      </c>
      <c r="G296">
        <f>INDEX(Ind_2[Severity], MATCH(Severity[[#This Row],[Dis_PCODE]],Ind_2[P_code], ))</f>
        <v>2</v>
      </c>
      <c r="H296" s="35">
        <f>AVERAGE(Severity[[#This Row],[Protection Indicator 1]:[Protection Indicator 2]])</f>
        <v>2</v>
      </c>
    </row>
    <row r="297" spans="2:8" x14ac:dyDescent="0.35">
      <c r="B297" s="31" t="s">
        <v>727</v>
      </c>
      <c r="C297" s="31" t="s">
        <v>937</v>
      </c>
      <c r="D297" s="31" t="s">
        <v>736</v>
      </c>
      <c r="E297" s="31" t="s">
        <v>737</v>
      </c>
      <c r="F297" t="str">
        <f>_xlfn.IFNA(INDEX(Ind_1[Severity], MATCH(Severity[[#This Row],[Dis_PCODE]],Ind_1[P_Code], )), "No Data")</f>
        <v>No Data</v>
      </c>
      <c r="G297">
        <f>INDEX(Ind_2[Severity], MATCH(Severity[[#This Row],[Dis_PCODE]],Ind_2[P_code], ))</f>
        <v>0</v>
      </c>
      <c r="H297" s="35">
        <f>AVERAGE(Severity[[#This Row],[Protection Indicator 1]:[Protection Indicator 2]])</f>
        <v>0</v>
      </c>
    </row>
    <row r="298" spans="2:8" x14ac:dyDescent="0.35">
      <c r="B298" s="30" t="s">
        <v>727</v>
      </c>
      <c r="C298" s="30" t="s">
        <v>937</v>
      </c>
      <c r="D298" s="30" t="s">
        <v>738</v>
      </c>
      <c r="E298" s="30" t="s">
        <v>739</v>
      </c>
      <c r="F298" t="str">
        <f>_xlfn.IFNA(INDEX(Ind_1[Severity], MATCH(Severity[[#This Row],[Dis_PCODE]],Ind_1[P_Code], )), "No Data")</f>
        <v>No Data</v>
      </c>
      <c r="G298">
        <f>INDEX(Ind_2[Severity], MATCH(Severity[[#This Row],[Dis_PCODE]],Ind_2[P_code], ))</f>
        <v>0</v>
      </c>
      <c r="H298" s="35">
        <f>AVERAGE(Severity[[#This Row],[Protection Indicator 1]:[Protection Indicator 2]])</f>
        <v>0</v>
      </c>
    </row>
    <row r="299" spans="2:8" x14ac:dyDescent="0.35">
      <c r="B299" s="31" t="s">
        <v>727</v>
      </c>
      <c r="C299" s="31" t="s">
        <v>937</v>
      </c>
      <c r="D299" s="31" t="s">
        <v>740</v>
      </c>
      <c r="E299" s="31" t="s">
        <v>741</v>
      </c>
      <c r="F299" t="str">
        <f>_xlfn.IFNA(INDEX(Ind_1[Severity], MATCH(Severity[[#This Row],[Dis_PCODE]],Ind_1[P_Code], )), "No Data")</f>
        <v>No Data</v>
      </c>
      <c r="G299">
        <f>INDEX(Ind_2[Severity], MATCH(Severity[[#This Row],[Dis_PCODE]],Ind_2[P_code], ))</f>
        <v>0</v>
      </c>
      <c r="H299" s="35">
        <f>AVERAGE(Severity[[#This Row],[Protection Indicator 1]:[Protection Indicator 2]])</f>
        <v>0</v>
      </c>
    </row>
    <row r="300" spans="2:8" x14ac:dyDescent="0.35">
      <c r="B300" s="30" t="s">
        <v>727</v>
      </c>
      <c r="C300" s="30" t="s">
        <v>937</v>
      </c>
      <c r="D300" s="30" t="s">
        <v>742</v>
      </c>
      <c r="E300" s="30" t="s">
        <v>743</v>
      </c>
      <c r="F300" t="str">
        <f>_xlfn.IFNA(INDEX(Ind_1[Severity], MATCH(Severity[[#This Row],[Dis_PCODE]],Ind_1[P_Code], )), "No Data")</f>
        <v>No Data</v>
      </c>
      <c r="G300">
        <f>INDEX(Ind_2[Severity], MATCH(Severity[[#This Row],[Dis_PCODE]],Ind_2[P_code], ))</f>
        <v>0</v>
      </c>
      <c r="H300" s="35">
        <f>AVERAGE(Severity[[#This Row],[Protection Indicator 1]:[Protection Indicator 2]])</f>
        <v>0</v>
      </c>
    </row>
    <row r="301" spans="2:8" x14ac:dyDescent="0.35">
      <c r="B301" s="31" t="s">
        <v>727</v>
      </c>
      <c r="C301" s="31" t="s">
        <v>937</v>
      </c>
      <c r="D301" s="31" t="s">
        <v>940</v>
      </c>
      <c r="E301" s="31" t="s">
        <v>745</v>
      </c>
      <c r="F301" t="str">
        <f>_xlfn.IFNA(INDEX(Ind_1[Severity], MATCH(Severity[[#This Row],[Dis_PCODE]],Ind_1[P_Code], )), "No Data")</f>
        <v>No Data</v>
      </c>
      <c r="G301">
        <f>INDEX(Ind_2[Severity], MATCH(Severity[[#This Row],[Dis_PCODE]],Ind_2[P_code], ))</f>
        <v>0</v>
      </c>
      <c r="H301" s="35">
        <f>AVERAGE(Severity[[#This Row],[Protection Indicator 1]:[Protection Indicator 2]])</f>
        <v>0</v>
      </c>
    </row>
    <row r="302" spans="2:8" x14ac:dyDescent="0.35">
      <c r="B302" s="30" t="s">
        <v>391</v>
      </c>
      <c r="C302" s="30" t="s">
        <v>941</v>
      </c>
      <c r="D302" s="30" t="s">
        <v>393</v>
      </c>
      <c r="E302" s="30" t="s">
        <v>392</v>
      </c>
      <c r="F302">
        <f>_xlfn.IFNA(INDEX(Ind_1[Severity], MATCH(Severity[[#This Row],[Dis_PCODE]],Ind_1[P_Code], )), "No Data")</f>
        <v>0</v>
      </c>
      <c r="G302">
        <f>INDEX(Ind_2[Severity], MATCH(Severity[[#This Row],[Dis_PCODE]],Ind_2[P_code], ))</f>
        <v>4</v>
      </c>
      <c r="H302" s="35">
        <f>AVERAGE(Severity[[#This Row],[Protection Indicator 1]:[Protection Indicator 2]])</f>
        <v>2</v>
      </c>
    </row>
    <row r="303" spans="2:8" x14ac:dyDescent="0.35">
      <c r="B303" s="31" t="s">
        <v>391</v>
      </c>
      <c r="C303" s="31" t="s">
        <v>941</v>
      </c>
      <c r="D303" s="31" t="s">
        <v>746</v>
      </c>
      <c r="E303" s="31" t="s">
        <v>747</v>
      </c>
      <c r="F303" t="str">
        <f>_xlfn.IFNA(INDEX(Ind_1[Severity], MATCH(Severity[[#This Row],[Dis_PCODE]],Ind_1[P_Code], )), "No Data")</f>
        <v>No Data</v>
      </c>
      <c r="G303">
        <f>INDEX(Ind_2[Severity], MATCH(Severity[[#This Row],[Dis_PCODE]],Ind_2[P_code], ))</f>
        <v>4</v>
      </c>
      <c r="H303" s="35">
        <f>AVERAGE(Severity[[#This Row],[Protection Indicator 1]:[Protection Indicator 2]])</f>
        <v>4</v>
      </c>
    </row>
    <row r="304" spans="2:8" x14ac:dyDescent="0.35">
      <c r="B304" s="30" t="s">
        <v>391</v>
      </c>
      <c r="C304" s="30" t="s">
        <v>941</v>
      </c>
      <c r="D304" s="30" t="s">
        <v>748</v>
      </c>
      <c r="E304" s="30" t="s">
        <v>749</v>
      </c>
      <c r="F304" t="str">
        <f>_xlfn.IFNA(INDEX(Ind_1[Severity], MATCH(Severity[[#This Row],[Dis_PCODE]],Ind_1[P_Code], )), "No Data")</f>
        <v>No Data</v>
      </c>
      <c r="G304">
        <f>INDEX(Ind_2[Severity], MATCH(Severity[[#This Row],[Dis_PCODE]],Ind_2[P_code], ))</f>
        <v>4</v>
      </c>
      <c r="H304" s="35">
        <f>AVERAGE(Severity[[#This Row],[Protection Indicator 1]:[Protection Indicator 2]])</f>
        <v>4</v>
      </c>
    </row>
    <row r="305" spans="2:8" x14ac:dyDescent="0.35">
      <c r="B305" s="31" t="s">
        <v>391</v>
      </c>
      <c r="C305" s="31" t="s">
        <v>941</v>
      </c>
      <c r="D305" s="31" t="s">
        <v>942</v>
      </c>
      <c r="E305" s="31" t="s">
        <v>751</v>
      </c>
      <c r="F305" t="str">
        <f>_xlfn.IFNA(INDEX(Ind_1[Severity], MATCH(Severity[[#This Row],[Dis_PCODE]],Ind_1[P_Code], )), "No Data")</f>
        <v>No Data</v>
      </c>
      <c r="G305">
        <f>INDEX(Ind_2[Severity], MATCH(Severity[[#This Row],[Dis_PCODE]],Ind_2[P_code], ))</f>
        <v>4</v>
      </c>
      <c r="H305" s="35">
        <f>AVERAGE(Severity[[#This Row],[Protection Indicator 1]:[Protection Indicator 2]])</f>
        <v>4</v>
      </c>
    </row>
    <row r="306" spans="2:8" x14ac:dyDescent="0.35">
      <c r="B306" s="30" t="s">
        <v>391</v>
      </c>
      <c r="C306" s="30" t="s">
        <v>941</v>
      </c>
      <c r="D306" s="30" t="s">
        <v>752</v>
      </c>
      <c r="E306" s="30" t="s">
        <v>753</v>
      </c>
      <c r="F306" t="str">
        <f>_xlfn.IFNA(INDEX(Ind_1[Severity], MATCH(Severity[[#This Row],[Dis_PCODE]],Ind_1[P_Code], )), "No Data")</f>
        <v>No Data</v>
      </c>
      <c r="G306">
        <f>INDEX(Ind_2[Severity], MATCH(Severity[[#This Row],[Dis_PCODE]],Ind_2[P_code], ))</f>
        <v>3</v>
      </c>
      <c r="H306" s="35">
        <f>AVERAGE(Severity[[#This Row],[Protection Indicator 1]:[Protection Indicator 2]])</f>
        <v>3</v>
      </c>
    </row>
    <row r="307" spans="2:8" x14ac:dyDescent="0.35">
      <c r="B307" s="31" t="s">
        <v>391</v>
      </c>
      <c r="C307" s="31" t="s">
        <v>941</v>
      </c>
      <c r="D307" s="31" t="s">
        <v>754</v>
      </c>
      <c r="E307" s="31" t="s">
        <v>755</v>
      </c>
      <c r="F307" t="str">
        <f>_xlfn.IFNA(INDEX(Ind_1[Severity], MATCH(Severity[[#This Row],[Dis_PCODE]],Ind_1[P_Code], )), "No Data")</f>
        <v>No Data</v>
      </c>
      <c r="G307">
        <f>INDEX(Ind_2[Severity], MATCH(Severity[[#This Row],[Dis_PCODE]],Ind_2[P_code], ))</f>
        <v>4</v>
      </c>
      <c r="H307" s="35">
        <f>AVERAGE(Severity[[#This Row],[Protection Indicator 1]:[Protection Indicator 2]])</f>
        <v>4</v>
      </c>
    </row>
    <row r="308" spans="2:8" x14ac:dyDescent="0.35">
      <c r="B308" s="30" t="s">
        <v>391</v>
      </c>
      <c r="C308" s="30" t="s">
        <v>941</v>
      </c>
      <c r="D308" s="30" t="s">
        <v>756</v>
      </c>
      <c r="E308" s="30" t="s">
        <v>757</v>
      </c>
      <c r="F308" t="str">
        <f>_xlfn.IFNA(INDEX(Ind_1[Severity], MATCH(Severity[[#This Row],[Dis_PCODE]],Ind_1[P_Code], )), "No Data")</f>
        <v>No Data</v>
      </c>
      <c r="G308">
        <f>INDEX(Ind_2[Severity], MATCH(Severity[[#This Row],[Dis_PCODE]],Ind_2[P_code], ))</f>
        <v>4</v>
      </c>
      <c r="H308" s="35">
        <f>AVERAGE(Severity[[#This Row],[Protection Indicator 1]:[Protection Indicator 2]])</f>
        <v>4</v>
      </c>
    </row>
    <row r="309" spans="2:8" x14ac:dyDescent="0.35">
      <c r="B309" s="31" t="s">
        <v>391</v>
      </c>
      <c r="C309" s="31" t="s">
        <v>941</v>
      </c>
      <c r="D309" s="31" t="s">
        <v>943</v>
      </c>
      <c r="E309" s="31" t="s">
        <v>759</v>
      </c>
      <c r="F309" t="str">
        <f>_xlfn.IFNA(INDEX(Ind_1[Severity], MATCH(Severity[[#This Row],[Dis_PCODE]],Ind_1[P_Code], )), "No Data")</f>
        <v>No Data</v>
      </c>
      <c r="G309">
        <f>INDEX(Ind_2[Severity], MATCH(Severity[[#This Row],[Dis_PCODE]],Ind_2[P_code], ))</f>
        <v>4</v>
      </c>
      <c r="H309" s="35">
        <f>AVERAGE(Severity[[#This Row],[Protection Indicator 1]:[Protection Indicator 2]])</f>
        <v>4</v>
      </c>
    </row>
    <row r="310" spans="2:8" x14ac:dyDescent="0.35">
      <c r="B310" s="30" t="s">
        <v>391</v>
      </c>
      <c r="C310" s="30" t="s">
        <v>941</v>
      </c>
      <c r="D310" s="30" t="s">
        <v>944</v>
      </c>
      <c r="E310" s="30" t="s">
        <v>761</v>
      </c>
      <c r="F310" t="str">
        <f>_xlfn.IFNA(INDEX(Ind_1[Severity], MATCH(Severity[[#This Row],[Dis_PCODE]],Ind_1[P_Code], )), "No Data")</f>
        <v>No Data</v>
      </c>
      <c r="G310">
        <f>INDEX(Ind_2[Severity], MATCH(Severity[[#This Row],[Dis_PCODE]],Ind_2[P_code], ))</f>
        <v>4</v>
      </c>
      <c r="H310" s="35">
        <f>AVERAGE(Severity[[#This Row],[Protection Indicator 1]:[Protection Indicator 2]])</f>
        <v>4</v>
      </c>
    </row>
    <row r="311" spans="2:8" x14ac:dyDescent="0.35">
      <c r="B311" s="31" t="s">
        <v>391</v>
      </c>
      <c r="C311" s="31" t="s">
        <v>941</v>
      </c>
      <c r="D311" s="31" t="s">
        <v>762</v>
      </c>
      <c r="E311" s="31" t="s">
        <v>763</v>
      </c>
      <c r="F311" t="str">
        <f>_xlfn.IFNA(INDEX(Ind_1[Severity], MATCH(Severity[[#This Row],[Dis_PCODE]],Ind_1[P_Code], )), "No Data")</f>
        <v>No Data</v>
      </c>
      <c r="G311">
        <f>INDEX(Ind_2[Severity], MATCH(Severity[[#This Row],[Dis_PCODE]],Ind_2[P_code], ))</f>
        <v>5</v>
      </c>
      <c r="H311" s="35">
        <f>AVERAGE(Severity[[#This Row],[Protection Indicator 1]:[Protection Indicator 2]])</f>
        <v>5</v>
      </c>
    </row>
    <row r="312" spans="2:8" x14ac:dyDescent="0.35">
      <c r="B312" s="30" t="s">
        <v>391</v>
      </c>
      <c r="C312" s="30" t="s">
        <v>941</v>
      </c>
      <c r="D312" s="30" t="s">
        <v>764</v>
      </c>
      <c r="E312" s="30" t="s">
        <v>765</v>
      </c>
      <c r="F312" t="str">
        <f>_xlfn.IFNA(INDEX(Ind_1[Severity], MATCH(Severity[[#This Row],[Dis_PCODE]],Ind_1[P_Code], )), "No Data")</f>
        <v>No Data</v>
      </c>
      <c r="G312">
        <f>INDEX(Ind_2[Severity], MATCH(Severity[[#This Row],[Dis_PCODE]],Ind_2[P_code], ))</f>
        <v>5</v>
      </c>
      <c r="H312" s="35">
        <f>AVERAGE(Severity[[#This Row],[Protection Indicator 1]:[Protection Indicator 2]])</f>
        <v>5</v>
      </c>
    </row>
    <row r="313" spans="2:8" x14ac:dyDescent="0.35">
      <c r="B313" s="31" t="s">
        <v>391</v>
      </c>
      <c r="C313" s="31" t="s">
        <v>941</v>
      </c>
      <c r="D313" s="31" t="s">
        <v>945</v>
      </c>
      <c r="E313" s="31" t="s">
        <v>767</v>
      </c>
      <c r="F313" t="str">
        <f>_xlfn.IFNA(INDEX(Ind_1[Severity], MATCH(Severity[[#This Row],[Dis_PCODE]],Ind_1[P_Code], )), "No Data")</f>
        <v>No Data</v>
      </c>
      <c r="G313">
        <f>INDEX(Ind_2[Severity], MATCH(Severity[[#This Row],[Dis_PCODE]],Ind_2[P_code], ))</f>
        <v>5</v>
      </c>
      <c r="H313" s="35">
        <f>AVERAGE(Severity[[#This Row],[Protection Indicator 1]:[Protection Indicator 2]])</f>
        <v>5</v>
      </c>
    </row>
    <row r="314" spans="2:8" x14ac:dyDescent="0.35">
      <c r="B314" s="30" t="s">
        <v>391</v>
      </c>
      <c r="C314" s="30" t="s">
        <v>941</v>
      </c>
      <c r="D314" s="30" t="s">
        <v>768</v>
      </c>
      <c r="E314" s="30" t="s">
        <v>769</v>
      </c>
      <c r="F314" t="str">
        <f>_xlfn.IFNA(INDEX(Ind_1[Severity], MATCH(Severity[[#This Row],[Dis_PCODE]],Ind_1[P_Code], )), "No Data")</f>
        <v>No Data</v>
      </c>
      <c r="G314">
        <f>INDEX(Ind_2[Severity], MATCH(Severity[[#This Row],[Dis_PCODE]],Ind_2[P_code], ))</f>
        <v>4</v>
      </c>
      <c r="H314" s="35">
        <f>AVERAGE(Severity[[#This Row],[Protection Indicator 1]:[Protection Indicator 2]])</f>
        <v>4</v>
      </c>
    </row>
    <row r="315" spans="2:8" x14ac:dyDescent="0.35">
      <c r="B315" s="31" t="s">
        <v>391</v>
      </c>
      <c r="C315" s="31" t="s">
        <v>941</v>
      </c>
      <c r="D315" s="31" t="s">
        <v>770</v>
      </c>
      <c r="E315" s="31" t="s">
        <v>771</v>
      </c>
      <c r="F315" t="str">
        <f>_xlfn.IFNA(INDEX(Ind_1[Severity], MATCH(Severity[[#This Row],[Dis_PCODE]],Ind_1[P_Code], )), "No Data")</f>
        <v>No Data</v>
      </c>
      <c r="G315">
        <f>INDEX(Ind_2[Severity], MATCH(Severity[[#This Row],[Dis_PCODE]],Ind_2[P_code], ))</f>
        <v>4</v>
      </c>
      <c r="H315" s="35">
        <f>AVERAGE(Severity[[#This Row],[Protection Indicator 1]:[Protection Indicator 2]])</f>
        <v>4</v>
      </c>
    </row>
    <row r="316" spans="2:8" x14ac:dyDescent="0.35">
      <c r="B316" s="30" t="s">
        <v>391</v>
      </c>
      <c r="C316" s="30" t="s">
        <v>941</v>
      </c>
      <c r="D316" s="30" t="s">
        <v>391</v>
      </c>
      <c r="E316" s="30" t="s">
        <v>772</v>
      </c>
      <c r="F316" t="str">
        <f>_xlfn.IFNA(INDEX(Ind_1[Severity], MATCH(Severity[[#This Row],[Dis_PCODE]],Ind_1[P_Code], )), "No Data")</f>
        <v>No Data</v>
      </c>
      <c r="G316">
        <f>INDEX(Ind_2[Severity], MATCH(Severity[[#This Row],[Dis_PCODE]],Ind_2[P_code], ))</f>
        <v>5</v>
      </c>
      <c r="H316" s="35">
        <f>AVERAGE(Severity[[#This Row],[Protection Indicator 1]:[Protection Indicator 2]])</f>
        <v>5</v>
      </c>
    </row>
    <row r="317" spans="2:8" x14ac:dyDescent="0.35">
      <c r="B317" s="31" t="s">
        <v>391</v>
      </c>
      <c r="C317" s="31" t="s">
        <v>941</v>
      </c>
      <c r="D317" s="31" t="s">
        <v>773</v>
      </c>
      <c r="E317" s="31" t="s">
        <v>774</v>
      </c>
      <c r="F317" t="str">
        <f>_xlfn.IFNA(INDEX(Ind_1[Severity], MATCH(Severity[[#This Row],[Dis_PCODE]],Ind_1[P_Code], )), "No Data")</f>
        <v>No Data</v>
      </c>
      <c r="G317">
        <f>INDEX(Ind_2[Severity], MATCH(Severity[[#This Row],[Dis_PCODE]],Ind_2[P_code], ))</f>
        <v>4</v>
      </c>
      <c r="H317" s="35">
        <f>AVERAGE(Severity[[#This Row],[Protection Indicator 1]:[Protection Indicator 2]])</f>
        <v>4</v>
      </c>
    </row>
    <row r="318" spans="2:8" x14ac:dyDescent="0.35">
      <c r="B318" s="30" t="s">
        <v>391</v>
      </c>
      <c r="C318" s="30" t="s">
        <v>941</v>
      </c>
      <c r="D318" s="30" t="s">
        <v>775</v>
      </c>
      <c r="E318" s="30" t="s">
        <v>776</v>
      </c>
      <c r="F318" t="str">
        <f>_xlfn.IFNA(INDEX(Ind_1[Severity], MATCH(Severity[[#This Row],[Dis_PCODE]],Ind_1[P_Code], )), "No Data")</f>
        <v>No Data</v>
      </c>
      <c r="G318">
        <f>INDEX(Ind_2[Severity], MATCH(Severity[[#This Row],[Dis_PCODE]],Ind_2[P_code], ))</f>
        <v>5</v>
      </c>
      <c r="H318" s="35">
        <f>AVERAGE(Severity[[#This Row],[Protection Indicator 1]:[Protection Indicator 2]])</f>
        <v>5</v>
      </c>
    </row>
    <row r="319" spans="2:8" x14ac:dyDescent="0.35">
      <c r="B319" s="31" t="s">
        <v>391</v>
      </c>
      <c r="C319" s="31" t="s">
        <v>941</v>
      </c>
      <c r="D319" s="31" t="s">
        <v>946</v>
      </c>
      <c r="E319" s="31" t="s">
        <v>394</v>
      </c>
      <c r="F319">
        <f>_xlfn.IFNA(INDEX(Ind_1[Severity], MATCH(Severity[[#This Row],[Dis_PCODE]],Ind_1[P_Code], )), "No Data")</f>
        <v>0</v>
      </c>
      <c r="G319">
        <f>INDEX(Ind_2[Severity], MATCH(Severity[[#This Row],[Dis_PCODE]],Ind_2[P_code], ))</f>
        <v>4</v>
      </c>
      <c r="H319" s="35">
        <f>AVERAGE(Severity[[#This Row],[Protection Indicator 1]:[Protection Indicator 2]])</f>
        <v>2</v>
      </c>
    </row>
    <row r="320" spans="2:8" x14ac:dyDescent="0.35">
      <c r="B320" s="30" t="s">
        <v>391</v>
      </c>
      <c r="C320" s="30" t="s">
        <v>941</v>
      </c>
      <c r="D320" s="30" t="s">
        <v>397</v>
      </c>
      <c r="E320" s="30" t="s">
        <v>396</v>
      </c>
      <c r="F320">
        <f>_xlfn.IFNA(INDEX(Ind_1[Severity], MATCH(Severity[[#This Row],[Dis_PCODE]],Ind_1[P_Code], )), "No Data")</f>
        <v>0</v>
      </c>
      <c r="G320">
        <f>INDEX(Ind_2[Severity], MATCH(Severity[[#This Row],[Dis_PCODE]],Ind_2[P_code], ))</f>
        <v>4</v>
      </c>
      <c r="H320" s="35">
        <f>AVERAGE(Severity[[#This Row],[Protection Indicator 1]:[Protection Indicator 2]])</f>
        <v>2</v>
      </c>
    </row>
    <row r="321" spans="2:8" x14ac:dyDescent="0.35">
      <c r="B321" s="31" t="s">
        <v>391</v>
      </c>
      <c r="C321" s="31" t="s">
        <v>941</v>
      </c>
      <c r="D321" s="31" t="s">
        <v>947</v>
      </c>
      <c r="E321" s="31" t="s">
        <v>778</v>
      </c>
      <c r="F321" t="str">
        <f>_xlfn.IFNA(INDEX(Ind_1[Severity], MATCH(Severity[[#This Row],[Dis_PCODE]],Ind_1[P_Code], )), "No Data")</f>
        <v>No Data</v>
      </c>
      <c r="G321">
        <f>INDEX(Ind_2[Severity], MATCH(Severity[[#This Row],[Dis_PCODE]],Ind_2[P_code], ))</f>
        <v>3</v>
      </c>
      <c r="H321" s="35">
        <f>AVERAGE(Severity[[#This Row],[Protection Indicator 1]:[Protection Indicator 2]])</f>
        <v>3</v>
      </c>
    </row>
    <row r="322" spans="2:8" x14ac:dyDescent="0.35">
      <c r="B322" s="30" t="s">
        <v>948</v>
      </c>
      <c r="C322" s="30" t="s">
        <v>949</v>
      </c>
      <c r="D322" s="30" t="s">
        <v>400</v>
      </c>
      <c r="E322" s="30" t="s">
        <v>399</v>
      </c>
      <c r="F322">
        <f>_xlfn.IFNA(INDEX(Ind_1[Severity], MATCH(Severity[[#This Row],[Dis_PCODE]],Ind_1[P_Code], )), "No Data")</f>
        <v>0</v>
      </c>
      <c r="G322">
        <f>INDEX(Ind_2[Severity], MATCH(Severity[[#This Row],[Dis_PCODE]],Ind_2[P_code], ))</f>
        <v>4</v>
      </c>
      <c r="H322" s="35">
        <f>AVERAGE(Severity[[#This Row],[Protection Indicator 1]:[Protection Indicator 2]])</f>
        <v>2</v>
      </c>
    </row>
    <row r="323" spans="2:8" x14ac:dyDescent="0.35">
      <c r="B323" s="31" t="s">
        <v>948</v>
      </c>
      <c r="C323" s="31" t="s">
        <v>949</v>
      </c>
      <c r="D323" s="31" t="s">
        <v>402</v>
      </c>
      <c r="E323" s="31" t="s">
        <v>401</v>
      </c>
      <c r="F323">
        <f>_xlfn.IFNA(INDEX(Ind_1[Severity], MATCH(Severity[[#This Row],[Dis_PCODE]],Ind_1[P_Code], )), "No Data")</f>
        <v>5</v>
      </c>
      <c r="G323">
        <f>INDEX(Ind_2[Severity], MATCH(Severity[[#This Row],[Dis_PCODE]],Ind_2[P_code], ))</f>
        <v>4</v>
      </c>
      <c r="H323" s="35">
        <f>AVERAGE(Severity[[#This Row],[Protection Indicator 1]:[Protection Indicator 2]])</f>
        <v>4.5</v>
      </c>
    </row>
    <row r="324" spans="2:8" x14ac:dyDescent="0.35">
      <c r="B324" s="30" t="s">
        <v>948</v>
      </c>
      <c r="C324" s="30" t="s">
        <v>949</v>
      </c>
      <c r="D324" s="30" t="s">
        <v>950</v>
      </c>
      <c r="E324" s="30" t="s">
        <v>403</v>
      </c>
      <c r="F324">
        <f>_xlfn.IFNA(INDEX(Ind_1[Severity], MATCH(Severity[[#This Row],[Dis_PCODE]],Ind_1[P_Code], )), "No Data")</f>
        <v>5</v>
      </c>
      <c r="G324">
        <f>INDEX(Ind_2[Severity], MATCH(Severity[[#This Row],[Dis_PCODE]],Ind_2[P_code], ))</f>
        <v>4</v>
      </c>
      <c r="H324" s="35">
        <f>AVERAGE(Severity[[#This Row],[Protection Indicator 1]:[Protection Indicator 2]])</f>
        <v>4.5</v>
      </c>
    </row>
    <row r="325" spans="2:8" x14ac:dyDescent="0.35">
      <c r="B325" s="31" t="s">
        <v>948</v>
      </c>
      <c r="C325" s="31" t="s">
        <v>949</v>
      </c>
      <c r="D325" s="31" t="s">
        <v>781</v>
      </c>
      <c r="E325" s="31" t="s">
        <v>782</v>
      </c>
      <c r="F325" t="str">
        <f>_xlfn.IFNA(INDEX(Ind_1[Severity], MATCH(Severity[[#This Row],[Dis_PCODE]],Ind_1[P_Code], )), "No Data")</f>
        <v>No Data</v>
      </c>
      <c r="G325">
        <f>INDEX(Ind_2[Severity], MATCH(Severity[[#This Row],[Dis_PCODE]],Ind_2[P_code], ))</f>
        <v>0</v>
      </c>
      <c r="H325" s="35">
        <f>AVERAGE(Severity[[#This Row],[Protection Indicator 1]:[Protection Indicator 2]])</f>
        <v>0</v>
      </c>
    </row>
    <row r="326" spans="2:8" x14ac:dyDescent="0.35">
      <c r="B326" s="30" t="s">
        <v>948</v>
      </c>
      <c r="C326" s="30" t="s">
        <v>949</v>
      </c>
      <c r="D326" s="30" t="s">
        <v>951</v>
      </c>
      <c r="E326" s="30" t="s">
        <v>784</v>
      </c>
      <c r="F326" t="str">
        <f>_xlfn.IFNA(INDEX(Ind_1[Severity], MATCH(Severity[[#This Row],[Dis_PCODE]],Ind_1[P_Code], )), "No Data")</f>
        <v>No Data</v>
      </c>
      <c r="G326">
        <f>INDEX(Ind_2[Severity], MATCH(Severity[[#This Row],[Dis_PCODE]],Ind_2[P_code], ))</f>
        <v>4</v>
      </c>
      <c r="H326" s="35">
        <f>AVERAGE(Severity[[#This Row],[Protection Indicator 1]:[Protection Indicator 2]])</f>
        <v>4</v>
      </c>
    </row>
    <row r="327" spans="2:8" x14ac:dyDescent="0.35">
      <c r="B327" s="31" t="s">
        <v>948</v>
      </c>
      <c r="C327" s="31" t="s">
        <v>949</v>
      </c>
      <c r="D327" s="31" t="s">
        <v>948</v>
      </c>
      <c r="E327" s="31" t="s">
        <v>405</v>
      </c>
      <c r="F327">
        <f>_xlfn.IFNA(INDEX(Ind_1[Severity], MATCH(Severity[[#This Row],[Dis_PCODE]],Ind_1[P_Code], )), "No Data")</f>
        <v>5</v>
      </c>
      <c r="G327">
        <f>INDEX(Ind_2[Severity], MATCH(Severity[[#This Row],[Dis_PCODE]],Ind_2[P_code], ))</f>
        <v>4</v>
      </c>
      <c r="H327" s="35">
        <f>AVERAGE(Severity[[#This Row],[Protection Indicator 1]:[Protection Indicator 2]])</f>
        <v>4.5</v>
      </c>
    </row>
    <row r="328" spans="2:8" x14ac:dyDescent="0.35">
      <c r="B328" s="30" t="s">
        <v>948</v>
      </c>
      <c r="C328" s="30" t="s">
        <v>949</v>
      </c>
      <c r="D328" s="30" t="s">
        <v>786</v>
      </c>
      <c r="E328" s="30" t="s">
        <v>787</v>
      </c>
      <c r="F328" t="str">
        <f>_xlfn.IFNA(INDEX(Ind_1[Severity], MATCH(Severity[[#This Row],[Dis_PCODE]],Ind_1[P_Code], )), "No Data")</f>
        <v>No Data</v>
      </c>
      <c r="G328">
        <f>INDEX(Ind_2[Severity], MATCH(Severity[[#This Row],[Dis_PCODE]],Ind_2[P_code], ))</f>
        <v>2</v>
      </c>
      <c r="H328" s="35">
        <f>AVERAGE(Severity[[#This Row],[Protection Indicator 1]:[Protection Indicator 2]])</f>
        <v>2</v>
      </c>
    </row>
    <row r="329" spans="2:8" x14ac:dyDescent="0.35">
      <c r="B329" s="31" t="s">
        <v>948</v>
      </c>
      <c r="C329" s="31" t="s">
        <v>949</v>
      </c>
      <c r="D329" s="31" t="s">
        <v>408</v>
      </c>
      <c r="E329" s="31" t="s">
        <v>407</v>
      </c>
      <c r="F329">
        <f>_xlfn.IFNA(INDEX(Ind_1[Severity], MATCH(Severity[[#This Row],[Dis_PCODE]],Ind_1[P_Code], )), "No Data")</f>
        <v>0</v>
      </c>
      <c r="G329">
        <f>INDEX(Ind_2[Severity], MATCH(Severity[[#This Row],[Dis_PCODE]],Ind_2[P_code], ))</f>
        <v>2</v>
      </c>
      <c r="H329" s="35">
        <f>AVERAGE(Severity[[#This Row],[Protection Indicator 1]:[Protection Indicator 2]])</f>
        <v>1</v>
      </c>
    </row>
    <row r="330" spans="2:8" x14ac:dyDescent="0.35">
      <c r="B330" s="30" t="s">
        <v>948</v>
      </c>
      <c r="C330" s="30" t="s">
        <v>949</v>
      </c>
      <c r="D330" s="30" t="s">
        <v>410</v>
      </c>
      <c r="E330" s="30" t="s">
        <v>409</v>
      </c>
      <c r="F330">
        <f>_xlfn.IFNA(INDEX(Ind_1[Severity], MATCH(Severity[[#This Row],[Dis_PCODE]],Ind_1[P_Code], )), "No Data")</f>
        <v>0</v>
      </c>
      <c r="G330">
        <f>INDEX(Ind_2[Severity], MATCH(Severity[[#This Row],[Dis_PCODE]],Ind_2[P_code], ))</f>
        <v>4</v>
      </c>
      <c r="H330" s="35">
        <f>AVERAGE(Severity[[#This Row],[Protection Indicator 1]:[Protection Indicator 2]])</f>
        <v>2</v>
      </c>
    </row>
    <row r="331" spans="2:8" x14ac:dyDescent="0.35">
      <c r="B331" s="31" t="s">
        <v>788</v>
      </c>
      <c r="C331" s="31" t="s">
        <v>952</v>
      </c>
      <c r="D331" s="31" t="s">
        <v>953</v>
      </c>
      <c r="E331" s="31" t="s">
        <v>790</v>
      </c>
      <c r="F331" t="str">
        <f>_xlfn.IFNA(INDEX(Ind_1[Severity], MATCH(Severity[[#This Row],[Dis_PCODE]],Ind_1[P_Code], )), "No Data")</f>
        <v>No Data</v>
      </c>
      <c r="G331">
        <f>INDEX(Ind_2[Severity], MATCH(Severity[[#This Row],[Dis_PCODE]],Ind_2[P_code], ))</f>
        <v>4</v>
      </c>
      <c r="H331" s="35">
        <f>AVERAGE(Severity[[#This Row],[Protection Indicator 1]:[Protection Indicator 2]])</f>
        <v>4</v>
      </c>
    </row>
    <row r="332" spans="2:8" x14ac:dyDescent="0.35">
      <c r="B332" s="30" t="s">
        <v>788</v>
      </c>
      <c r="C332" s="30" t="s">
        <v>952</v>
      </c>
      <c r="D332" s="30" t="s">
        <v>954</v>
      </c>
      <c r="E332" s="30" t="s">
        <v>792</v>
      </c>
      <c r="F332" t="str">
        <f>_xlfn.IFNA(INDEX(Ind_1[Severity], MATCH(Severity[[#This Row],[Dis_PCODE]],Ind_1[P_Code], )), "No Data")</f>
        <v>No Data</v>
      </c>
      <c r="G332">
        <f>INDEX(Ind_2[Severity], MATCH(Severity[[#This Row],[Dis_PCODE]],Ind_2[P_code], ))</f>
        <v>2</v>
      </c>
      <c r="H332" s="35">
        <f>AVERAGE(Severity[[#This Row],[Protection Indicator 1]:[Protection Indicator 2]])</f>
        <v>2</v>
      </c>
    </row>
    <row r="333" spans="2:8" x14ac:dyDescent="0.35">
      <c r="B333" s="31" t="s">
        <v>788</v>
      </c>
      <c r="C333" s="31" t="s">
        <v>952</v>
      </c>
      <c r="D333" s="31" t="s">
        <v>793</v>
      </c>
      <c r="E333" s="31" t="s">
        <v>794</v>
      </c>
      <c r="F333" t="str">
        <f>_xlfn.IFNA(INDEX(Ind_1[Severity], MATCH(Severity[[#This Row],[Dis_PCODE]],Ind_1[P_Code], )), "No Data")</f>
        <v>No Data</v>
      </c>
      <c r="G333">
        <f>INDEX(Ind_2[Severity], MATCH(Severity[[#This Row],[Dis_PCODE]],Ind_2[P_code], ))</f>
        <v>4</v>
      </c>
      <c r="H333" s="35">
        <f>AVERAGE(Severity[[#This Row],[Protection Indicator 1]:[Protection Indicator 2]])</f>
        <v>4</v>
      </c>
    </row>
    <row r="334" spans="2:8" x14ac:dyDescent="0.35">
      <c r="B334" s="30" t="s">
        <v>788</v>
      </c>
      <c r="C334" s="30" t="s">
        <v>952</v>
      </c>
      <c r="D334" s="30" t="s">
        <v>795</v>
      </c>
      <c r="E334" s="30" t="s">
        <v>796</v>
      </c>
      <c r="F334" t="str">
        <f>_xlfn.IFNA(INDEX(Ind_1[Severity], MATCH(Severity[[#This Row],[Dis_PCODE]],Ind_1[P_Code], )), "No Data")</f>
        <v>No Data</v>
      </c>
      <c r="G334">
        <f>INDEX(Ind_2[Severity], MATCH(Severity[[#This Row],[Dis_PCODE]],Ind_2[P_code], ))</f>
        <v>2</v>
      </c>
      <c r="H334" s="35">
        <f>AVERAGE(Severity[[#This Row],[Protection Indicator 1]:[Protection Indicator 2]])</f>
        <v>2</v>
      </c>
    </row>
    <row r="335" spans="2:8" x14ac:dyDescent="0.35">
      <c r="B335" s="31" t="s">
        <v>788</v>
      </c>
      <c r="C335" s="31" t="s">
        <v>952</v>
      </c>
      <c r="D335" s="31" t="s">
        <v>797</v>
      </c>
      <c r="E335" s="31" t="s">
        <v>798</v>
      </c>
      <c r="F335" t="str">
        <f>_xlfn.IFNA(INDEX(Ind_1[Severity], MATCH(Severity[[#This Row],[Dis_PCODE]],Ind_1[P_Code], )), "No Data")</f>
        <v>No Data</v>
      </c>
      <c r="G335">
        <f>INDEX(Ind_2[Severity], MATCH(Severity[[#This Row],[Dis_PCODE]],Ind_2[P_code], ))</f>
        <v>2</v>
      </c>
      <c r="H335" s="35">
        <f>AVERAGE(Severity[[#This Row],[Protection Indicator 1]:[Protection Indicator 2]])</f>
        <v>2</v>
      </c>
    </row>
    <row r="336" spans="2:8" x14ac:dyDescent="0.35">
      <c r="B336" s="30" t="s">
        <v>788</v>
      </c>
      <c r="C336" s="30" t="s">
        <v>952</v>
      </c>
      <c r="D336" s="30" t="s">
        <v>955</v>
      </c>
      <c r="E336" s="30" t="s">
        <v>800</v>
      </c>
      <c r="F336" t="str">
        <f>_xlfn.IFNA(INDEX(Ind_1[Severity], MATCH(Severity[[#This Row],[Dis_PCODE]],Ind_1[P_Code], )), "No Data")</f>
        <v>No Data</v>
      </c>
      <c r="G336">
        <f>INDEX(Ind_2[Severity], MATCH(Severity[[#This Row],[Dis_PCODE]],Ind_2[P_code], ))</f>
        <v>4</v>
      </c>
      <c r="H336" s="35">
        <f>AVERAGE(Severity[[#This Row],[Protection Indicator 1]:[Protection Indicator 2]])</f>
        <v>4</v>
      </c>
    </row>
    <row r="337" spans="2:8" x14ac:dyDescent="0.35">
      <c r="B337" s="31" t="s">
        <v>801</v>
      </c>
      <c r="C337" s="31" t="s">
        <v>956</v>
      </c>
      <c r="D337" s="31" t="s">
        <v>957</v>
      </c>
      <c r="E337" s="31" t="s">
        <v>803</v>
      </c>
      <c r="F337" t="str">
        <f>_xlfn.IFNA(INDEX(Ind_1[Severity], MATCH(Severity[[#This Row],[Dis_PCODE]],Ind_1[P_Code], )), "No Data")</f>
        <v>No Data</v>
      </c>
      <c r="G337">
        <f>INDEX(Ind_2[Severity], MATCH(Severity[[#This Row],[Dis_PCODE]],Ind_2[P_code], ))</f>
        <v>0</v>
      </c>
      <c r="H337" s="35">
        <f>AVERAGE(Severity[[#This Row],[Protection Indicator 1]:[Protection Indicator 2]])</f>
        <v>0</v>
      </c>
    </row>
    <row r="338" spans="2:8" x14ac:dyDescent="0.35">
      <c r="B338" s="30" t="s">
        <v>801</v>
      </c>
      <c r="C338" s="30" t="s">
        <v>956</v>
      </c>
      <c r="D338" s="30" t="s">
        <v>958</v>
      </c>
      <c r="E338" s="30" t="s">
        <v>805</v>
      </c>
      <c r="F338" t="str">
        <f>_xlfn.IFNA(INDEX(Ind_1[Severity], MATCH(Severity[[#This Row],[Dis_PCODE]],Ind_1[P_Code], )), "No Data")</f>
        <v>No Data</v>
      </c>
      <c r="G338">
        <f>INDEX(Ind_2[Severity], MATCH(Severity[[#This Row],[Dis_PCODE]],Ind_2[P_code], ))</f>
        <v>0</v>
      </c>
      <c r="H338" s="35">
        <f>AVERAGE(Severity[[#This Row],[Protection Indicator 1]:[Protection Indicator 2]])</f>
        <v>0</v>
      </c>
    </row>
  </sheetData>
  <mergeCells count="2">
    <mergeCell ref="A2:I2"/>
    <mergeCell ref="A3:I3"/>
  </mergeCells>
  <conditionalFormatting sqref="B6:E338">
    <cfRule type="expression" dxfId="54" priority="4">
      <formula>$I6="Good"</formula>
    </cfRule>
  </conditionalFormatting>
  <conditionalFormatting sqref="F4:F1048576 F1">
    <cfRule type="colorScale" priority="3">
      <colorScale>
        <cfvo type="min"/>
        <cfvo type="max"/>
        <color rgb="FFFCFCFF"/>
        <color rgb="FFF8696B"/>
      </colorScale>
    </cfRule>
  </conditionalFormatting>
  <conditionalFormatting sqref="G4:G1048576 G1">
    <cfRule type="colorScale" priority="2">
      <colorScale>
        <cfvo type="min"/>
        <cfvo type="max"/>
        <color rgb="FFFCFCFF"/>
        <color rgb="FFF8696B"/>
      </colorScale>
    </cfRule>
  </conditionalFormatting>
  <conditionalFormatting sqref="H4:H1048576 H1">
    <cfRule type="colorScale" priority="1">
      <colorScale>
        <cfvo type="min"/>
        <cfvo type="max"/>
        <color rgb="FFFCFCFF"/>
        <color rgb="FFF8696B"/>
      </colorScale>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2A5A-CC33-4130-96AF-3E7AA174AA10}">
  <dimension ref="B1:G6"/>
  <sheetViews>
    <sheetView tabSelected="1" workbookViewId="0">
      <selection activeCell="F23" sqref="F23"/>
    </sheetView>
  </sheetViews>
  <sheetFormatPr defaultRowHeight="14.5" x14ac:dyDescent="0.35"/>
  <cols>
    <col min="2" max="2" width="20.453125" customWidth="1"/>
    <col min="3" max="3" width="17.81640625" customWidth="1"/>
    <col min="4" max="4" width="19.81640625" customWidth="1"/>
    <col min="5" max="5" width="15.54296875" customWidth="1"/>
    <col min="6" max="6" width="19.26953125" customWidth="1"/>
    <col min="7" max="7" width="21.1796875" customWidth="1"/>
  </cols>
  <sheetData>
    <row r="1" spans="2:7" ht="26" x14ac:dyDescent="0.6">
      <c r="B1" s="96" t="s">
        <v>959</v>
      </c>
      <c r="C1" s="96"/>
      <c r="D1" s="96"/>
      <c r="E1" s="96"/>
      <c r="F1" s="96"/>
      <c r="G1" s="96"/>
    </row>
    <row r="2" spans="2:7" ht="85" customHeight="1" x14ac:dyDescent="0.35">
      <c r="B2" s="107" t="s">
        <v>960</v>
      </c>
      <c r="C2" s="107"/>
      <c r="D2" s="107"/>
      <c r="E2" s="107"/>
      <c r="F2" s="107"/>
      <c r="G2" s="107"/>
    </row>
    <row r="3" spans="2:7" ht="20.5" customHeight="1" thickBot="1" x14ac:dyDescent="0.4">
      <c r="B3" s="41"/>
      <c r="C3" s="41"/>
      <c r="D3" s="41"/>
      <c r="E3" s="41"/>
      <c r="F3" s="41"/>
      <c r="G3" s="41"/>
    </row>
    <row r="4" spans="2:7" ht="16" thickBot="1" x14ac:dyDescent="0.4">
      <c r="B4" s="42" t="s">
        <v>961</v>
      </c>
      <c r="C4" s="43" t="s">
        <v>962</v>
      </c>
      <c r="D4" s="43" t="s">
        <v>963</v>
      </c>
      <c r="E4" s="43" t="s">
        <v>964</v>
      </c>
      <c r="F4" s="43" t="s">
        <v>965</v>
      </c>
      <c r="G4" s="43" t="s">
        <v>966</v>
      </c>
    </row>
    <row r="5" spans="2:7" ht="16.5" thickTop="1" thickBot="1" x14ac:dyDescent="0.4">
      <c r="B5" s="44" t="s">
        <v>967</v>
      </c>
      <c r="C5" s="39">
        <v>0.3</v>
      </c>
      <c r="D5" s="39">
        <v>0.5</v>
      </c>
      <c r="E5" s="39">
        <v>0.6</v>
      </c>
      <c r="F5" s="39">
        <v>0.7</v>
      </c>
      <c r="G5" s="39">
        <v>1</v>
      </c>
    </row>
    <row r="6" spans="2:7" ht="16" thickBot="1" x14ac:dyDescent="0.4">
      <c r="B6" s="44" t="s">
        <v>968</v>
      </c>
      <c r="C6" s="40">
        <v>0.1</v>
      </c>
      <c r="D6" s="40">
        <v>0.2</v>
      </c>
      <c r="E6" s="40">
        <v>0.3</v>
      </c>
      <c r="F6" s="40">
        <v>0.4</v>
      </c>
      <c r="G6" s="40">
        <v>0.8</v>
      </c>
    </row>
  </sheetData>
  <mergeCells count="2">
    <mergeCell ref="B2:G2"/>
    <mergeCell ref="B1:G1"/>
  </mergeCells>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15DA-7D76-41EA-AA2E-EFC506FDD4AD}">
  <dimension ref="A1:BY339"/>
  <sheetViews>
    <sheetView workbookViewId="0">
      <selection activeCell="F45" sqref="F45"/>
    </sheetView>
  </sheetViews>
  <sheetFormatPr defaultRowHeight="14.5" x14ac:dyDescent="0.35"/>
  <cols>
    <col min="1" max="1" width="11.54296875" customWidth="1"/>
    <col min="2" max="2" width="10.26953125" customWidth="1"/>
    <col min="3" max="3" width="13.1796875" bestFit="1" customWidth="1"/>
    <col min="4" max="4" width="19.1796875" bestFit="1" customWidth="1"/>
    <col min="6" max="6" width="15.453125" bestFit="1" customWidth="1"/>
    <col min="7" max="7" width="16" customWidth="1"/>
    <col min="8" max="8" width="17.1796875" style="84" bestFit="1" customWidth="1"/>
    <col min="9" max="9" width="19.81640625" style="84" customWidth="1"/>
    <col min="10" max="19" width="17.1796875" style="84" customWidth="1"/>
    <col min="20" max="20" width="12.7265625" style="84" customWidth="1"/>
    <col min="21" max="21" width="15" hidden="1" customWidth="1"/>
    <col min="22" max="22" width="16" hidden="1" customWidth="1"/>
    <col min="23" max="25" width="15" hidden="1" customWidth="1"/>
    <col min="26" max="26" width="14.54296875" hidden="1" customWidth="1"/>
    <col min="27" max="28" width="16" hidden="1" customWidth="1"/>
    <col min="29" max="29" width="15" hidden="1" customWidth="1"/>
    <col min="30" max="30" width="14.54296875" hidden="1" customWidth="1"/>
    <col min="31" max="32" width="14.81640625" hidden="1" customWidth="1"/>
    <col min="33" max="44" width="15.7265625" hidden="1" customWidth="1"/>
    <col min="45" max="45" width="11.7265625" hidden="1" customWidth="1"/>
    <col min="46" max="46" width="15" hidden="1" customWidth="1"/>
    <col min="47" max="47" width="14.54296875" hidden="1" customWidth="1"/>
    <col min="48" max="48" width="15" hidden="1" customWidth="1"/>
    <col min="49" max="49" width="14.81640625" hidden="1" customWidth="1"/>
    <col min="50" max="61" width="15.7265625" hidden="1" customWidth="1"/>
    <col min="62" max="62" width="11.7265625" hidden="1" customWidth="1"/>
    <col min="63" max="63" width="15" hidden="1" customWidth="1"/>
    <col min="64" max="64" width="14.54296875" hidden="1" customWidth="1"/>
    <col min="65" max="66" width="15" hidden="1" customWidth="1"/>
    <col min="67" max="71" width="14.54296875" hidden="1" customWidth="1"/>
    <col min="72" max="77" width="14.453125" hidden="1" customWidth="1"/>
    <col min="78" max="78" width="14.453125" bestFit="1" customWidth="1"/>
    <col min="79" max="79" width="12.453125" bestFit="1" customWidth="1"/>
  </cols>
  <sheetData>
    <row r="1" spans="1:77" ht="26" x14ac:dyDescent="0.6">
      <c r="A1" s="96" t="s">
        <v>969</v>
      </c>
      <c r="B1" s="96"/>
      <c r="C1" s="96"/>
      <c r="D1" s="96"/>
      <c r="E1" s="96"/>
      <c r="F1" s="96"/>
      <c r="G1" s="96"/>
      <c r="H1" s="96"/>
      <c r="I1" s="96"/>
    </row>
    <row r="2" spans="1:77" ht="109" customHeight="1" x14ac:dyDescent="0.35">
      <c r="A2" s="97" t="s">
        <v>970</v>
      </c>
      <c r="B2" s="97"/>
      <c r="C2" s="97"/>
      <c r="D2" s="97"/>
      <c r="E2" s="97"/>
      <c r="F2" s="97"/>
      <c r="G2" s="97"/>
      <c r="H2" s="97"/>
      <c r="I2" s="97"/>
    </row>
    <row r="3" spans="1:77" ht="15" thickBot="1" x14ac:dyDescent="0.4"/>
    <row r="4" spans="1:77" ht="47.5" customHeight="1" x14ac:dyDescent="0.35">
      <c r="A4" s="45"/>
      <c r="B4" s="114" t="s">
        <v>971</v>
      </c>
      <c r="C4" s="114"/>
      <c r="D4" s="114"/>
      <c r="E4" s="114"/>
      <c r="F4" s="115"/>
      <c r="G4" s="116" t="s">
        <v>972</v>
      </c>
      <c r="H4" s="117"/>
      <c r="I4" s="46"/>
      <c r="J4" s="118" t="s">
        <v>973</v>
      </c>
      <c r="K4" s="119"/>
      <c r="L4" s="120"/>
      <c r="M4" s="118" t="s">
        <v>974</v>
      </c>
      <c r="N4" s="119"/>
      <c r="O4" s="119"/>
      <c r="P4" s="121"/>
      <c r="Q4" s="116" t="s">
        <v>975</v>
      </c>
      <c r="R4" s="122"/>
      <c r="S4" s="122"/>
      <c r="T4" s="117"/>
      <c r="U4" s="123" t="s">
        <v>976</v>
      </c>
      <c r="V4" s="124"/>
      <c r="W4" s="124"/>
      <c r="X4" s="125"/>
      <c r="Y4" s="126" t="s">
        <v>977</v>
      </c>
      <c r="Z4" s="126" t="s">
        <v>978</v>
      </c>
      <c r="AA4" s="128" t="s">
        <v>979</v>
      </c>
      <c r="AB4" s="129"/>
      <c r="AC4" s="129"/>
      <c r="AD4" s="129"/>
      <c r="AE4" s="129"/>
      <c r="AF4" s="129"/>
      <c r="AG4" s="129"/>
      <c r="AH4" s="129"/>
      <c r="AI4" s="129"/>
      <c r="AJ4" s="129"/>
      <c r="AK4" s="129"/>
      <c r="AL4" s="129"/>
      <c r="AM4" s="129"/>
      <c r="AN4" s="129"/>
      <c r="AO4" s="129"/>
      <c r="AP4" s="129"/>
      <c r="AQ4" s="130"/>
      <c r="AR4" s="108" t="s">
        <v>980</v>
      </c>
      <c r="AS4" s="109"/>
      <c r="AT4" s="109"/>
      <c r="AU4" s="109"/>
      <c r="AV4" s="109"/>
      <c r="AW4" s="109"/>
      <c r="AX4" s="109"/>
      <c r="AY4" s="109"/>
      <c r="AZ4" s="109"/>
      <c r="BA4" s="109"/>
      <c r="BB4" s="109"/>
      <c r="BC4" s="109"/>
      <c r="BD4" s="109"/>
      <c r="BE4" s="109"/>
      <c r="BF4" s="109"/>
      <c r="BG4" s="109"/>
      <c r="BH4" s="110"/>
      <c r="BI4" s="111" t="s">
        <v>981</v>
      </c>
      <c r="BJ4" s="112"/>
      <c r="BK4" s="112"/>
      <c r="BL4" s="112"/>
      <c r="BM4" s="112"/>
      <c r="BN4" s="112"/>
      <c r="BO4" s="112"/>
      <c r="BP4" s="112"/>
      <c r="BQ4" s="112"/>
      <c r="BR4" s="112"/>
      <c r="BS4" s="112"/>
      <c r="BT4" s="112"/>
      <c r="BU4" s="112"/>
      <c r="BV4" s="112"/>
      <c r="BW4" s="112"/>
      <c r="BX4" s="112"/>
      <c r="BY4" s="113"/>
    </row>
    <row r="5" spans="1:77" s="64" customFormat="1" ht="29.5" thickBot="1" x14ac:dyDescent="0.4">
      <c r="A5" s="47" t="s">
        <v>75</v>
      </c>
      <c r="B5" s="48" t="s">
        <v>982</v>
      </c>
      <c r="C5" s="47" t="s">
        <v>983</v>
      </c>
      <c r="D5" s="47" t="s">
        <v>984</v>
      </c>
      <c r="E5" s="47" t="s">
        <v>985</v>
      </c>
      <c r="F5" s="47" t="s">
        <v>986</v>
      </c>
      <c r="G5" s="49" t="s">
        <v>987</v>
      </c>
      <c r="H5" s="50" t="s">
        <v>988</v>
      </c>
      <c r="I5" s="51" t="s">
        <v>989</v>
      </c>
      <c r="J5" s="52" t="s">
        <v>990</v>
      </c>
      <c r="K5" s="51" t="s">
        <v>991</v>
      </c>
      <c r="L5" s="51" t="s">
        <v>992</v>
      </c>
      <c r="M5" s="53" t="s">
        <v>993</v>
      </c>
      <c r="N5" s="53" t="s">
        <v>994</v>
      </c>
      <c r="O5" s="53" t="s">
        <v>995</v>
      </c>
      <c r="P5" s="54" t="s">
        <v>996</v>
      </c>
      <c r="Q5" s="53" t="s">
        <v>997</v>
      </c>
      <c r="R5" s="53" t="s">
        <v>998</v>
      </c>
      <c r="S5" s="53" t="s">
        <v>999</v>
      </c>
      <c r="T5" s="54" t="s">
        <v>1000</v>
      </c>
      <c r="U5" s="53" t="s">
        <v>1001</v>
      </c>
      <c r="V5" s="53" t="s">
        <v>1002</v>
      </c>
      <c r="W5" s="53" t="s">
        <v>1003</v>
      </c>
      <c r="X5" s="54" t="s">
        <v>1004</v>
      </c>
      <c r="Y5" s="127"/>
      <c r="Z5" s="127"/>
      <c r="AA5" s="55" t="s">
        <v>1005</v>
      </c>
      <c r="AB5" s="56" t="s">
        <v>1006</v>
      </c>
      <c r="AC5" s="56" t="s">
        <v>1007</v>
      </c>
      <c r="AD5" s="56" t="s">
        <v>1008</v>
      </c>
      <c r="AE5" s="56" t="s">
        <v>1009</v>
      </c>
      <c r="AF5" s="56" t="s">
        <v>1010</v>
      </c>
      <c r="AG5" s="56" t="s">
        <v>1011</v>
      </c>
      <c r="AH5" s="56" t="s">
        <v>1012</v>
      </c>
      <c r="AI5" s="56" t="s">
        <v>1013</v>
      </c>
      <c r="AJ5" s="56" t="s">
        <v>1014</v>
      </c>
      <c r="AK5" s="56" t="s">
        <v>1015</v>
      </c>
      <c r="AL5" s="56" t="s">
        <v>1016</v>
      </c>
      <c r="AM5" s="56" t="s">
        <v>1017</v>
      </c>
      <c r="AN5" s="56" t="s">
        <v>1018</v>
      </c>
      <c r="AO5" s="56" t="s">
        <v>1019</v>
      </c>
      <c r="AP5" s="56" t="s">
        <v>1020</v>
      </c>
      <c r="AQ5" s="57" t="s">
        <v>1021</v>
      </c>
      <c r="AR5" s="58" t="s">
        <v>1005</v>
      </c>
      <c r="AS5" s="59" t="s">
        <v>1006</v>
      </c>
      <c r="AT5" s="59" t="s">
        <v>1007</v>
      </c>
      <c r="AU5" s="59" t="s">
        <v>1008</v>
      </c>
      <c r="AV5" s="59" t="s">
        <v>1009</v>
      </c>
      <c r="AW5" s="59" t="s">
        <v>1010</v>
      </c>
      <c r="AX5" s="59" t="s">
        <v>1011</v>
      </c>
      <c r="AY5" s="59" t="s">
        <v>1012</v>
      </c>
      <c r="AZ5" s="59" t="s">
        <v>1013</v>
      </c>
      <c r="BA5" s="59" t="s">
        <v>1014</v>
      </c>
      <c r="BB5" s="59" t="s">
        <v>1015</v>
      </c>
      <c r="BC5" s="59" t="s">
        <v>1016</v>
      </c>
      <c r="BD5" s="59" t="s">
        <v>1017</v>
      </c>
      <c r="BE5" s="59" t="s">
        <v>1018</v>
      </c>
      <c r="BF5" s="59" t="s">
        <v>1019</v>
      </c>
      <c r="BG5" s="59" t="s">
        <v>1020</v>
      </c>
      <c r="BH5" s="60" t="s">
        <v>1021</v>
      </c>
      <c r="BI5" s="61" t="s">
        <v>1022</v>
      </c>
      <c r="BJ5" s="62" t="s">
        <v>1023</v>
      </c>
      <c r="BK5" s="62" t="s">
        <v>1024</v>
      </c>
      <c r="BL5" s="62" t="s">
        <v>1025</v>
      </c>
      <c r="BM5" s="62" t="s">
        <v>1026</v>
      </c>
      <c r="BN5" s="62" t="s">
        <v>1027</v>
      </c>
      <c r="BO5" s="62" t="s">
        <v>1028</v>
      </c>
      <c r="BP5" s="62" t="s">
        <v>1029</v>
      </c>
      <c r="BQ5" s="62" t="s">
        <v>1030</v>
      </c>
      <c r="BR5" s="62" t="s">
        <v>1031</v>
      </c>
      <c r="BS5" s="62" t="s">
        <v>1032</v>
      </c>
      <c r="BT5" s="62" t="s">
        <v>1033</v>
      </c>
      <c r="BU5" s="62" t="s">
        <v>1034</v>
      </c>
      <c r="BV5" s="62" t="s">
        <v>1035</v>
      </c>
      <c r="BW5" s="62" t="s">
        <v>1036</v>
      </c>
      <c r="BX5" s="62" t="s">
        <v>1037</v>
      </c>
      <c r="BY5" s="63" t="s">
        <v>1038</v>
      </c>
    </row>
    <row r="6" spans="1:77" x14ac:dyDescent="0.35">
      <c r="A6" s="65" t="s">
        <v>89</v>
      </c>
      <c r="B6" s="66" t="s">
        <v>88</v>
      </c>
      <c r="C6" s="65" t="s">
        <v>1039</v>
      </c>
      <c r="D6" s="65" t="s">
        <v>89</v>
      </c>
      <c r="E6" s="65" t="s">
        <v>90</v>
      </c>
      <c r="F6" s="65" t="s">
        <v>1040</v>
      </c>
      <c r="G6" s="66">
        <v>14325</v>
      </c>
      <c r="H6" s="68">
        <v>162050.39159125616</v>
      </c>
      <c r="I6" s="69">
        <v>3</v>
      </c>
      <c r="J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48615</v>
      </c>
      <c r="K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10028</v>
      </c>
      <c r="L6" s="88">
        <f>SUM(Table13453[[#This Row],[HC PiN]:[IDP PiN]])</f>
        <v>58643</v>
      </c>
      <c r="M6" s="68">
        <f>Table13453[[#This Row],[Total PiN]]*Table13453[[#This Row],[Boys (0-17)2]]</f>
        <v>13589.011574103108</v>
      </c>
      <c r="N6" s="68">
        <f>Table13453[[#This Row],[Total PiN]]*Table13453[[#This Row],[Men (18+)3]]</f>
        <v>15431.750436911969</v>
      </c>
      <c r="O6" s="68">
        <f>Table13453[[#This Row],[Total PiN]]*Table13453[[#This Row],[Girls (0-17)4]]</f>
        <v>13421.125239023673</v>
      </c>
      <c r="P6" s="68">
        <f>Table13453[[#This Row],[Total PiN]]*Table13453[[#This Row],[Women (18+)5]]</f>
        <v>16201.112749961259</v>
      </c>
      <c r="Q6" s="70">
        <v>0.23172435881696207</v>
      </c>
      <c r="R6" s="70">
        <v>0.26314735666510869</v>
      </c>
      <c r="S6" s="70">
        <v>0.22886150502231592</v>
      </c>
      <c r="T6" s="70">
        <v>0.27626677949561346</v>
      </c>
      <c r="U6" s="65">
        <v>37551.023087521455</v>
      </c>
      <c r="V6" s="65">
        <v>42643.132193784819</v>
      </c>
      <c r="W6" s="65">
        <v>37087.096509030533</v>
      </c>
      <c r="X6" s="71">
        <v>44769.13980091938</v>
      </c>
      <c r="Y6" s="67">
        <v>80194.155281306274</v>
      </c>
      <c r="Z6" s="67">
        <v>81856.23630994992</v>
      </c>
      <c r="AA6" s="66">
        <v>12790.703746759393</v>
      </c>
      <c r="AB6" s="65">
        <v>11103.139363482343</v>
      </c>
      <c r="AC6" s="65">
        <v>8853.7986856103762</v>
      </c>
      <c r="AD6" s="65">
        <v>7228.3174898848911</v>
      </c>
      <c r="AE6" s="65">
        <v>8094.8989107932603</v>
      </c>
      <c r="AF6" s="65">
        <v>8116.9358753555052</v>
      </c>
      <c r="AG6" s="65">
        <v>6866.8551832013791</v>
      </c>
      <c r="AH6" s="65">
        <v>4893.5558540661987</v>
      </c>
      <c r="AI6" s="65">
        <v>3617.5379719020748</v>
      </c>
      <c r="AJ6" s="65">
        <v>2524.76382581593</v>
      </c>
      <c r="AK6" s="65">
        <v>2072.5394284401241</v>
      </c>
      <c r="AL6" s="65">
        <v>1886.605760339027</v>
      </c>
      <c r="AM6" s="65">
        <v>1507.1323106834034</v>
      </c>
      <c r="AN6" s="65">
        <v>1009.4210980616484</v>
      </c>
      <c r="AO6" s="65">
        <v>667.87431297756814</v>
      </c>
      <c r="AP6" s="65">
        <v>348.65133368024186</v>
      </c>
      <c r="AQ6" s="71">
        <v>273.50515889654264</v>
      </c>
      <c r="AR6" s="66">
        <v>12463.239089821785</v>
      </c>
      <c r="AS6" s="65">
        <v>11193.058522193909</v>
      </c>
      <c r="AT6" s="65">
        <v>9231.3064543970213</v>
      </c>
      <c r="AU6" s="65">
        <v>7778.5624962603088</v>
      </c>
      <c r="AV6" s="65">
        <v>8602.476992322263</v>
      </c>
      <c r="AW6" s="65">
        <v>8475.0767959553395</v>
      </c>
      <c r="AX6" s="65">
        <v>6743.0458903028575</v>
      </c>
      <c r="AY6" s="65">
        <v>4336.2361744727887</v>
      </c>
      <c r="AZ6" s="65">
        <v>3172.7787079680597</v>
      </c>
      <c r="BA6" s="65">
        <v>2180.9297416478603</v>
      </c>
      <c r="BB6" s="65">
        <v>1617.5549967525997</v>
      </c>
      <c r="BC6" s="65">
        <v>1355.0060627283906</v>
      </c>
      <c r="BD6" s="65">
        <v>1091.4880278969781</v>
      </c>
      <c r="BE6" s="65">
        <v>802.78750212559714</v>
      </c>
      <c r="BF6" s="65">
        <v>552.33078825988753</v>
      </c>
      <c r="BG6" s="65">
        <v>356.80381871435213</v>
      </c>
      <c r="BH6" s="71">
        <v>241.47321948627189</v>
      </c>
      <c r="BI6" s="66">
        <v>25253.942836581184</v>
      </c>
      <c r="BJ6" s="65">
        <v>22296.197885676247</v>
      </c>
      <c r="BK6" s="65">
        <v>18085.105140007399</v>
      </c>
      <c r="BL6" s="65">
        <v>15006.879986145201</v>
      </c>
      <c r="BM6" s="65">
        <v>16697.37590311552</v>
      </c>
      <c r="BN6" s="65">
        <v>16592.012671310844</v>
      </c>
      <c r="BO6" s="65">
        <v>13609.901073504232</v>
      </c>
      <c r="BP6" s="65">
        <v>9229.7920285389882</v>
      </c>
      <c r="BQ6" s="65">
        <v>6790.316679870135</v>
      </c>
      <c r="BR6" s="65">
        <v>4705.6935674637898</v>
      </c>
      <c r="BS6" s="65">
        <v>3690.0944251927244</v>
      </c>
      <c r="BT6" s="65">
        <v>3241.6118230674174</v>
      </c>
      <c r="BU6" s="65">
        <v>2598.620338580381</v>
      </c>
      <c r="BV6" s="65">
        <v>1812.2086001872456</v>
      </c>
      <c r="BW6" s="65">
        <v>1220.2051012374557</v>
      </c>
      <c r="BX6" s="65">
        <v>705.45515239459405</v>
      </c>
      <c r="BY6" s="71">
        <v>514.97837838281441</v>
      </c>
    </row>
    <row r="7" spans="1:77" x14ac:dyDescent="0.35">
      <c r="A7" s="72" t="s">
        <v>91</v>
      </c>
      <c r="B7" s="73" t="s">
        <v>88</v>
      </c>
      <c r="C7" s="72" t="s">
        <v>1039</v>
      </c>
      <c r="D7" s="72" t="s">
        <v>91</v>
      </c>
      <c r="E7" s="72" t="s">
        <v>92</v>
      </c>
      <c r="F7" s="72" t="s">
        <v>1041</v>
      </c>
      <c r="G7" s="73">
        <v>10255</v>
      </c>
      <c r="H7" s="74">
        <v>257719.40796367583</v>
      </c>
      <c r="I7" s="75">
        <v>4.5</v>
      </c>
      <c r="J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7" s="89">
        <f>SUM(Table13453[[#This Row],[HC PiN]:[IDP PiN]])</f>
        <v>0</v>
      </c>
      <c r="M7" s="74">
        <f>Table13453[[#This Row],[Total PiN]]*Table13453[[#This Row],[Boys (0-17)2]]</f>
        <v>0</v>
      </c>
      <c r="N7" s="74">
        <f>Table13453[[#This Row],[Total PiN]]*Table13453[[#This Row],[Men (18+)3]]</f>
        <v>0</v>
      </c>
      <c r="O7" s="74">
        <f>Table13453[[#This Row],[Total PiN]]*Table13453[[#This Row],[Girls (0-17)4]]</f>
        <v>0</v>
      </c>
      <c r="P7" s="74">
        <f>Table13453[[#This Row],[Total PiN]]*Table13453[[#This Row],[Women (18+)5]]</f>
        <v>0</v>
      </c>
      <c r="Q7" s="70">
        <v>0.23665674007471227</v>
      </c>
      <c r="R7" s="70">
        <v>0.259489816698738</v>
      </c>
      <c r="S7" s="70">
        <v>0.23578045361444122</v>
      </c>
      <c r="T7" s="70">
        <v>0.26807298961210863</v>
      </c>
      <c r="U7" s="72">
        <v>60991.034942668361</v>
      </c>
      <c r="V7" s="72">
        <v>66875.561932201512</v>
      </c>
      <c r="W7" s="72">
        <v>60765.198914920722</v>
      </c>
      <c r="X7" s="76">
        <v>69087.612173885253</v>
      </c>
      <c r="Y7" s="67">
        <v>127866.59687486987</v>
      </c>
      <c r="Z7" s="67">
        <v>129852.81108880597</v>
      </c>
      <c r="AA7" s="73">
        <v>20763.961479392339</v>
      </c>
      <c r="AB7" s="72">
        <v>18197.495103514961</v>
      </c>
      <c r="AC7" s="72">
        <v>14634.590431388473</v>
      </c>
      <c r="AD7" s="72">
        <v>11905.579343064881</v>
      </c>
      <c r="AE7" s="72">
        <v>13085.937118674758</v>
      </c>
      <c r="AF7" s="72">
        <v>12892.244955292985</v>
      </c>
      <c r="AG7" s="72">
        <v>10538.074942217991</v>
      </c>
      <c r="AH7" s="72">
        <v>7378.5193672461664</v>
      </c>
      <c r="AI7" s="72">
        <v>5452.1396902285969</v>
      </c>
      <c r="AJ7" s="72">
        <v>3822.3464402996219</v>
      </c>
      <c r="AK7" s="72">
        <v>3259.1115497034052</v>
      </c>
      <c r="AL7" s="72">
        <v>2907.6949738032381</v>
      </c>
      <c r="AM7" s="72">
        <v>2112.9385430600805</v>
      </c>
      <c r="AN7" s="72">
        <v>1316.0455758655683</v>
      </c>
      <c r="AO7" s="72">
        <v>817.57789080361624</v>
      </c>
      <c r="AP7" s="72">
        <v>460.10564239144759</v>
      </c>
      <c r="AQ7" s="76">
        <v>308.44804185785688</v>
      </c>
      <c r="AR7" s="73">
        <v>19813.375122531466</v>
      </c>
      <c r="AS7" s="72">
        <v>18159.580850988466</v>
      </c>
      <c r="AT7" s="72">
        <v>15267.65996764778</v>
      </c>
      <c r="AU7" s="72">
        <v>12921.205652639439</v>
      </c>
      <c r="AV7" s="72">
        <v>14196.384498127052</v>
      </c>
      <c r="AW7" s="72">
        <v>13766.549396500079</v>
      </c>
      <c r="AX7" s="72">
        <v>10466.248218565421</v>
      </c>
      <c r="AY7" s="72">
        <v>6526.9434217824382</v>
      </c>
      <c r="AZ7" s="72">
        <v>4681.5546385367143</v>
      </c>
      <c r="BA7" s="72">
        <v>3209.7574206588683</v>
      </c>
      <c r="BB7" s="72">
        <v>2447.7068761331407</v>
      </c>
      <c r="BC7" s="72">
        <v>2055.6142698249255</v>
      </c>
      <c r="BD7" s="72">
        <v>1651.7409564046091</v>
      </c>
      <c r="BE7" s="72">
        <v>1175.529633101024</v>
      </c>
      <c r="BF7" s="72">
        <v>771.82119304443995</v>
      </c>
      <c r="BG7" s="72">
        <v>414.41051493526294</v>
      </c>
      <c r="BH7" s="76">
        <v>340.51424344873772</v>
      </c>
      <c r="BI7" s="73">
        <v>40577.336601923809</v>
      </c>
      <c r="BJ7" s="72">
        <v>36357.075954503431</v>
      </c>
      <c r="BK7" s="72">
        <v>29902.250399036253</v>
      </c>
      <c r="BL7" s="72">
        <v>24826.784995704322</v>
      </c>
      <c r="BM7" s="72">
        <v>27282.321616801808</v>
      </c>
      <c r="BN7" s="72">
        <v>26658.794351793058</v>
      </c>
      <c r="BO7" s="72">
        <v>21004.323160783413</v>
      </c>
      <c r="BP7" s="72">
        <v>13905.462789028601</v>
      </c>
      <c r="BQ7" s="72">
        <v>10133.69432876531</v>
      </c>
      <c r="BR7" s="72">
        <v>7032.1038609584912</v>
      </c>
      <c r="BS7" s="72">
        <v>5706.8184258365445</v>
      </c>
      <c r="BT7" s="72">
        <v>4963.3092436281649</v>
      </c>
      <c r="BU7" s="72">
        <v>3764.6794994646893</v>
      </c>
      <c r="BV7" s="72">
        <v>2491.5752089665925</v>
      </c>
      <c r="BW7" s="72">
        <v>1589.3990838480561</v>
      </c>
      <c r="BX7" s="72">
        <v>874.51615732671064</v>
      </c>
      <c r="BY7" s="76">
        <v>648.96228530659459</v>
      </c>
    </row>
    <row r="8" spans="1:77" x14ac:dyDescent="0.35">
      <c r="A8" s="65" t="s">
        <v>93</v>
      </c>
      <c r="B8" s="66" t="s">
        <v>88</v>
      </c>
      <c r="C8" s="65" t="s">
        <v>1039</v>
      </c>
      <c r="D8" s="65" t="s">
        <v>93</v>
      </c>
      <c r="E8" s="65" t="s">
        <v>94</v>
      </c>
      <c r="F8" s="65" t="s">
        <v>1042</v>
      </c>
      <c r="G8" s="66">
        <v>4558</v>
      </c>
      <c r="H8" s="68">
        <v>114609.07395467632</v>
      </c>
      <c r="I8" s="69">
        <v>2</v>
      </c>
      <c r="J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22922</v>
      </c>
      <c r="K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2735</v>
      </c>
      <c r="L8" s="88">
        <f>SUM(Table13453[[#This Row],[HC PiN]:[IDP PiN]])</f>
        <v>25657</v>
      </c>
      <c r="M8" s="68">
        <f>Table13453[[#This Row],[Total PiN]]*Table13453[[#This Row],[Boys (0-17)2]]</f>
        <v>6287.9924529433238</v>
      </c>
      <c r="N8" s="68">
        <f>Table13453[[#This Row],[Total PiN]]*Table13453[[#This Row],[Men (18+)3]]</f>
        <v>6391.0522729724207</v>
      </c>
      <c r="O8" s="68">
        <f>Table13453[[#This Row],[Total PiN]]*Table13453[[#This Row],[Girls (0-17)4]]</f>
        <v>6076.7375603566034</v>
      </c>
      <c r="P8" s="68">
        <f>Table13453[[#This Row],[Total PiN]]*Table13453[[#This Row],[Women (18+)5]]</f>
        <v>6901.2177137276558</v>
      </c>
      <c r="Q8" s="70">
        <v>0.24507902143443597</v>
      </c>
      <c r="R8" s="70">
        <v>0.24909585193017192</v>
      </c>
      <c r="S8" s="70">
        <v>0.23684521028789818</v>
      </c>
      <c r="T8" s="70">
        <v>0.26897991634749407</v>
      </c>
      <c r="U8" s="65">
        <v>28088.279692318974</v>
      </c>
      <c r="V8" s="65">
        <v>28548.644915668177</v>
      </c>
      <c r="W8" s="65">
        <v>27144.610221696588</v>
      </c>
      <c r="X8" s="71">
        <v>30827.539124992596</v>
      </c>
      <c r="Y8" s="67">
        <v>56636.924607987152</v>
      </c>
      <c r="Z8" s="67">
        <v>57972.149346689184</v>
      </c>
      <c r="AA8" s="66">
        <v>9033.1727042513648</v>
      </c>
      <c r="AB8" s="65">
        <v>8128.1647598086583</v>
      </c>
      <c r="AC8" s="65">
        <v>6693.2678175386573</v>
      </c>
      <c r="AD8" s="65">
        <v>5434.6907019694136</v>
      </c>
      <c r="AE8" s="65">
        <v>5773.437524857909</v>
      </c>
      <c r="AF8" s="65">
        <v>5558.2558011486462</v>
      </c>
      <c r="AG8" s="65">
        <v>4321.7206072619501</v>
      </c>
      <c r="AH8" s="65">
        <v>3066.6188500911558</v>
      </c>
      <c r="AI8" s="65">
        <v>2507.51895906558</v>
      </c>
      <c r="AJ8" s="65">
        <v>1803.000196244923</v>
      </c>
      <c r="AK8" s="65">
        <v>1492.2450733402873</v>
      </c>
      <c r="AL8" s="65">
        <v>1368.1742540850914</v>
      </c>
      <c r="AM8" s="65">
        <v>1082.3709360993021</v>
      </c>
      <c r="AN8" s="65">
        <v>729.66243752569039</v>
      </c>
      <c r="AO8" s="65">
        <v>488.58006225520478</v>
      </c>
      <c r="AP8" s="65">
        <v>302.2924319000532</v>
      </c>
      <c r="AQ8" s="71">
        <v>188.9762292453008</v>
      </c>
      <c r="AR8" s="66">
        <v>8856.9092576660823</v>
      </c>
      <c r="AS8" s="65">
        <v>8360.459324754509</v>
      </c>
      <c r="AT8" s="65">
        <v>7204.9319538835098</v>
      </c>
      <c r="AU8" s="65">
        <v>6049.3843116934841</v>
      </c>
      <c r="AV8" s="65">
        <v>6228.4310953264257</v>
      </c>
      <c r="AW8" s="65">
        <v>5826.792972249048</v>
      </c>
      <c r="AX8" s="65">
        <v>4343.751190595437</v>
      </c>
      <c r="AY8" s="65">
        <v>2652.553127931511</v>
      </c>
      <c r="AZ8" s="65">
        <v>1886.3693947973809</v>
      </c>
      <c r="BA8" s="65">
        <v>1298.3581880961194</v>
      </c>
      <c r="BB8" s="65">
        <v>1013.3987566046294</v>
      </c>
      <c r="BC8" s="65">
        <v>869.32824010117236</v>
      </c>
      <c r="BD8" s="65">
        <v>701.44686547648496</v>
      </c>
      <c r="BE8" s="65">
        <v>537.09262495026633</v>
      </c>
      <c r="BF8" s="65">
        <v>387.84603864292257</v>
      </c>
      <c r="BG8" s="65">
        <v>230.14614058582873</v>
      </c>
      <c r="BH8" s="71">
        <v>189.72512463234449</v>
      </c>
      <c r="BI8" s="66">
        <v>17890.081961917447</v>
      </c>
      <c r="BJ8" s="65">
        <v>16488.624084563169</v>
      </c>
      <c r="BK8" s="65">
        <v>13898.199771422169</v>
      </c>
      <c r="BL8" s="65">
        <v>11484.075013662898</v>
      </c>
      <c r="BM8" s="65">
        <v>12001.868620184336</v>
      </c>
      <c r="BN8" s="65">
        <v>11385.048773397693</v>
      </c>
      <c r="BO8" s="65">
        <v>8665.4717978573863</v>
      </c>
      <c r="BP8" s="65">
        <v>5719.1719780226658</v>
      </c>
      <c r="BQ8" s="65">
        <v>4393.8883538629616</v>
      </c>
      <c r="BR8" s="65">
        <v>3101.3583843410429</v>
      </c>
      <c r="BS8" s="65">
        <v>2505.6438299449169</v>
      </c>
      <c r="BT8" s="65">
        <v>2237.5024941862634</v>
      </c>
      <c r="BU8" s="65">
        <v>1783.8178015757871</v>
      </c>
      <c r="BV8" s="65">
        <v>1266.7550624759565</v>
      </c>
      <c r="BW8" s="65">
        <v>876.42610089812717</v>
      </c>
      <c r="BX8" s="65">
        <v>532.43857248588176</v>
      </c>
      <c r="BY8" s="71">
        <v>378.70135387764526</v>
      </c>
    </row>
    <row r="9" spans="1:77" x14ac:dyDescent="0.35">
      <c r="A9" s="72" t="s">
        <v>418</v>
      </c>
      <c r="B9" s="73" t="s">
        <v>88</v>
      </c>
      <c r="C9" s="72" t="s">
        <v>1039</v>
      </c>
      <c r="D9" s="72" t="s">
        <v>418</v>
      </c>
      <c r="E9" s="72" t="s">
        <v>417</v>
      </c>
      <c r="F9" s="72" t="s">
        <v>1043</v>
      </c>
      <c r="G9" s="73">
        <v>9799</v>
      </c>
      <c r="H9" s="74">
        <v>113666.72648540387</v>
      </c>
      <c r="I9" s="75">
        <v>4</v>
      </c>
      <c r="J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45467</v>
      </c>
      <c r="K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7839</v>
      </c>
      <c r="L9" s="89">
        <f>SUM(Table13453[[#This Row],[HC PiN]:[IDP PiN]])</f>
        <v>53306</v>
      </c>
      <c r="M9" s="74">
        <f>Table13453[[#This Row],[Total PiN]]*Table13453[[#This Row],[Boys (0-17)2]]</f>
        <v>11977.218530581387</v>
      </c>
      <c r="N9" s="74">
        <f>Table13453[[#This Row],[Total PiN]]*Table13453[[#This Row],[Men (18+)3]]</f>
        <v>13989.809851874932</v>
      </c>
      <c r="O9" s="74">
        <f>Table13453[[#This Row],[Total PiN]]*Table13453[[#This Row],[Girls (0-17)4]]</f>
        <v>12234.54194564158</v>
      </c>
      <c r="P9" s="74">
        <f>Table13453[[#This Row],[Total PiN]]*Table13453[[#This Row],[Women (18+)5]]</f>
        <v>15104.429671902099</v>
      </c>
      <c r="Q9" s="70">
        <v>0.22468800004842585</v>
      </c>
      <c r="R9" s="70">
        <v>0.26244343698410932</v>
      </c>
      <c r="S9" s="70">
        <v>0.2295152880659134</v>
      </c>
      <c r="T9" s="70">
        <v>0.28335327490155138</v>
      </c>
      <c r="U9" s="72">
        <v>25539.54944605683</v>
      </c>
      <c r="V9" s="72">
        <v>29831.086369562079</v>
      </c>
      <c r="W9" s="72">
        <v>26088.251472806856</v>
      </c>
      <c r="X9" s="76">
        <v>32207.83919697809</v>
      </c>
      <c r="Y9" s="67">
        <v>55370.635815618909</v>
      </c>
      <c r="Z9" s="67">
        <v>58296.090669784942</v>
      </c>
      <c r="AA9" s="73">
        <v>7490.8633678683582</v>
      </c>
      <c r="AB9" s="72">
        <v>7772.7551664416906</v>
      </c>
      <c r="AC9" s="72">
        <v>7179.3894702975358</v>
      </c>
      <c r="AD9" s="72">
        <v>5985.0623646947097</v>
      </c>
      <c r="AE9" s="72">
        <v>6046.1844401727021</v>
      </c>
      <c r="AF9" s="72">
        <v>5722.7737227704238</v>
      </c>
      <c r="AG9" s="72">
        <v>4389.4766428915391</v>
      </c>
      <c r="AH9" s="72">
        <v>3111.3424287765238</v>
      </c>
      <c r="AI9" s="72">
        <v>2593.5031735912135</v>
      </c>
      <c r="AJ9" s="72">
        <v>1887.0352705366961</v>
      </c>
      <c r="AK9" s="72">
        <v>1598.0678697151416</v>
      </c>
      <c r="AL9" s="72">
        <v>1479.44604654301</v>
      </c>
      <c r="AM9" s="72">
        <v>1157.8085022335904</v>
      </c>
      <c r="AN9" s="72">
        <v>793.21361794225663</v>
      </c>
      <c r="AO9" s="72">
        <v>544.6749995250517</v>
      </c>
      <c r="AP9" s="72">
        <v>318.45262557915123</v>
      </c>
      <c r="AQ9" s="76">
        <v>226.04096020534399</v>
      </c>
      <c r="AR9" s="73">
        <v>7006.3562472585718</v>
      </c>
      <c r="AS9" s="72">
        <v>7532.8545309094116</v>
      </c>
      <c r="AT9" s="72">
        <v>7205.5091457884409</v>
      </c>
      <c r="AU9" s="72">
        <v>6298.4275928074894</v>
      </c>
      <c r="AV9" s="72">
        <v>6626.9744910487971</v>
      </c>
      <c r="AW9" s="72">
        <v>6210.6278949405742</v>
      </c>
      <c r="AX9" s="72">
        <v>4281.6872238620608</v>
      </c>
      <c r="AY9" s="72">
        <v>2603.291826677641</v>
      </c>
      <c r="AZ9" s="72">
        <v>2029.0166280421695</v>
      </c>
      <c r="BA9" s="72">
        <v>1419.4480787141961</v>
      </c>
      <c r="BB9" s="72">
        <v>1075.5018952101641</v>
      </c>
      <c r="BC9" s="72">
        <v>913.9848266741318</v>
      </c>
      <c r="BD9" s="72">
        <v>729.72927282780324</v>
      </c>
      <c r="BE9" s="72">
        <v>561.2572879763128</v>
      </c>
      <c r="BF9" s="72">
        <v>409.56698319786932</v>
      </c>
      <c r="BG9" s="72">
        <v>272.81387575974168</v>
      </c>
      <c r="BH9" s="76">
        <v>193.58801392354297</v>
      </c>
      <c r="BI9" s="73">
        <v>14497.219615126929</v>
      </c>
      <c r="BJ9" s="72">
        <v>15305.609697351103</v>
      </c>
      <c r="BK9" s="72">
        <v>14384.898616085977</v>
      </c>
      <c r="BL9" s="72">
        <v>12283.489957502199</v>
      </c>
      <c r="BM9" s="72">
        <v>12673.1589312215</v>
      </c>
      <c r="BN9" s="72">
        <v>11933.401617710999</v>
      </c>
      <c r="BO9" s="72">
        <v>8671.163866753599</v>
      </c>
      <c r="BP9" s="72">
        <v>5714.6342554541643</v>
      </c>
      <c r="BQ9" s="72">
        <v>4622.5198016333816</v>
      </c>
      <c r="BR9" s="72">
        <v>3306.4833492508919</v>
      </c>
      <c r="BS9" s="72">
        <v>2673.5697649253061</v>
      </c>
      <c r="BT9" s="72">
        <v>2393.4308732171417</v>
      </c>
      <c r="BU9" s="72">
        <v>1887.5377750613939</v>
      </c>
      <c r="BV9" s="72">
        <v>1354.4709059185693</v>
      </c>
      <c r="BW9" s="72">
        <v>954.24198272292108</v>
      </c>
      <c r="BX9" s="72">
        <v>591.26650133889268</v>
      </c>
      <c r="BY9" s="76">
        <v>419.62897412888697</v>
      </c>
    </row>
    <row r="10" spans="1:77" x14ac:dyDescent="0.35">
      <c r="A10" s="65" t="s">
        <v>420</v>
      </c>
      <c r="B10" s="66" t="s">
        <v>88</v>
      </c>
      <c r="C10" s="65" t="s">
        <v>1039</v>
      </c>
      <c r="D10" s="65" t="s">
        <v>420</v>
      </c>
      <c r="E10" s="65" t="s">
        <v>419</v>
      </c>
      <c r="F10" s="65" t="s">
        <v>1044</v>
      </c>
      <c r="G10" s="66">
        <v>2330</v>
      </c>
      <c r="H10" s="68">
        <v>60260.673261826363</v>
      </c>
      <c r="I10" s="69">
        <v>0</v>
      </c>
      <c r="J1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0" s="88">
        <f>SUM(Table13453[[#This Row],[HC PiN]:[IDP PiN]])</f>
        <v>0</v>
      </c>
      <c r="M10" s="68">
        <f>Table13453[[#This Row],[Total PiN]]*Table13453[[#This Row],[Boys (0-17)2]]</f>
        <v>0</v>
      </c>
      <c r="N10" s="68">
        <f>Table13453[[#This Row],[Total PiN]]*Table13453[[#This Row],[Men (18+)3]]</f>
        <v>0</v>
      </c>
      <c r="O10" s="68">
        <f>Table13453[[#This Row],[Total PiN]]*Table13453[[#This Row],[Girls (0-17)4]]</f>
        <v>0</v>
      </c>
      <c r="P10" s="68">
        <f>Table13453[[#This Row],[Total PiN]]*Table13453[[#This Row],[Women (18+)5]]</f>
        <v>0</v>
      </c>
      <c r="Q10" s="70">
        <v>0.23223124576730272</v>
      </c>
      <c r="R10" s="70">
        <v>0.24648147903279677</v>
      </c>
      <c r="S10" s="70">
        <v>0.24091249736482062</v>
      </c>
      <c r="T10" s="70">
        <v>0.28037477783507958</v>
      </c>
      <c r="U10" s="65">
        <v>13994.411222370327</v>
      </c>
      <c r="V10" s="65">
        <v>14853.139873087071</v>
      </c>
      <c r="W10" s="65">
        <v>14517.54928839206</v>
      </c>
      <c r="X10" s="71">
        <v>16895.572877976887</v>
      </c>
      <c r="Y10" s="67">
        <v>28847.551095457398</v>
      </c>
      <c r="Z10" s="67">
        <v>31413.122166368947</v>
      </c>
      <c r="AA10" s="66">
        <v>4480.4020926497615</v>
      </c>
      <c r="AB10" s="65">
        <v>4336.6301552741697</v>
      </c>
      <c r="AC10" s="65">
        <v>3799.7722090853035</v>
      </c>
      <c r="AD10" s="65">
        <v>3122.7042545035101</v>
      </c>
      <c r="AE10" s="65">
        <v>3187.6381022825494</v>
      </c>
      <c r="AF10" s="65">
        <v>3043.5004882534849</v>
      </c>
      <c r="AG10" s="65">
        <v>2426.1244856197741</v>
      </c>
      <c r="AH10" s="65">
        <v>1700.0911535955645</v>
      </c>
      <c r="AI10" s="65">
        <v>1319.7490003689018</v>
      </c>
      <c r="AJ10" s="65">
        <v>937.97116808618125</v>
      </c>
      <c r="AK10" s="65">
        <v>781.560186377798</v>
      </c>
      <c r="AL10" s="65">
        <v>731.01671881724906</v>
      </c>
      <c r="AM10" s="65">
        <v>618.32775250484849</v>
      </c>
      <c r="AN10" s="65">
        <v>414.74984108849452</v>
      </c>
      <c r="AO10" s="65">
        <v>266.98656710533635</v>
      </c>
      <c r="AP10" s="65">
        <v>147.74147150231826</v>
      </c>
      <c r="AQ10" s="71">
        <v>98.156519253705952</v>
      </c>
      <c r="AR10" s="66">
        <v>4324.7854829931121</v>
      </c>
      <c r="AS10" s="65">
        <v>4158.0962542051939</v>
      </c>
      <c r="AT10" s="65">
        <v>3643.9298887746932</v>
      </c>
      <c r="AU10" s="65">
        <v>3090.8505008186535</v>
      </c>
      <c r="AV10" s="65">
        <v>3233.3273505858551</v>
      </c>
      <c r="AW10" s="65">
        <v>3054.6669994449071</v>
      </c>
      <c r="AX10" s="65">
        <v>2290.0897850094002</v>
      </c>
      <c r="AY10" s="65">
        <v>1386.0440960311337</v>
      </c>
      <c r="AZ10" s="65">
        <v>937.93692291954801</v>
      </c>
      <c r="BA10" s="65">
        <v>652.20645209647182</v>
      </c>
      <c r="BB10" s="65">
        <v>553.09119829281508</v>
      </c>
      <c r="BC10" s="65">
        <v>475.57220215287958</v>
      </c>
      <c r="BD10" s="65">
        <v>360.02161168227155</v>
      </c>
      <c r="BE10" s="65">
        <v>271.29181389420648</v>
      </c>
      <c r="BF10" s="65">
        <v>195.91257254044606</v>
      </c>
      <c r="BG10" s="65">
        <v>125.15915599055836</v>
      </c>
      <c r="BH10" s="71">
        <v>94.568808025253986</v>
      </c>
      <c r="BI10" s="66">
        <v>8805.1875756428726</v>
      </c>
      <c r="BJ10" s="65">
        <v>8494.7264094793663</v>
      </c>
      <c r="BK10" s="65">
        <v>7443.7020978599976</v>
      </c>
      <c r="BL10" s="65">
        <v>6213.5547553221641</v>
      </c>
      <c r="BM10" s="65">
        <v>6420.9654528684041</v>
      </c>
      <c r="BN10" s="65">
        <v>6098.1674876983925</v>
      </c>
      <c r="BO10" s="65">
        <v>4716.2142706291743</v>
      </c>
      <c r="BP10" s="65">
        <v>3086.1352496266977</v>
      </c>
      <c r="BQ10" s="65">
        <v>2257.6859232884503</v>
      </c>
      <c r="BR10" s="65">
        <v>1590.1776201826531</v>
      </c>
      <c r="BS10" s="65">
        <v>1334.6513846706134</v>
      </c>
      <c r="BT10" s="65">
        <v>1206.5889209701284</v>
      </c>
      <c r="BU10" s="65">
        <v>978.34936418712016</v>
      </c>
      <c r="BV10" s="65">
        <v>686.04165498270095</v>
      </c>
      <c r="BW10" s="65">
        <v>462.8991396457825</v>
      </c>
      <c r="BX10" s="65">
        <v>272.90062749287659</v>
      </c>
      <c r="BY10" s="71">
        <v>192.72532727895992</v>
      </c>
    </row>
    <row r="11" spans="1:77" x14ac:dyDescent="0.35">
      <c r="A11" s="72" t="s">
        <v>422</v>
      </c>
      <c r="B11" s="73" t="s">
        <v>88</v>
      </c>
      <c r="C11" s="72" t="s">
        <v>1039</v>
      </c>
      <c r="D11" s="72" t="s">
        <v>422</v>
      </c>
      <c r="E11" s="72" t="s">
        <v>421</v>
      </c>
      <c r="F11" s="72" t="s">
        <v>1045</v>
      </c>
      <c r="G11" s="73">
        <v>3501</v>
      </c>
      <c r="H11" s="74">
        <v>85193.559081263069</v>
      </c>
      <c r="I11" s="75">
        <v>2</v>
      </c>
      <c r="J1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17039</v>
      </c>
      <c r="K1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2101</v>
      </c>
      <c r="L11" s="89">
        <f>SUM(Table13453[[#This Row],[HC PiN]:[IDP PiN]])</f>
        <v>19140</v>
      </c>
      <c r="M11" s="74">
        <f>Table13453[[#This Row],[Total PiN]]*Table13453[[#This Row],[Boys (0-17)2]]</f>
        <v>4507.0111890809094</v>
      </c>
      <c r="N11" s="74">
        <f>Table13453[[#This Row],[Total PiN]]*Table13453[[#This Row],[Men (18+)3]]</f>
        <v>4497.8279113391409</v>
      </c>
      <c r="O11" s="74">
        <f>Table13453[[#This Row],[Total PiN]]*Table13453[[#This Row],[Girls (0-17)4]]</f>
        <v>4573.4545344529261</v>
      </c>
      <c r="P11" s="74">
        <f>Table13453[[#This Row],[Total PiN]]*Table13453[[#This Row],[Women (18+)5]]</f>
        <v>5561.7063651270246</v>
      </c>
      <c r="Q11" s="70">
        <v>0.23547602868761283</v>
      </c>
      <c r="R11" s="70">
        <v>0.2349962336122853</v>
      </c>
      <c r="S11" s="70">
        <v>0.23894746783975579</v>
      </c>
      <c r="T11" s="70">
        <v>0.29058026986034613</v>
      </c>
      <c r="U11" s="72">
        <v>20061.04096221934</v>
      </c>
      <c r="V11" s="72">
        <v>20020.165512122527</v>
      </c>
      <c r="W11" s="72">
        <v>20356.785218724443</v>
      </c>
      <c r="X11" s="76">
        <v>24755.567388196763</v>
      </c>
      <c r="Y11" s="67">
        <v>40081.206474341867</v>
      </c>
      <c r="Z11" s="67">
        <v>45112.352606921209</v>
      </c>
      <c r="AA11" s="73">
        <v>6136.0358681217831</v>
      </c>
      <c r="AB11" s="72">
        <v>6073.7449580448956</v>
      </c>
      <c r="AC11" s="72">
        <v>5419.3897922322449</v>
      </c>
      <c r="AD11" s="72">
        <v>4490.1843985209944</v>
      </c>
      <c r="AE11" s="72">
        <v>4627.4680529971647</v>
      </c>
      <c r="AF11" s="72">
        <v>4409.2892864160594</v>
      </c>
      <c r="AG11" s="72">
        <v>3376.7146691629609</v>
      </c>
      <c r="AH11" s="72">
        <v>2407.1574924987749</v>
      </c>
      <c r="AI11" s="72">
        <v>2027.3447547252808</v>
      </c>
      <c r="AJ11" s="72">
        <v>1477.887736380661</v>
      </c>
      <c r="AK11" s="72">
        <v>1249.3978257614606</v>
      </c>
      <c r="AL11" s="72">
        <v>1146.8922484339769</v>
      </c>
      <c r="AM11" s="72">
        <v>882.67318227119654</v>
      </c>
      <c r="AN11" s="72">
        <v>589.74614431332486</v>
      </c>
      <c r="AO11" s="72">
        <v>394.25229485997659</v>
      </c>
      <c r="AP11" s="72">
        <v>253.09223495646134</v>
      </c>
      <c r="AQ11" s="76">
        <v>151.08166722399375</v>
      </c>
      <c r="AR11" s="73">
        <v>6010.5195854734447</v>
      </c>
      <c r="AS11" s="72">
        <v>5959.324020008653</v>
      </c>
      <c r="AT11" s="72">
        <v>5346.5880340592139</v>
      </c>
      <c r="AU11" s="72">
        <v>4497.8786432272682</v>
      </c>
      <c r="AV11" s="72">
        <v>4405.3795322528495</v>
      </c>
      <c r="AW11" s="72">
        <v>3992.4933591075255</v>
      </c>
      <c r="AX11" s="72">
        <v>2879.7695736681376</v>
      </c>
      <c r="AY11" s="72">
        <v>1720.9194111529109</v>
      </c>
      <c r="AZ11" s="72">
        <v>1220.1404303024051</v>
      </c>
      <c r="BA11" s="72">
        <v>867.8361665758141</v>
      </c>
      <c r="BB11" s="72">
        <v>736.3658871575293</v>
      </c>
      <c r="BC11" s="72">
        <v>668.12327945694517</v>
      </c>
      <c r="BD11" s="72">
        <v>566.08303490780816</v>
      </c>
      <c r="BE11" s="72">
        <v>456.05693538989772</v>
      </c>
      <c r="BF11" s="72">
        <v>342.63021825670262</v>
      </c>
      <c r="BG11" s="72">
        <v>257.01180594305657</v>
      </c>
      <c r="BH11" s="76">
        <v>154.08655740170056</v>
      </c>
      <c r="BI11" s="73">
        <v>12146.555453595229</v>
      </c>
      <c r="BJ11" s="72">
        <v>12033.068978053549</v>
      </c>
      <c r="BK11" s="72">
        <v>10765.977826291459</v>
      </c>
      <c r="BL11" s="72">
        <v>8988.0630417482625</v>
      </c>
      <c r="BM11" s="72">
        <v>9032.8475852500142</v>
      </c>
      <c r="BN11" s="72">
        <v>8401.7826455235881</v>
      </c>
      <c r="BO11" s="72">
        <v>6256.4842428310985</v>
      </c>
      <c r="BP11" s="72">
        <v>4128.0769036516858</v>
      </c>
      <c r="BQ11" s="72">
        <v>3247.4851850276864</v>
      </c>
      <c r="BR11" s="72">
        <v>2345.7239029564753</v>
      </c>
      <c r="BS11" s="72">
        <v>1985.7637129189893</v>
      </c>
      <c r="BT11" s="72">
        <v>1815.0155278909222</v>
      </c>
      <c r="BU11" s="72">
        <v>1448.7562171790044</v>
      </c>
      <c r="BV11" s="72">
        <v>1045.8030797032225</v>
      </c>
      <c r="BW11" s="72">
        <v>736.88251311667921</v>
      </c>
      <c r="BX11" s="72">
        <v>510.104040899518</v>
      </c>
      <c r="BY11" s="76">
        <v>305.16822462569439</v>
      </c>
    </row>
    <row r="12" spans="1:77" x14ac:dyDescent="0.35">
      <c r="A12" s="65" t="s">
        <v>424</v>
      </c>
      <c r="B12" s="66" t="s">
        <v>88</v>
      </c>
      <c r="C12" s="65" t="s">
        <v>1039</v>
      </c>
      <c r="D12" s="65" t="s">
        <v>424</v>
      </c>
      <c r="E12" s="65" t="s">
        <v>423</v>
      </c>
      <c r="F12" s="65" t="s">
        <v>1046</v>
      </c>
      <c r="G12" s="66">
        <v>2732</v>
      </c>
      <c r="H12" s="68">
        <v>166426.01766008741</v>
      </c>
      <c r="I12" s="69">
        <v>4</v>
      </c>
      <c r="J1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66570</v>
      </c>
      <c r="K1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2186</v>
      </c>
      <c r="L12" s="88">
        <f>SUM(Table13453[[#This Row],[HC PiN]:[IDP PiN]])</f>
        <v>68756</v>
      </c>
      <c r="M12" s="68">
        <f>Table13453[[#This Row],[Total PiN]]*Table13453[[#This Row],[Boys (0-17)2]]</f>
        <v>16801.723457468455</v>
      </c>
      <c r="N12" s="68">
        <f>Table13453[[#This Row],[Total PiN]]*Table13453[[#This Row],[Men (18+)3]]</f>
        <v>17130.089733868634</v>
      </c>
      <c r="O12" s="68">
        <f>Table13453[[#This Row],[Total PiN]]*Table13453[[#This Row],[Girls (0-17)4]]</f>
        <v>16737.202515761957</v>
      </c>
      <c r="P12" s="68">
        <f>Table13453[[#This Row],[Total PiN]]*Table13453[[#This Row],[Women (18+)5]]</f>
        <v>18086.984292900965</v>
      </c>
      <c r="Q12" s="70">
        <v>0.24436737822835033</v>
      </c>
      <c r="R12" s="70">
        <v>0.24914319817715738</v>
      </c>
      <c r="S12" s="70">
        <v>0.24342897370065097</v>
      </c>
      <c r="T12" s="70">
        <v>0.26306044989384147</v>
      </c>
      <c r="U12" s="65">
        <v>40669.089604580695</v>
      </c>
      <c r="V12" s="65">
        <v>41463.910299722251</v>
      </c>
      <c r="W12" s="65">
        <v>40512.914676081491</v>
      </c>
      <c r="X12" s="71">
        <v>43780.103079702996</v>
      </c>
      <c r="Y12" s="67">
        <v>82132.999904302938</v>
      </c>
      <c r="Z12" s="67">
        <v>84293.017755784487</v>
      </c>
      <c r="AA12" s="66">
        <v>14063.294891295876</v>
      </c>
      <c r="AB12" s="65">
        <v>12148.987180566757</v>
      </c>
      <c r="AC12" s="65">
        <v>9623.9882587201519</v>
      </c>
      <c r="AD12" s="65">
        <v>7743.5745836323531</v>
      </c>
      <c r="AE12" s="65">
        <v>8384.5528651878994</v>
      </c>
      <c r="AF12" s="65">
        <v>8158.3526766412715</v>
      </c>
      <c r="AG12" s="65">
        <v>6538.5666282266739</v>
      </c>
      <c r="AH12" s="65">
        <v>4569.0353865638654</v>
      </c>
      <c r="AI12" s="65">
        <v>3476.0495861691124</v>
      </c>
      <c r="AJ12" s="65">
        <v>2428.7620580911689</v>
      </c>
      <c r="AK12" s="65">
        <v>1969.2268397407288</v>
      </c>
      <c r="AL12" s="65">
        <v>1778.039998303113</v>
      </c>
      <c r="AM12" s="65">
        <v>1430.4997478798939</v>
      </c>
      <c r="AN12" s="65">
        <v>919.06862018393599</v>
      </c>
      <c r="AO12" s="65">
        <v>569.13156883484794</v>
      </c>
      <c r="AP12" s="65">
        <v>278.75469125651432</v>
      </c>
      <c r="AQ12" s="71">
        <v>213.13217449034181</v>
      </c>
      <c r="AR12" s="66">
        <v>13516.708201126719</v>
      </c>
      <c r="AS12" s="65">
        <v>12136.96658812343</v>
      </c>
      <c r="AT12" s="65">
        <v>9994.9836303133907</v>
      </c>
      <c r="AU12" s="65">
        <v>8340.0756699809735</v>
      </c>
      <c r="AV12" s="65">
        <v>8991.2668211760556</v>
      </c>
      <c r="AW12" s="65">
        <v>8534.3194459846818</v>
      </c>
      <c r="AX12" s="65">
        <v>6239.1617125347939</v>
      </c>
      <c r="AY12" s="65">
        <v>3825.7491650684697</v>
      </c>
      <c r="AZ12" s="65">
        <v>2783.2332270342272</v>
      </c>
      <c r="BA12" s="65">
        <v>1939.2716600075685</v>
      </c>
      <c r="BB12" s="65">
        <v>1535.1893323340623</v>
      </c>
      <c r="BC12" s="65">
        <v>1315.3870707914543</v>
      </c>
      <c r="BD12" s="65">
        <v>1049.8662753305698</v>
      </c>
      <c r="BE12" s="65">
        <v>785.68013128813084</v>
      </c>
      <c r="BF12" s="65">
        <v>552.82378997027217</v>
      </c>
      <c r="BG12" s="65">
        <v>333.04992945464949</v>
      </c>
      <c r="BH12" s="71">
        <v>259.26725378348408</v>
      </c>
      <c r="BI12" s="66">
        <v>27580.003092422594</v>
      </c>
      <c r="BJ12" s="65">
        <v>24285.953768690189</v>
      </c>
      <c r="BK12" s="65">
        <v>19618.971889033543</v>
      </c>
      <c r="BL12" s="65">
        <v>16083.650253613327</v>
      </c>
      <c r="BM12" s="65">
        <v>17375.819686363957</v>
      </c>
      <c r="BN12" s="65">
        <v>16692.672122625951</v>
      </c>
      <c r="BO12" s="65">
        <v>12777.728340761467</v>
      </c>
      <c r="BP12" s="65">
        <v>8394.7845516323359</v>
      </c>
      <c r="BQ12" s="65">
        <v>6259.2828132033383</v>
      </c>
      <c r="BR12" s="65">
        <v>4368.0337180987381</v>
      </c>
      <c r="BS12" s="65">
        <v>3504.4161720747916</v>
      </c>
      <c r="BT12" s="65">
        <v>3093.4270690945673</v>
      </c>
      <c r="BU12" s="65">
        <v>2480.3660232104639</v>
      </c>
      <c r="BV12" s="65">
        <v>1704.7487514720667</v>
      </c>
      <c r="BW12" s="65">
        <v>1121.9553588051199</v>
      </c>
      <c r="BX12" s="65">
        <v>611.80462071116381</v>
      </c>
      <c r="BY12" s="71">
        <v>472.39942827382583</v>
      </c>
    </row>
    <row r="13" spans="1:77" x14ac:dyDescent="0.35">
      <c r="A13" s="72" t="s">
        <v>95</v>
      </c>
      <c r="B13" s="73" t="s">
        <v>88</v>
      </c>
      <c r="C13" s="72" t="s">
        <v>1039</v>
      </c>
      <c r="D13" s="72" t="s">
        <v>95</v>
      </c>
      <c r="E13" s="72" t="s">
        <v>814</v>
      </c>
      <c r="F13" s="72" t="s">
        <v>1047</v>
      </c>
      <c r="G13" s="73">
        <v>7847</v>
      </c>
      <c r="H13" s="74">
        <v>156333.32781887727</v>
      </c>
      <c r="I13" s="75">
        <v>4</v>
      </c>
      <c r="J1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62533</v>
      </c>
      <c r="K1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6278</v>
      </c>
      <c r="L13" s="89">
        <f>SUM(Table13453[[#This Row],[HC PiN]:[IDP PiN]])</f>
        <v>68811</v>
      </c>
      <c r="M13" s="74">
        <f>Table13453[[#This Row],[Total PiN]]*Table13453[[#This Row],[Boys (0-17)2]]</f>
        <v>17348.102216661926</v>
      </c>
      <c r="N13" s="74">
        <f>Table13453[[#This Row],[Total PiN]]*Table13453[[#This Row],[Men (18+)3]]</f>
        <v>13338.73827496868</v>
      </c>
      <c r="O13" s="74">
        <f>Table13453[[#This Row],[Total PiN]]*Table13453[[#This Row],[Girls (0-17)4]]</f>
        <v>18274.446611762443</v>
      </c>
      <c r="P13" s="74">
        <f>Table13453[[#This Row],[Total PiN]]*Table13453[[#This Row],[Women (18+)5]]</f>
        <v>19849.712896606958</v>
      </c>
      <c r="Q13" s="70">
        <v>0.25211233983900722</v>
      </c>
      <c r="R13" s="70">
        <v>0.19384601698810772</v>
      </c>
      <c r="S13" s="70">
        <v>0.26557449552778545</v>
      </c>
      <c r="T13" s="70">
        <v>0.28846714764509973</v>
      </c>
      <c r="U13" s="72">
        <v>39413.561071235708</v>
      </c>
      <c r="V13" s="72">
        <v>30304.592920185496</v>
      </c>
      <c r="W13" s="72">
        <v>41518.144669678237</v>
      </c>
      <c r="X13" s="76">
        <v>45097.029157777848</v>
      </c>
      <c r="Y13" s="67">
        <v>69718.153991421204</v>
      </c>
      <c r="Z13" s="67">
        <v>86615.173827456078</v>
      </c>
      <c r="AA13" s="73">
        <v>14582.553186281642</v>
      </c>
      <c r="AB13" s="72">
        <v>12459.563286873561</v>
      </c>
      <c r="AC13" s="72">
        <v>9756.1395654040898</v>
      </c>
      <c r="AD13" s="72">
        <v>7795.3528011411126</v>
      </c>
      <c r="AE13" s="72">
        <v>8338.8333429757731</v>
      </c>
      <c r="AF13" s="72">
        <v>8161.7619910350913</v>
      </c>
      <c r="AG13" s="72">
        <v>6800.2636535850179</v>
      </c>
      <c r="AH13" s="72">
        <v>4859.7679892108845</v>
      </c>
      <c r="AI13" s="72">
        <v>3736.4610274223346</v>
      </c>
      <c r="AJ13" s="72">
        <v>2622.2529005721185</v>
      </c>
      <c r="AK13" s="72">
        <v>2117.9131692631568</v>
      </c>
      <c r="AL13" s="72">
        <v>1893.3220399250811</v>
      </c>
      <c r="AM13" s="72">
        <v>1484.2658303507526</v>
      </c>
      <c r="AN13" s="72">
        <v>939.18437709321643</v>
      </c>
      <c r="AO13" s="72">
        <v>575.66612066788628</v>
      </c>
      <c r="AP13" s="72">
        <v>273.92478377887346</v>
      </c>
      <c r="AQ13" s="76">
        <v>217.9477618754523</v>
      </c>
      <c r="AR13" s="73">
        <v>14392.497911880559</v>
      </c>
      <c r="AS13" s="72">
        <v>11891.066320874428</v>
      </c>
      <c r="AT13" s="72">
        <v>8891.8843780825082</v>
      </c>
      <c r="AU13" s="72">
        <v>6758.9697525903657</v>
      </c>
      <c r="AV13" s="72">
        <v>5649.1535146246079</v>
      </c>
      <c r="AW13" s="72">
        <v>4937.7483047974511</v>
      </c>
      <c r="AX13" s="72">
        <v>4719.0480016949041</v>
      </c>
      <c r="AY13" s="72">
        <v>3137.2422528184293</v>
      </c>
      <c r="AZ13" s="72">
        <v>2165.4649616664451</v>
      </c>
      <c r="BA13" s="72">
        <v>1577.2171166288981</v>
      </c>
      <c r="BB13" s="72">
        <v>1389.5085245295163</v>
      </c>
      <c r="BC13" s="72">
        <v>1253.8609055148474</v>
      </c>
      <c r="BD13" s="72">
        <v>1046.2235238975061</v>
      </c>
      <c r="BE13" s="72">
        <v>785.04097054500664</v>
      </c>
      <c r="BF13" s="72">
        <v>541.67295932971558</v>
      </c>
      <c r="BG13" s="72">
        <v>350.09046135223502</v>
      </c>
      <c r="BH13" s="76">
        <v>231.46413059378278</v>
      </c>
      <c r="BI13" s="73">
        <v>28975.051098162203</v>
      </c>
      <c r="BJ13" s="72">
        <v>24350.629607747982</v>
      </c>
      <c r="BK13" s="72">
        <v>18648.023943486598</v>
      </c>
      <c r="BL13" s="72">
        <v>14554.322553731479</v>
      </c>
      <c r="BM13" s="72">
        <v>13987.986857600381</v>
      </c>
      <c r="BN13" s="72">
        <v>13099.510295832542</v>
      </c>
      <c r="BO13" s="72">
        <v>11519.31165527992</v>
      </c>
      <c r="BP13" s="72">
        <v>7997.0102420293133</v>
      </c>
      <c r="BQ13" s="72">
        <v>5901.9259890887797</v>
      </c>
      <c r="BR13" s="72">
        <v>4199.4700172010171</v>
      </c>
      <c r="BS13" s="72">
        <v>3507.4216937926731</v>
      </c>
      <c r="BT13" s="72">
        <v>3147.182945439929</v>
      </c>
      <c r="BU13" s="72">
        <v>2530.4893542482587</v>
      </c>
      <c r="BV13" s="72">
        <v>1724.2253476382236</v>
      </c>
      <c r="BW13" s="72">
        <v>1117.3390799976021</v>
      </c>
      <c r="BX13" s="72">
        <v>624.01524513110837</v>
      </c>
      <c r="BY13" s="76">
        <v>449.41189246923506</v>
      </c>
    </row>
    <row r="14" spans="1:77" x14ac:dyDescent="0.35">
      <c r="A14" s="65" t="s">
        <v>97</v>
      </c>
      <c r="B14" s="66" t="s">
        <v>88</v>
      </c>
      <c r="C14" s="65" t="s">
        <v>1039</v>
      </c>
      <c r="D14" s="65" t="s">
        <v>97</v>
      </c>
      <c r="E14" s="65" t="s">
        <v>815</v>
      </c>
      <c r="F14" s="65" t="s">
        <v>1048</v>
      </c>
      <c r="G14" s="66">
        <v>14002</v>
      </c>
      <c r="H14" s="68">
        <v>128137.69782943997</v>
      </c>
      <c r="I14" s="69">
        <v>3.5</v>
      </c>
      <c r="J1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4" s="88">
        <f>SUM(Table13453[[#This Row],[HC PiN]:[IDP PiN]])</f>
        <v>0</v>
      </c>
      <c r="M14" s="68">
        <f>Table13453[[#This Row],[Total PiN]]*Table13453[[#This Row],[Boys (0-17)2]]</f>
        <v>0</v>
      </c>
      <c r="N14" s="68">
        <f>Table13453[[#This Row],[Total PiN]]*Table13453[[#This Row],[Men (18+)3]]</f>
        <v>0</v>
      </c>
      <c r="O14" s="68">
        <f>Table13453[[#This Row],[Total PiN]]*Table13453[[#This Row],[Girls (0-17)4]]</f>
        <v>0</v>
      </c>
      <c r="P14" s="68">
        <f>Table13453[[#This Row],[Total PiN]]*Table13453[[#This Row],[Women (18+)5]]</f>
        <v>0</v>
      </c>
      <c r="Q14" s="70">
        <v>0.24399461109397491</v>
      </c>
      <c r="R14" s="70">
        <v>0.2061449641571077</v>
      </c>
      <c r="S14" s="70">
        <v>0.25840994150570151</v>
      </c>
      <c r="T14" s="70">
        <v>0.29145048324321621</v>
      </c>
      <c r="U14" s="65">
        <v>31264.907748371479</v>
      </c>
      <c r="V14" s="65">
        <v>26414.941126224199</v>
      </c>
      <c r="W14" s="65">
        <v>33112.055000780842</v>
      </c>
      <c r="X14" s="71">
        <v>37345.793954063498</v>
      </c>
      <c r="Y14" s="67">
        <v>57679.848874595678</v>
      </c>
      <c r="Z14" s="67">
        <v>70457.848954844347</v>
      </c>
      <c r="AA14" s="66">
        <v>11061.652686760706</v>
      </c>
      <c r="AB14" s="65">
        <v>9931.3844301781301</v>
      </c>
      <c r="AC14" s="65">
        <v>8138.3817438373489</v>
      </c>
      <c r="AD14" s="65">
        <v>6468.4416058544466</v>
      </c>
      <c r="AE14" s="65">
        <v>6244.3559857620121</v>
      </c>
      <c r="AF14" s="65">
        <v>6155.7577531960505</v>
      </c>
      <c r="AG14" s="65">
        <v>6040.7329858457706</v>
      </c>
      <c r="AH14" s="65">
        <v>4457.3456611513529</v>
      </c>
      <c r="AI14" s="65">
        <v>3152.5240961644654</v>
      </c>
      <c r="AJ14" s="65">
        <v>2185.8156864913362</v>
      </c>
      <c r="AK14" s="65">
        <v>1807.9328084547863</v>
      </c>
      <c r="AL14" s="65">
        <v>1630.2956165851192</v>
      </c>
      <c r="AM14" s="65">
        <v>1259.6305310480025</v>
      </c>
      <c r="AN14" s="65">
        <v>835.80931004532954</v>
      </c>
      <c r="AO14" s="65">
        <v>554.5683717097512</v>
      </c>
      <c r="AP14" s="65">
        <v>306.56645786826476</v>
      </c>
      <c r="AQ14" s="71">
        <v>226.65322389147138</v>
      </c>
      <c r="AR14" s="66">
        <v>10890.553699278955</v>
      </c>
      <c r="AS14" s="65">
        <v>9401.2401806560592</v>
      </c>
      <c r="AT14" s="65">
        <v>7381.5398439930686</v>
      </c>
      <c r="AU14" s="65">
        <v>5723.0188712094005</v>
      </c>
      <c r="AV14" s="65">
        <v>4710.2761848976797</v>
      </c>
      <c r="AW14" s="65">
        <v>4190.0620584721728</v>
      </c>
      <c r="AX14" s="65">
        <v>4178.7646506487454</v>
      </c>
      <c r="AY14" s="65">
        <v>2891.4780848033633</v>
      </c>
      <c r="AZ14" s="65">
        <v>2137.7040148770129</v>
      </c>
      <c r="BA14" s="65">
        <v>1541.2493019729286</v>
      </c>
      <c r="BB14" s="65">
        <v>1253.8844661008945</v>
      </c>
      <c r="BC14" s="65">
        <v>1080.1542913598792</v>
      </c>
      <c r="BD14" s="65">
        <v>859.09208900480223</v>
      </c>
      <c r="BE14" s="65">
        <v>616.14001553907576</v>
      </c>
      <c r="BF14" s="65">
        <v>408.66119200596222</v>
      </c>
      <c r="BG14" s="65">
        <v>240.34174626507124</v>
      </c>
      <c r="BH14" s="71">
        <v>175.68818351058934</v>
      </c>
      <c r="BI14" s="66">
        <v>21952.206386039663</v>
      </c>
      <c r="BJ14" s="65">
        <v>19332.624610834191</v>
      </c>
      <c r="BK14" s="65">
        <v>15519.92158783042</v>
      </c>
      <c r="BL14" s="65">
        <v>12191.460477063845</v>
      </c>
      <c r="BM14" s="65">
        <v>10954.632170659692</v>
      </c>
      <c r="BN14" s="65">
        <v>10345.819811668222</v>
      </c>
      <c r="BO14" s="65">
        <v>10219.497636494516</v>
      </c>
      <c r="BP14" s="65">
        <v>7348.8237459547163</v>
      </c>
      <c r="BQ14" s="65">
        <v>5290.228111041477</v>
      </c>
      <c r="BR14" s="65">
        <v>3727.0649884642648</v>
      </c>
      <c r="BS14" s="65">
        <v>3061.8172745556813</v>
      </c>
      <c r="BT14" s="65">
        <v>2710.4499079449988</v>
      </c>
      <c r="BU14" s="65">
        <v>2118.7226200528044</v>
      </c>
      <c r="BV14" s="65">
        <v>1451.9493255844054</v>
      </c>
      <c r="BW14" s="65">
        <v>963.22956371571354</v>
      </c>
      <c r="BX14" s="65">
        <v>546.90820413333586</v>
      </c>
      <c r="BY14" s="71">
        <v>402.34140740206072</v>
      </c>
    </row>
    <row r="15" spans="1:77" x14ac:dyDescent="0.35">
      <c r="A15" s="72" t="s">
        <v>99</v>
      </c>
      <c r="B15" s="73" t="s">
        <v>88</v>
      </c>
      <c r="C15" s="72" t="s">
        <v>1039</v>
      </c>
      <c r="D15" s="72" t="s">
        <v>99</v>
      </c>
      <c r="E15" s="72" t="s">
        <v>816</v>
      </c>
      <c r="F15" s="72" t="s">
        <v>1049</v>
      </c>
      <c r="G15" s="73">
        <v>16488</v>
      </c>
      <c r="H15" s="74">
        <v>146347.52053092036</v>
      </c>
      <c r="I15" s="75">
        <v>3</v>
      </c>
      <c r="J1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43904</v>
      </c>
      <c r="K1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11542</v>
      </c>
      <c r="L15" s="89">
        <f>SUM(Table13453[[#This Row],[HC PiN]:[IDP PiN]])</f>
        <v>55446</v>
      </c>
      <c r="M15" s="74">
        <f>Table13453[[#This Row],[Total PiN]]*Table13453[[#This Row],[Boys (0-17)2]]</f>
        <v>13297.812670910131</v>
      </c>
      <c r="N15" s="74">
        <f>Table13453[[#This Row],[Total PiN]]*Table13453[[#This Row],[Men (18+)3]]</f>
        <v>11826.272652304142</v>
      </c>
      <c r="O15" s="74">
        <f>Table13453[[#This Row],[Total PiN]]*Table13453[[#This Row],[Girls (0-17)4]]</f>
        <v>13359.631184225535</v>
      </c>
      <c r="P15" s="74">
        <f>Table13453[[#This Row],[Total PiN]]*Table13453[[#This Row],[Women (18+)5]]</f>
        <v>16962.2834925602</v>
      </c>
      <c r="Q15" s="70">
        <v>0.23983357989593715</v>
      </c>
      <c r="R15" s="70">
        <v>0.21329352256797862</v>
      </c>
      <c r="S15" s="70">
        <v>0.24094851178129234</v>
      </c>
      <c r="T15" s="70">
        <v>0.30592438575479208</v>
      </c>
      <c r="U15" s="72">
        <v>35099.049757824789</v>
      </c>
      <c r="V15" s="72">
        <v>31214.978173129577</v>
      </c>
      <c r="W15" s="72">
        <v>35262.217274807386</v>
      </c>
      <c r="X15" s="76">
        <v>44771.275325158633</v>
      </c>
      <c r="Y15" s="67">
        <v>66314.027930954369</v>
      </c>
      <c r="Z15" s="67">
        <v>80033.492599966019</v>
      </c>
      <c r="AA15" s="73">
        <v>11880.837135430706</v>
      </c>
      <c r="AB15" s="72">
        <v>10545.436497252818</v>
      </c>
      <c r="AC15" s="72">
        <v>8591.1999663359056</v>
      </c>
      <c r="AD15" s="72">
        <v>7053.0188698255761</v>
      </c>
      <c r="AE15" s="72">
        <v>7779.3613892552012</v>
      </c>
      <c r="AF15" s="72">
        <v>7887.7544884621966</v>
      </c>
      <c r="AG15" s="72">
        <v>7015.4160707445881</v>
      </c>
      <c r="AH15" s="72">
        <v>5095.1099888837198</v>
      </c>
      <c r="AI15" s="72">
        <v>3741.7022592811709</v>
      </c>
      <c r="AJ15" s="72">
        <v>2605.5881562343957</v>
      </c>
      <c r="AK15" s="72">
        <v>2127.671731711243</v>
      </c>
      <c r="AL15" s="72">
        <v>1901.5879551553878</v>
      </c>
      <c r="AM15" s="72">
        <v>1419.7503355994966</v>
      </c>
      <c r="AN15" s="72">
        <v>975.67949784142581</v>
      </c>
      <c r="AO15" s="72">
        <v>691.32156270567157</v>
      </c>
      <c r="AP15" s="72">
        <v>418.00216264875502</v>
      </c>
      <c r="AQ15" s="76">
        <v>304.05453259774004</v>
      </c>
      <c r="AR15" s="73">
        <v>11639.954598761135</v>
      </c>
      <c r="AS15" s="72">
        <v>10512.43058816041</v>
      </c>
      <c r="AT15" s="72">
        <v>8652.4483227702258</v>
      </c>
      <c r="AU15" s="72">
        <v>6897.6747334548963</v>
      </c>
      <c r="AV15" s="72">
        <v>5976.7932958953179</v>
      </c>
      <c r="AW15" s="72">
        <v>5374.4017357278417</v>
      </c>
      <c r="AX15" s="72">
        <v>4945.2027372213988</v>
      </c>
      <c r="AY15" s="72">
        <v>3289.9949646458049</v>
      </c>
      <c r="AZ15" s="72">
        <v>2362.0921704566445</v>
      </c>
      <c r="BA15" s="72">
        <v>1668.8632453436667</v>
      </c>
      <c r="BB15" s="72">
        <v>1339.2879200148091</v>
      </c>
      <c r="BC15" s="72">
        <v>1144.9877425897005</v>
      </c>
      <c r="BD15" s="72">
        <v>895.15303669680134</v>
      </c>
      <c r="BE15" s="72">
        <v>662.79696687562068</v>
      </c>
      <c r="BF15" s="72">
        <v>463.19067828449784</v>
      </c>
      <c r="BG15" s="72">
        <v>268.23818437507566</v>
      </c>
      <c r="BH15" s="76">
        <v>220.51700968051782</v>
      </c>
      <c r="BI15" s="73">
        <v>23520.791734191836</v>
      </c>
      <c r="BJ15" s="72">
        <v>21057.867085413225</v>
      </c>
      <c r="BK15" s="72">
        <v>17243.648289106128</v>
      </c>
      <c r="BL15" s="72">
        <v>13950.693603280472</v>
      </c>
      <c r="BM15" s="72">
        <v>13756.154685150519</v>
      </c>
      <c r="BN15" s="72">
        <v>13262.156224190039</v>
      </c>
      <c r="BO15" s="72">
        <v>11960.61880796599</v>
      </c>
      <c r="BP15" s="72">
        <v>8385.104953529526</v>
      </c>
      <c r="BQ15" s="72">
        <v>6103.7944297378162</v>
      </c>
      <c r="BR15" s="72">
        <v>4274.4514015780614</v>
      </c>
      <c r="BS15" s="72">
        <v>3466.959651726052</v>
      </c>
      <c r="BT15" s="72">
        <v>3046.5756977450887</v>
      </c>
      <c r="BU15" s="72">
        <v>2314.9033722962981</v>
      </c>
      <c r="BV15" s="72">
        <v>1638.4764647170464</v>
      </c>
      <c r="BW15" s="72">
        <v>1154.5122409901692</v>
      </c>
      <c r="BX15" s="72">
        <v>686.24034702383096</v>
      </c>
      <c r="BY15" s="76">
        <v>524.57154227825777</v>
      </c>
    </row>
    <row r="16" spans="1:77" x14ac:dyDescent="0.35">
      <c r="A16" s="65" t="s">
        <v>426</v>
      </c>
      <c r="B16" s="66" t="s">
        <v>88</v>
      </c>
      <c r="C16" s="65" t="s">
        <v>1039</v>
      </c>
      <c r="D16" s="65" t="s">
        <v>426</v>
      </c>
      <c r="E16" s="65" t="s">
        <v>817</v>
      </c>
      <c r="F16" s="65" t="s">
        <v>1050</v>
      </c>
      <c r="G16" s="66">
        <v>7573</v>
      </c>
      <c r="H16" s="68">
        <v>210958.9624146687</v>
      </c>
      <c r="I16" s="69">
        <v>5</v>
      </c>
      <c r="J1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168767</v>
      </c>
      <c r="K1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7573</v>
      </c>
      <c r="L16" s="88">
        <f>SUM(Table13453[[#This Row],[HC PiN]:[IDP PiN]])</f>
        <v>176340</v>
      </c>
      <c r="M16" s="68">
        <f>Table13453[[#This Row],[Total PiN]]*Table13453[[#This Row],[Boys (0-17)2]]</f>
        <v>43029.663030625292</v>
      </c>
      <c r="N16" s="68">
        <f>Table13453[[#This Row],[Total PiN]]*Table13453[[#This Row],[Men (18+)3]]</f>
        <v>39196.557972100978</v>
      </c>
      <c r="O16" s="68">
        <f>Table13453[[#This Row],[Total PiN]]*Table13453[[#This Row],[Girls (0-17)4]]</f>
        <v>44145.180703569196</v>
      </c>
      <c r="P16" s="68">
        <f>Table13453[[#This Row],[Total PiN]]*Table13453[[#This Row],[Women (18+)5]]</f>
        <v>49968.598293704526</v>
      </c>
      <c r="Q16" s="70">
        <v>0.24401532851664562</v>
      </c>
      <c r="R16" s="70">
        <v>0.22227831446127355</v>
      </c>
      <c r="S16" s="70">
        <v>0.25034127653152544</v>
      </c>
      <c r="T16" s="70">
        <v>0.28336508049055531</v>
      </c>
      <c r="U16" s="65">
        <v>51477.220517146081</v>
      </c>
      <c r="V16" s="65">
        <v>46891.602586031717</v>
      </c>
      <c r="W16" s="65">
        <v>52811.735946654255</v>
      </c>
      <c r="X16" s="71">
        <v>59778.403364836631</v>
      </c>
      <c r="Y16" s="67">
        <v>98368.823103177798</v>
      </c>
      <c r="Z16" s="67">
        <v>112590.13931149089</v>
      </c>
      <c r="AA16" s="66">
        <v>17329.104942225214</v>
      </c>
      <c r="AB16" s="65">
        <v>15820.404471070236</v>
      </c>
      <c r="AC16" s="65">
        <v>13175.543953838989</v>
      </c>
      <c r="AD16" s="65">
        <v>10593.408334556427</v>
      </c>
      <c r="AE16" s="65">
        <v>10519.075641970645</v>
      </c>
      <c r="AF16" s="65">
        <v>10294.217233767444</v>
      </c>
      <c r="AG16" s="65">
        <v>9434.3991410289636</v>
      </c>
      <c r="AH16" s="65">
        <v>6881.6134525421458</v>
      </c>
      <c r="AI16" s="65">
        <v>5073.2880587982181</v>
      </c>
      <c r="AJ16" s="65">
        <v>3517.1863984363799</v>
      </c>
      <c r="AK16" s="65">
        <v>2818.8206858437543</v>
      </c>
      <c r="AL16" s="65">
        <v>2480.269305472526</v>
      </c>
      <c r="AM16" s="65">
        <v>1841.0903596986534</v>
      </c>
      <c r="AN16" s="65">
        <v>1209.4263541664652</v>
      </c>
      <c r="AO16" s="65">
        <v>810.27936964431626</v>
      </c>
      <c r="AP16" s="65">
        <v>446.51342614690356</v>
      </c>
      <c r="AQ16" s="71">
        <v>345.49818228360783</v>
      </c>
      <c r="AR16" s="66">
        <v>16922.934327380579</v>
      </c>
      <c r="AS16" s="65">
        <v>15410.590797770308</v>
      </c>
      <c r="AT16" s="65">
        <v>12782.968905383217</v>
      </c>
      <c r="AU16" s="65">
        <v>10205.439339245861</v>
      </c>
      <c r="AV16" s="65">
        <v>8758.3189510712164</v>
      </c>
      <c r="AW16" s="65">
        <v>7876.5374425172758</v>
      </c>
      <c r="AX16" s="65">
        <v>7301.1487958441985</v>
      </c>
      <c r="AY16" s="65">
        <v>4969.2254419511637</v>
      </c>
      <c r="AZ16" s="65">
        <v>3766.3677875485027</v>
      </c>
      <c r="BA16" s="65">
        <v>2678.0974930922907</v>
      </c>
      <c r="BB16" s="65">
        <v>2075.1821891029986</v>
      </c>
      <c r="BC16" s="65">
        <v>1759.5868498343609</v>
      </c>
      <c r="BD16" s="65">
        <v>1387.2187853259572</v>
      </c>
      <c r="BE16" s="65">
        <v>1017.393039065754</v>
      </c>
      <c r="BF16" s="65">
        <v>700.88782460497316</v>
      </c>
      <c r="BG16" s="65">
        <v>445.36235939986807</v>
      </c>
      <c r="BH16" s="71">
        <v>311.56277403926958</v>
      </c>
      <c r="BI16" s="66">
        <v>34252.039269605797</v>
      </c>
      <c r="BJ16" s="65">
        <v>31230.995268840539</v>
      </c>
      <c r="BK16" s="65">
        <v>25958.512859222203</v>
      </c>
      <c r="BL16" s="65">
        <v>20798.847673802284</v>
      </c>
      <c r="BM16" s="65">
        <v>19277.394593041859</v>
      </c>
      <c r="BN16" s="65">
        <v>18170.75467628472</v>
      </c>
      <c r="BO16" s="65">
        <v>16735.547936873161</v>
      </c>
      <c r="BP16" s="65">
        <v>11850.83889449331</v>
      </c>
      <c r="BQ16" s="65">
        <v>8839.6558463467209</v>
      </c>
      <c r="BR16" s="65">
        <v>6195.2838915286711</v>
      </c>
      <c r="BS16" s="65">
        <v>4894.0028749467538</v>
      </c>
      <c r="BT16" s="65">
        <v>4239.8561553068876</v>
      </c>
      <c r="BU16" s="65">
        <v>3228.3091450246106</v>
      </c>
      <c r="BV16" s="65">
        <v>2226.8193932322192</v>
      </c>
      <c r="BW16" s="65">
        <v>1511.1671942492892</v>
      </c>
      <c r="BX16" s="65">
        <v>891.87578554677179</v>
      </c>
      <c r="BY16" s="71">
        <v>657.06095632287736</v>
      </c>
    </row>
    <row r="17" spans="1:77" x14ac:dyDescent="0.35">
      <c r="A17" s="72" t="s">
        <v>101</v>
      </c>
      <c r="B17" s="73" t="s">
        <v>88</v>
      </c>
      <c r="C17" s="72" t="s">
        <v>1039</v>
      </c>
      <c r="D17" s="72" t="s">
        <v>101</v>
      </c>
      <c r="E17" s="72" t="s">
        <v>102</v>
      </c>
      <c r="F17" s="72" t="s">
        <v>1051</v>
      </c>
      <c r="G17" s="73">
        <v>10145</v>
      </c>
      <c r="H17" s="74">
        <v>173671.85754000404</v>
      </c>
      <c r="I17" s="75">
        <v>3</v>
      </c>
      <c r="J1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52102</v>
      </c>
      <c r="K1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7102</v>
      </c>
      <c r="L17" s="89">
        <f>SUM(Table13453[[#This Row],[HC PiN]:[IDP PiN]])</f>
        <v>59204</v>
      </c>
      <c r="M17" s="74">
        <f>Table13453[[#This Row],[Total PiN]]*Table13453[[#This Row],[Boys (0-17)2]]</f>
        <v>13670.945957313437</v>
      </c>
      <c r="N17" s="74">
        <f>Table13453[[#This Row],[Total PiN]]*Table13453[[#This Row],[Men (18+)3]]</f>
        <v>14707.038678021006</v>
      </c>
      <c r="O17" s="74">
        <f>Table13453[[#This Row],[Total PiN]]*Table13453[[#This Row],[Girls (0-17)4]]</f>
        <v>14075.292060237132</v>
      </c>
      <c r="P17" s="74">
        <f>Table13453[[#This Row],[Total PiN]]*Table13453[[#This Row],[Women (18+)5]]</f>
        <v>16750.723304428426</v>
      </c>
      <c r="Q17" s="70">
        <v>0.23091253897225589</v>
      </c>
      <c r="R17" s="70">
        <v>0.24841292274206145</v>
      </c>
      <c r="S17" s="70">
        <v>0.23774224816291353</v>
      </c>
      <c r="T17" s="70">
        <v>0.28293229012276916</v>
      </c>
      <c r="U17" s="72">
        <v>40103.009572590257</v>
      </c>
      <c r="V17" s="72">
        <v>43142.333729555328</v>
      </c>
      <c r="W17" s="72">
        <v>41289.137854189808</v>
      </c>
      <c r="X17" s="76">
        <v>49137.376383668656</v>
      </c>
      <c r="Y17" s="67">
        <v>83245.343302145586</v>
      </c>
      <c r="Z17" s="67">
        <v>90426.514237858471</v>
      </c>
      <c r="AA17" s="73">
        <v>11668.991325549459</v>
      </c>
      <c r="AB17" s="72">
        <v>12291.822132640546</v>
      </c>
      <c r="AC17" s="72">
        <v>11476.687047346148</v>
      </c>
      <c r="AD17" s="72">
        <v>9606.6982145264028</v>
      </c>
      <c r="AE17" s="72">
        <v>9693.6426068713172</v>
      </c>
      <c r="AF17" s="72">
        <v>9263.1584624691968</v>
      </c>
      <c r="AG17" s="72">
        <v>7462.6906286916228</v>
      </c>
      <c r="AH17" s="72">
        <v>5181.4204261669101</v>
      </c>
      <c r="AI17" s="72">
        <v>3915.1334155808554</v>
      </c>
      <c r="AJ17" s="72">
        <v>2704.4547362418789</v>
      </c>
      <c r="AK17" s="72">
        <v>2161.7390749299534</v>
      </c>
      <c r="AL17" s="72">
        <v>1861.4059915132393</v>
      </c>
      <c r="AM17" s="72">
        <v>1317.4442893087926</v>
      </c>
      <c r="AN17" s="72">
        <v>810.2245384471729</v>
      </c>
      <c r="AO17" s="72">
        <v>505.77152052741764</v>
      </c>
      <c r="AP17" s="72">
        <v>317.66303139933223</v>
      </c>
      <c r="AQ17" s="76">
        <v>187.56679564822804</v>
      </c>
      <c r="AR17" s="73">
        <v>11893.865319241975</v>
      </c>
      <c r="AS17" s="72">
        <v>11891.508931560958</v>
      </c>
      <c r="AT17" s="72">
        <v>10757.085116050244</v>
      </c>
      <c r="AU17" s="72">
        <v>9169.4016326855217</v>
      </c>
      <c r="AV17" s="72">
        <v>9344.1469365693101</v>
      </c>
      <c r="AW17" s="72">
        <v>8743.6226155545555</v>
      </c>
      <c r="AX17" s="72">
        <v>6517.6003935383651</v>
      </c>
      <c r="AY17" s="72">
        <v>4028.1828784749232</v>
      </c>
      <c r="AZ17" s="72">
        <v>2965.7766878025036</v>
      </c>
      <c r="BA17" s="72">
        <v>2046.0087903201329</v>
      </c>
      <c r="BB17" s="72">
        <v>1554.3904181226469</v>
      </c>
      <c r="BC17" s="72">
        <v>1313.5202342590394</v>
      </c>
      <c r="BD17" s="72">
        <v>1046.1136134123931</v>
      </c>
      <c r="BE17" s="72">
        <v>788.97576486465539</v>
      </c>
      <c r="BF17" s="72">
        <v>562.59490080332557</v>
      </c>
      <c r="BG17" s="72">
        <v>360.04145659953286</v>
      </c>
      <c r="BH17" s="76">
        <v>262.50761228547771</v>
      </c>
      <c r="BI17" s="73">
        <v>23562.856644791438</v>
      </c>
      <c r="BJ17" s="72">
        <v>24183.331064201509</v>
      </c>
      <c r="BK17" s="72">
        <v>22233.772163396396</v>
      </c>
      <c r="BL17" s="72">
        <v>18776.099847211932</v>
      </c>
      <c r="BM17" s="72">
        <v>19037.789543440627</v>
      </c>
      <c r="BN17" s="72">
        <v>18006.781078023752</v>
      </c>
      <c r="BO17" s="72">
        <v>13980.291022229987</v>
      </c>
      <c r="BP17" s="72">
        <v>9209.6033046418324</v>
      </c>
      <c r="BQ17" s="72">
        <v>6880.9101033833576</v>
      </c>
      <c r="BR17" s="72">
        <v>4750.4635265620109</v>
      </c>
      <c r="BS17" s="72">
        <v>3716.1294930526005</v>
      </c>
      <c r="BT17" s="72">
        <v>3174.9262257722785</v>
      </c>
      <c r="BU17" s="72">
        <v>2363.5579027211857</v>
      </c>
      <c r="BV17" s="72">
        <v>1599.2003033118283</v>
      </c>
      <c r="BW17" s="72">
        <v>1068.3664213307432</v>
      </c>
      <c r="BX17" s="72">
        <v>677.70448799886515</v>
      </c>
      <c r="BY17" s="76">
        <v>450.07440793370569</v>
      </c>
    </row>
    <row r="18" spans="1:77" x14ac:dyDescent="0.35">
      <c r="A18" s="65" t="s">
        <v>103</v>
      </c>
      <c r="B18" s="66" t="s">
        <v>88</v>
      </c>
      <c r="C18" s="65" t="s">
        <v>1039</v>
      </c>
      <c r="D18" s="65" t="s">
        <v>103</v>
      </c>
      <c r="E18" s="65" t="s">
        <v>427</v>
      </c>
      <c r="F18" s="65" t="s">
        <v>1052</v>
      </c>
      <c r="G18" s="66">
        <v>6549</v>
      </c>
      <c r="H18" s="68">
        <v>172647.182330401</v>
      </c>
      <c r="I18" s="69">
        <v>4</v>
      </c>
      <c r="J1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69059</v>
      </c>
      <c r="K1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5239</v>
      </c>
      <c r="L18" s="88">
        <f>SUM(Table13453[[#This Row],[HC PiN]:[IDP PiN]])</f>
        <v>74298</v>
      </c>
      <c r="M18" s="68">
        <f>Table13453[[#This Row],[Total PiN]]*Table13453[[#This Row],[Boys (0-17)2]]</f>
        <v>18058.907671240719</v>
      </c>
      <c r="N18" s="68">
        <f>Table13453[[#This Row],[Total PiN]]*Table13453[[#This Row],[Men (18+)3]]</f>
        <v>16223.707450610969</v>
      </c>
      <c r="O18" s="68">
        <f>Table13453[[#This Row],[Total PiN]]*Table13453[[#This Row],[Girls (0-17)4]]</f>
        <v>18474.883656379599</v>
      </c>
      <c r="P18" s="68">
        <f>Table13453[[#This Row],[Total PiN]]*Table13453[[#This Row],[Women (18+)5]]</f>
        <v>21540.50122176874</v>
      </c>
      <c r="Q18" s="70">
        <v>0.24306048172549355</v>
      </c>
      <c r="R18" s="70">
        <v>0.21835994845905635</v>
      </c>
      <c r="S18" s="70">
        <v>0.24865923250127325</v>
      </c>
      <c r="T18" s="70">
        <v>0.28992033731417721</v>
      </c>
      <c r="U18" s="65">
        <v>41963.707305776385</v>
      </c>
      <c r="V18" s="65">
        <v>37699.229835267666</v>
      </c>
      <c r="W18" s="65">
        <v>42930.315851784901</v>
      </c>
      <c r="X18" s="71">
        <v>50053.92933757211</v>
      </c>
      <c r="Y18" s="67">
        <v>79662.937141044051</v>
      </c>
      <c r="Z18" s="67">
        <v>92984.245189357011</v>
      </c>
      <c r="AA18" s="66">
        <v>12290.417957643778</v>
      </c>
      <c r="AB18" s="65">
        <v>12801.807709207658</v>
      </c>
      <c r="AC18" s="65">
        <v>11840.511069562801</v>
      </c>
      <c r="AD18" s="65">
        <v>9782.6695374901828</v>
      </c>
      <c r="AE18" s="65">
        <v>9486.7767519707013</v>
      </c>
      <c r="AF18" s="65">
        <v>8934.3035251848378</v>
      </c>
      <c r="AG18" s="65">
        <v>7281.4228930143099</v>
      </c>
      <c r="AH18" s="65">
        <v>5131.9121763225148</v>
      </c>
      <c r="AI18" s="65">
        <v>3975.7369716724461</v>
      </c>
      <c r="AJ18" s="65">
        <v>2828.0756004802315</v>
      </c>
      <c r="AK18" s="65">
        <v>2389.7111439567689</v>
      </c>
      <c r="AL18" s="65">
        <v>2176.114769539638</v>
      </c>
      <c r="AM18" s="65">
        <v>1689.8164729680823</v>
      </c>
      <c r="AN18" s="65">
        <v>1081.4469604068149</v>
      </c>
      <c r="AO18" s="65">
        <v>675.15812192234478</v>
      </c>
      <c r="AP18" s="65">
        <v>370.27958819198102</v>
      </c>
      <c r="AQ18" s="71">
        <v>248.08393982192129</v>
      </c>
      <c r="AR18" s="66">
        <v>12667.219445594295</v>
      </c>
      <c r="AS18" s="65">
        <v>12499.802463842514</v>
      </c>
      <c r="AT18" s="65">
        <v>11131.771294429253</v>
      </c>
      <c r="AU18" s="65">
        <v>9106.6400849582751</v>
      </c>
      <c r="AV18" s="65">
        <v>7817.7865289797046</v>
      </c>
      <c r="AW18" s="65">
        <v>6840.8393816292519</v>
      </c>
      <c r="AX18" s="65">
        <v>5814.7249431088312</v>
      </c>
      <c r="AY18" s="65">
        <v>3640.3579332521367</v>
      </c>
      <c r="AZ18" s="65">
        <v>2450.3835612979974</v>
      </c>
      <c r="BA18" s="65">
        <v>1701.3513457218078</v>
      </c>
      <c r="BB18" s="65">
        <v>1386.3869780217681</v>
      </c>
      <c r="BC18" s="65">
        <v>1249.7679827168147</v>
      </c>
      <c r="BD18" s="65">
        <v>1082.8681601656033</v>
      </c>
      <c r="BE18" s="65">
        <v>871.6913026786001</v>
      </c>
      <c r="BF18" s="65">
        <v>651.01788063477215</v>
      </c>
      <c r="BG18" s="65">
        <v>446.81744168500887</v>
      </c>
      <c r="BH18" s="71">
        <v>303.51041232744302</v>
      </c>
      <c r="BI18" s="66">
        <v>24957.63740323807</v>
      </c>
      <c r="BJ18" s="65">
        <v>25301.610173050183</v>
      </c>
      <c r="BK18" s="65">
        <v>22972.282363992061</v>
      </c>
      <c r="BL18" s="65">
        <v>18889.309622448458</v>
      </c>
      <c r="BM18" s="65">
        <v>17304.563280950402</v>
      </c>
      <c r="BN18" s="65">
        <v>15775.142906814093</v>
      </c>
      <c r="BO18" s="65">
        <v>13096.14783612314</v>
      </c>
      <c r="BP18" s="65">
        <v>8772.2701095746525</v>
      </c>
      <c r="BQ18" s="65">
        <v>6426.1205329704435</v>
      </c>
      <c r="BR18" s="65">
        <v>4529.4269462020384</v>
      </c>
      <c r="BS18" s="65">
        <v>3776.0981219785372</v>
      </c>
      <c r="BT18" s="65">
        <v>3425.8827522564525</v>
      </c>
      <c r="BU18" s="65">
        <v>2772.6846331336847</v>
      </c>
      <c r="BV18" s="65">
        <v>1953.1382630854146</v>
      </c>
      <c r="BW18" s="65">
        <v>1326.176002557117</v>
      </c>
      <c r="BX18" s="65">
        <v>817.09702987699006</v>
      </c>
      <c r="BY18" s="71">
        <v>551.59435214936423</v>
      </c>
    </row>
    <row r="19" spans="1:77" x14ac:dyDescent="0.35">
      <c r="A19" s="72" t="s">
        <v>429</v>
      </c>
      <c r="B19" s="73" t="s">
        <v>88</v>
      </c>
      <c r="C19" s="72" t="s">
        <v>1039</v>
      </c>
      <c r="D19" s="72" t="s">
        <v>429</v>
      </c>
      <c r="E19" s="72" t="s">
        <v>428</v>
      </c>
      <c r="F19" s="72" t="s">
        <v>1053</v>
      </c>
      <c r="G19" s="73">
        <v>3600</v>
      </c>
      <c r="H19" s="74">
        <v>101466.73394581558</v>
      </c>
      <c r="I19" s="75">
        <v>4</v>
      </c>
      <c r="J1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40587</v>
      </c>
      <c r="K1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2880</v>
      </c>
      <c r="L19" s="89">
        <f>SUM(Table13453[[#This Row],[HC PiN]:[IDP PiN]])</f>
        <v>43467</v>
      </c>
      <c r="M19" s="74">
        <f>Table13453[[#This Row],[Total PiN]]*Table13453[[#This Row],[Boys (0-17)2]]</f>
        <v>10604.213020312262</v>
      </c>
      <c r="N19" s="74">
        <f>Table13453[[#This Row],[Total PiN]]*Table13453[[#This Row],[Men (18+)3]]</f>
        <v>10261.672204773204</v>
      </c>
      <c r="O19" s="74">
        <f>Table13453[[#This Row],[Total PiN]]*Table13453[[#This Row],[Girls (0-17)4]]</f>
        <v>10752.961415252688</v>
      </c>
      <c r="P19" s="74">
        <f>Table13453[[#This Row],[Total PiN]]*Table13453[[#This Row],[Women (18+)5]]</f>
        <v>11848.153359661854</v>
      </c>
      <c r="Q19" s="70">
        <v>0.24396008512923048</v>
      </c>
      <c r="R19" s="70">
        <v>0.23607960532756353</v>
      </c>
      <c r="S19" s="70">
        <v>0.24738218453660679</v>
      </c>
      <c r="T19" s="70">
        <v>0.27257812500659934</v>
      </c>
      <c r="U19" s="72">
        <v>24753.833051206148</v>
      </c>
      <c r="V19" s="72">
        <v>23954.226503805035</v>
      </c>
      <c r="W19" s="72">
        <v>25101.062301310532</v>
      </c>
      <c r="X19" s="76">
        <v>27657.612089493876</v>
      </c>
      <c r="Y19" s="67">
        <v>48708.059555011183</v>
      </c>
      <c r="Z19" s="67">
        <v>52758.674390804408</v>
      </c>
      <c r="AA19" s="73">
        <v>7794.5404828049595</v>
      </c>
      <c r="AB19" s="72">
        <v>7507.8139939142511</v>
      </c>
      <c r="AC19" s="72">
        <v>6541.5485325816026</v>
      </c>
      <c r="AD19" s="72">
        <v>5305.4987380922012</v>
      </c>
      <c r="AE19" s="72">
        <v>5144.4822922185094</v>
      </c>
      <c r="AF19" s="72">
        <v>4918.0593805782855</v>
      </c>
      <c r="AG19" s="72">
        <v>4315.7096574645375</v>
      </c>
      <c r="AH19" s="72">
        <v>3058.6683648067387</v>
      </c>
      <c r="AI19" s="72">
        <v>2215.2794448697296</v>
      </c>
      <c r="AJ19" s="72">
        <v>1520.3516749760895</v>
      </c>
      <c r="AK19" s="72">
        <v>1214.8599320812382</v>
      </c>
      <c r="AL19" s="72">
        <v>1073.5951986514333</v>
      </c>
      <c r="AM19" s="72">
        <v>805.83788959916262</v>
      </c>
      <c r="AN19" s="72">
        <v>549.23552615946016</v>
      </c>
      <c r="AO19" s="72">
        <v>385.07872985207115</v>
      </c>
      <c r="AP19" s="72">
        <v>245.09169580881286</v>
      </c>
      <c r="AQ19" s="76">
        <v>163.02285634531736</v>
      </c>
      <c r="AR19" s="73">
        <v>7671.8894852175044</v>
      </c>
      <c r="AS19" s="72">
        <v>7374.6674857709259</v>
      </c>
      <c r="AT19" s="72">
        <v>6436.7025481127603</v>
      </c>
      <c r="AU19" s="72">
        <v>5303.7198396244612</v>
      </c>
      <c r="AV19" s="72">
        <v>4872.1766986094854</v>
      </c>
      <c r="AW19" s="72">
        <v>4454.8631892033645</v>
      </c>
      <c r="AX19" s="72">
        <v>3762.8431829919932</v>
      </c>
      <c r="AY19" s="72">
        <v>2456.3746514823674</v>
      </c>
      <c r="AZ19" s="72">
        <v>1838.0600723631685</v>
      </c>
      <c r="BA19" s="72">
        <v>1266.9504754013547</v>
      </c>
      <c r="BB19" s="72">
        <v>935.07271807122675</v>
      </c>
      <c r="BC19" s="72">
        <v>755.60529165441824</v>
      </c>
      <c r="BD19" s="72">
        <v>541.11190712987775</v>
      </c>
      <c r="BE19" s="72">
        <v>402.16059690796362</v>
      </c>
      <c r="BF19" s="72">
        <v>294.57676372181584</v>
      </c>
      <c r="BG19" s="72">
        <v>193.55100467326551</v>
      </c>
      <c r="BH19" s="76">
        <v>147.73364407522877</v>
      </c>
      <c r="BI19" s="73">
        <v>15466.429968022461</v>
      </c>
      <c r="BJ19" s="72">
        <v>14882.481479685179</v>
      </c>
      <c r="BK19" s="72">
        <v>12978.251080694365</v>
      </c>
      <c r="BL19" s="72">
        <v>10609.218577716665</v>
      </c>
      <c r="BM19" s="72">
        <v>10016.658990827995</v>
      </c>
      <c r="BN19" s="72">
        <v>9372.922569781651</v>
      </c>
      <c r="BO19" s="72">
        <v>8078.5528404565302</v>
      </c>
      <c r="BP19" s="72">
        <v>5515.043016289108</v>
      </c>
      <c r="BQ19" s="72">
        <v>4053.3395172328983</v>
      </c>
      <c r="BR19" s="72">
        <v>2787.3021503774448</v>
      </c>
      <c r="BS19" s="72">
        <v>2149.9326501524656</v>
      </c>
      <c r="BT19" s="72">
        <v>1829.2004903058514</v>
      </c>
      <c r="BU19" s="72">
        <v>1346.9497967290406</v>
      </c>
      <c r="BV19" s="72">
        <v>951.39612306742356</v>
      </c>
      <c r="BW19" s="72">
        <v>679.65549357388693</v>
      </c>
      <c r="BX19" s="72">
        <v>438.64270048207845</v>
      </c>
      <c r="BY19" s="76">
        <v>310.7565004205461</v>
      </c>
    </row>
    <row r="20" spans="1:77" x14ac:dyDescent="0.35">
      <c r="A20" s="65" t="s">
        <v>105</v>
      </c>
      <c r="B20" s="66" t="s">
        <v>88</v>
      </c>
      <c r="C20" s="65" t="s">
        <v>1039</v>
      </c>
      <c r="D20" s="65" t="s">
        <v>105</v>
      </c>
      <c r="E20" s="65" t="s">
        <v>818</v>
      </c>
      <c r="F20" s="65" t="s">
        <v>1054</v>
      </c>
      <c r="G20" s="66">
        <v>8512</v>
      </c>
      <c r="H20" s="68">
        <v>168916.08930400485</v>
      </c>
      <c r="I20" s="69">
        <v>4.5</v>
      </c>
      <c r="J2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 s="88">
        <f>SUM(Table13453[[#This Row],[HC PiN]:[IDP PiN]])</f>
        <v>0</v>
      </c>
      <c r="M20" s="68">
        <f>Table13453[[#This Row],[Total PiN]]*Table13453[[#This Row],[Boys (0-17)2]]</f>
        <v>0</v>
      </c>
      <c r="N20" s="68">
        <f>Table13453[[#This Row],[Total PiN]]*Table13453[[#This Row],[Men (18+)3]]</f>
        <v>0</v>
      </c>
      <c r="O20" s="68">
        <f>Table13453[[#This Row],[Total PiN]]*Table13453[[#This Row],[Girls (0-17)4]]</f>
        <v>0</v>
      </c>
      <c r="P20" s="68">
        <f>Table13453[[#This Row],[Total PiN]]*Table13453[[#This Row],[Women (18+)5]]</f>
        <v>0</v>
      </c>
      <c r="Q20" s="70">
        <v>0.22936687915475587</v>
      </c>
      <c r="R20" s="70">
        <v>0.25545348369033982</v>
      </c>
      <c r="S20" s="70">
        <v>0.23320644845629163</v>
      </c>
      <c r="T20" s="70">
        <v>0.28197318869861321</v>
      </c>
      <c r="U20" s="65">
        <v>38743.756242685631</v>
      </c>
      <c r="V20" s="65">
        <v>43150.203464056591</v>
      </c>
      <c r="W20" s="65">
        <v>39392.321273712761</v>
      </c>
      <c r="X20" s="71">
        <v>47629.808323549965</v>
      </c>
      <c r="Y20" s="67">
        <v>81893.959706742229</v>
      </c>
      <c r="Z20" s="67">
        <v>87022.129597262727</v>
      </c>
      <c r="AA20" s="66">
        <v>10262.6103174169</v>
      </c>
      <c r="AB20" s="65">
        <v>11707.903151659135</v>
      </c>
      <c r="AC20" s="65">
        <v>11499.462730248488</v>
      </c>
      <c r="AD20" s="65">
        <v>9665.9628806737473</v>
      </c>
      <c r="AE20" s="65">
        <v>9342.6043597925182</v>
      </c>
      <c r="AF20" s="65">
        <v>8745.6929326433401</v>
      </c>
      <c r="AG20" s="65">
        <v>6894.0667110200702</v>
      </c>
      <c r="AH20" s="65">
        <v>4828.4666566844426</v>
      </c>
      <c r="AI20" s="65">
        <v>3863.108880340571</v>
      </c>
      <c r="AJ20" s="65">
        <v>2722.3806814665159</v>
      </c>
      <c r="AK20" s="65">
        <v>2192.172953027105</v>
      </c>
      <c r="AL20" s="65">
        <v>1906.9292581355085</v>
      </c>
      <c r="AM20" s="65">
        <v>1337.9647181405317</v>
      </c>
      <c r="AN20" s="65">
        <v>861.36005628799717</v>
      </c>
      <c r="AO20" s="65">
        <v>577.7615415995482</v>
      </c>
      <c r="AP20" s="65">
        <v>378.46639822792719</v>
      </c>
      <c r="AQ20" s="71">
        <v>235.21536989838668</v>
      </c>
      <c r="AR20" s="66">
        <v>10738.126305718692</v>
      </c>
      <c r="AS20" s="65">
        <v>11447.040247296209</v>
      </c>
      <c r="AT20" s="65">
        <v>10865.714237107404</v>
      </c>
      <c r="AU20" s="65">
        <v>9370.6453099582104</v>
      </c>
      <c r="AV20" s="65">
        <v>9382.8039575256153</v>
      </c>
      <c r="AW20" s="65">
        <v>8692.1065811251228</v>
      </c>
      <c r="AX20" s="65">
        <v>6322.9487768382232</v>
      </c>
      <c r="AY20" s="65">
        <v>3925.7236792498516</v>
      </c>
      <c r="AZ20" s="65">
        <v>3026.1173600421112</v>
      </c>
      <c r="BA20" s="65">
        <v>2125.8551878157637</v>
      </c>
      <c r="BB20" s="65">
        <v>1645.9646836926802</v>
      </c>
      <c r="BC20" s="65">
        <v>1372.2320683938065</v>
      </c>
      <c r="BD20" s="65">
        <v>1017.2098114176808</v>
      </c>
      <c r="BE20" s="65">
        <v>768.85599709675068</v>
      </c>
      <c r="BF20" s="65">
        <v>564.53281509724764</v>
      </c>
      <c r="BG20" s="65">
        <v>337.00231052543177</v>
      </c>
      <c r="BH20" s="71">
        <v>291.08037784139424</v>
      </c>
      <c r="BI20" s="66">
        <v>21000.736623135585</v>
      </c>
      <c r="BJ20" s="65">
        <v>23154.94339895534</v>
      </c>
      <c r="BK20" s="65">
        <v>22365.176967355896</v>
      </c>
      <c r="BL20" s="65">
        <v>19036.608190631952</v>
      </c>
      <c r="BM20" s="65">
        <v>18725.408317318135</v>
      </c>
      <c r="BN20" s="65">
        <v>17437.799513768459</v>
      </c>
      <c r="BO20" s="65">
        <v>13217.015487858294</v>
      </c>
      <c r="BP20" s="65">
        <v>8754.1903359342941</v>
      </c>
      <c r="BQ20" s="65">
        <v>6889.2262403826817</v>
      </c>
      <c r="BR20" s="65">
        <v>4848.23586928228</v>
      </c>
      <c r="BS20" s="65">
        <v>3838.137636719785</v>
      </c>
      <c r="BT20" s="65">
        <v>3279.1613265293154</v>
      </c>
      <c r="BU20" s="65">
        <v>2355.1745295582127</v>
      </c>
      <c r="BV20" s="65">
        <v>1630.2160533847477</v>
      </c>
      <c r="BW20" s="65">
        <v>1142.2943566967958</v>
      </c>
      <c r="BX20" s="65">
        <v>715.46870875335901</v>
      </c>
      <c r="BY20" s="71">
        <v>526.29574773978095</v>
      </c>
    </row>
    <row r="21" spans="1:77" x14ac:dyDescent="0.35">
      <c r="A21" s="72" t="s">
        <v>107</v>
      </c>
      <c r="B21" s="73" t="s">
        <v>88</v>
      </c>
      <c r="C21" s="72" t="s">
        <v>1039</v>
      </c>
      <c r="D21" s="72" t="s">
        <v>107</v>
      </c>
      <c r="E21" s="72" t="s">
        <v>108</v>
      </c>
      <c r="F21" s="72" t="s">
        <v>1055</v>
      </c>
      <c r="G21" s="73">
        <v>35599</v>
      </c>
      <c r="H21" s="74">
        <v>273172.37826439959</v>
      </c>
      <c r="I21" s="75">
        <v>4.5</v>
      </c>
      <c r="J2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1" s="89">
        <f>SUM(Table13453[[#This Row],[HC PiN]:[IDP PiN]])</f>
        <v>0</v>
      </c>
      <c r="M21" s="74">
        <f>Table13453[[#This Row],[Total PiN]]*Table13453[[#This Row],[Boys (0-17)2]]</f>
        <v>0</v>
      </c>
      <c r="N21" s="74">
        <f>Table13453[[#This Row],[Total PiN]]*Table13453[[#This Row],[Men (18+)3]]</f>
        <v>0</v>
      </c>
      <c r="O21" s="74">
        <f>Table13453[[#This Row],[Total PiN]]*Table13453[[#This Row],[Girls (0-17)4]]</f>
        <v>0</v>
      </c>
      <c r="P21" s="74">
        <f>Table13453[[#This Row],[Total PiN]]*Table13453[[#This Row],[Women (18+)5]]</f>
        <v>0</v>
      </c>
      <c r="Q21" s="70">
        <v>0.22582282997530195</v>
      </c>
      <c r="R21" s="70">
        <v>0.26068619369173618</v>
      </c>
      <c r="S21" s="70">
        <v>0.23042406541937391</v>
      </c>
      <c r="T21" s="70">
        <v>0.2830669109135881</v>
      </c>
      <c r="U21" s="72">
        <v>61688.559530750383</v>
      </c>
      <c r="V21" s="72">
        <v>71212.267511465499</v>
      </c>
      <c r="W21" s="72">
        <v>62945.489959961968</v>
      </c>
      <c r="X21" s="76">
        <v>77326.061262221789</v>
      </c>
      <c r="Y21" s="67">
        <v>132900.82704221588</v>
      </c>
      <c r="Z21" s="67">
        <v>140271.55122218374</v>
      </c>
      <c r="AA21" s="73">
        <v>17742.252650889728</v>
      </c>
      <c r="AB21" s="72">
        <v>18723.151259299098</v>
      </c>
      <c r="AC21" s="72">
        <v>17520.713626852452</v>
      </c>
      <c r="AD21" s="72">
        <v>14771.393353842484</v>
      </c>
      <c r="AE21" s="72">
        <v>15288.125152168035</v>
      </c>
      <c r="AF21" s="72">
        <v>14705.758516570848</v>
      </c>
      <c r="AG21" s="72">
        <v>11638.886604295487</v>
      </c>
      <c r="AH21" s="72">
        <v>8042.0442700899221</v>
      </c>
      <c r="AI21" s="72">
        <v>6102.8881827356272</v>
      </c>
      <c r="AJ21" s="72">
        <v>4214.0885303313207</v>
      </c>
      <c r="AK21" s="72">
        <v>3340.717850126704</v>
      </c>
      <c r="AL21" s="72">
        <v>2908.2064705373118</v>
      </c>
      <c r="AM21" s="72">
        <v>2129.8347619371957</v>
      </c>
      <c r="AN21" s="72">
        <v>1377.4495901663772</v>
      </c>
      <c r="AO21" s="72">
        <v>910.39149419786315</v>
      </c>
      <c r="AP21" s="72">
        <v>456.48663237338025</v>
      </c>
      <c r="AQ21" s="76">
        <v>399.16227576991156</v>
      </c>
      <c r="AR21" s="73">
        <v>18076.906822259043</v>
      </c>
      <c r="AS21" s="72">
        <v>18266.036264722105</v>
      </c>
      <c r="AT21" s="72">
        <v>16675.587357723445</v>
      </c>
      <c r="AU21" s="72">
        <v>14329.270864855262</v>
      </c>
      <c r="AV21" s="72">
        <v>14812.473421052102</v>
      </c>
      <c r="AW21" s="72">
        <v>14188.716835281886</v>
      </c>
      <c r="AX21" s="72">
        <v>11152.792739328001</v>
      </c>
      <c r="AY21" s="72">
        <v>7082.8771435998951</v>
      </c>
      <c r="AZ21" s="72">
        <v>5160.1275308223176</v>
      </c>
      <c r="BA21" s="72">
        <v>3569.4549908690838</v>
      </c>
      <c r="BB21" s="72">
        <v>2764.6056335026633</v>
      </c>
      <c r="BC21" s="72">
        <v>2260.0988464668671</v>
      </c>
      <c r="BD21" s="72">
        <v>1607.3685667938028</v>
      </c>
      <c r="BE21" s="72">
        <v>1173.1135916763483</v>
      </c>
      <c r="BF21" s="72">
        <v>840.03444119268499</v>
      </c>
      <c r="BG21" s="72">
        <v>521.71543038918742</v>
      </c>
      <c r="BH21" s="76">
        <v>419.64656168119825</v>
      </c>
      <c r="BI21" s="73">
        <v>35819.159473148764</v>
      </c>
      <c r="BJ21" s="72">
        <v>36989.187524021196</v>
      </c>
      <c r="BK21" s="72">
        <v>34196.300984575893</v>
      </c>
      <c r="BL21" s="72">
        <v>29100.664218697748</v>
      </c>
      <c r="BM21" s="72">
        <v>30100.598573220137</v>
      </c>
      <c r="BN21" s="72">
        <v>28894.475351852729</v>
      </c>
      <c r="BO21" s="72">
        <v>22791.679343623495</v>
      </c>
      <c r="BP21" s="72">
        <v>15124.921413689817</v>
      </c>
      <c r="BQ21" s="72">
        <v>11263.015713557947</v>
      </c>
      <c r="BR21" s="72">
        <v>7783.5435212004049</v>
      </c>
      <c r="BS21" s="72">
        <v>6105.3234836293668</v>
      </c>
      <c r="BT21" s="72">
        <v>5168.3053170041785</v>
      </c>
      <c r="BU21" s="72">
        <v>3737.2033287309982</v>
      </c>
      <c r="BV21" s="72">
        <v>2550.563181842726</v>
      </c>
      <c r="BW21" s="72">
        <v>1750.4259353905484</v>
      </c>
      <c r="BX21" s="72">
        <v>978.20206276256749</v>
      </c>
      <c r="BY21" s="76">
        <v>818.80883745110987</v>
      </c>
    </row>
    <row r="22" spans="1:77" x14ac:dyDescent="0.35">
      <c r="A22" s="65" t="s">
        <v>431</v>
      </c>
      <c r="B22" s="66" t="s">
        <v>88</v>
      </c>
      <c r="C22" s="65" t="s">
        <v>1039</v>
      </c>
      <c r="D22" s="65" t="s">
        <v>431</v>
      </c>
      <c r="E22" s="65" t="s">
        <v>430</v>
      </c>
      <c r="F22" s="65" t="s">
        <v>1056</v>
      </c>
      <c r="G22" s="66">
        <v>9566</v>
      </c>
      <c r="H22" s="68">
        <v>119700.475071086</v>
      </c>
      <c r="I22" s="69">
        <v>2</v>
      </c>
      <c r="J2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23940</v>
      </c>
      <c r="K2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5740</v>
      </c>
      <c r="L22" s="88">
        <f>SUM(Table13453[[#This Row],[HC PiN]:[IDP PiN]])</f>
        <v>29680</v>
      </c>
      <c r="M22" s="68">
        <f>Table13453[[#This Row],[Total PiN]]*Table13453[[#This Row],[Boys (0-17)2]]</f>
        <v>7217.820071210871</v>
      </c>
      <c r="N22" s="68">
        <f>Table13453[[#This Row],[Total PiN]]*Table13453[[#This Row],[Men (18+)3]]</f>
        <v>6490.3703029238286</v>
      </c>
      <c r="O22" s="68">
        <f>Table13453[[#This Row],[Total PiN]]*Table13453[[#This Row],[Girls (0-17)4]]</f>
        <v>7483.9568738817497</v>
      </c>
      <c r="P22" s="68">
        <f>Table13453[[#This Row],[Total PiN]]*Table13453[[#This Row],[Women (18+)5]]</f>
        <v>8487.8527519835479</v>
      </c>
      <c r="Q22" s="70">
        <v>0.24318800779012367</v>
      </c>
      <c r="R22" s="70">
        <v>0.21867824470767616</v>
      </c>
      <c r="S22" s="70">
        <v>0.25215488119547674</v>
      </c>
      <c r="T22" s="70">
        <v>0.28597886630672331</v>
      </c>
      <c r="U22" s="65">
        <v>29109.720064068766</v>
      </c>
      <c r="V22" s="65">
        <v>26175.889779220033</v>
      </c>
      <c r="W22" s="65">
        <v>30183.059070591815</v>
      </c>
      <c r="X22" s="71">
        <v>34231.80615720537</v>
      </c>
      <c r="Y22" s="67">
        <v>55285.609843288796</v>
      </c>
      <c r="Z22" s="67">
        <v>64414.865227797185</v>
      </c>
      <c r="AA22" s="66">
        <v>8790.1696960352801</v>
      </c>
      <c r="AB22" s="65">
        <v>9018.0666359945426</v>
      </c>
      <c r="AC22" s="65">
        <v>8233.9996778628447</v>
      </c>
      <c r="AD22" s="65">
        <v>6686.0984008615378</v>
      </c>
      <c r="AE22" s="65">
        <v>6080.1845933977711</v>
      </c>
      <c r="AF22" s="65">
        <v>5725.736775278634</v>
      </c>
      <c r="AG22" s="65">
        <v>5211.4338804673525</v>
      </c>
      <c r="AH22" s="65">
        <v>3791.4210576002661</v>
      </c>
      <c r="AI22" s="65">
        <v>2846.9598187783176</v>
      </c>
      <c r="AJ22" s="65">
        <v>1996.9975208642225</v>
      </c>
      <c r="AK22" s="65">
        <v>1624.5432261553503</v>
      </c>
      <c r="AL22" s="65">
        <v>1473.3793538888651</v>
      </c>
      <c r="AM22" s="65">
        <v>1180.5859997122541</v>
      </c>
      <c r="AN22" s="65">
        <v>778.49183901331821</v>
      </c>
      <c r="AO22" s="65">
        <v>502.87932664265702</v>
      </c>
      <c r="AP22" s="65">
        <v>282.700468595622</v>
      </c>
      <c r="AQ22" s="71">
        <v>191.2169566483521</v>
      </c>
      <c r="AR22" s="66">
        <v>8980.3174432137857</v>
      </c>
      <c r="AS22" s="65">
        <v>8685.3887161063158</v>
      </c>
      <c r="AT22" s="65">
        <v>7601.3831414121532</v>
      </c>
      <c r="AU22" s="65">
        <v>6154.235543397398</v>
      </c>
      <c r="AV22" s="65">
        <v>5152.2104094510551</v>
      </c>
      <c r="AW22" s="65">
        <v>4487.9082491266008</v>
      </c>
      <c r="AX22" s="65">
        <v>3930.2878177941839</v>
      </c>
      <c r="AY22" s="65">
        <v>2589.152648027909</v>
      </c>
      <c r="AZ22" s="65">
        <v>1934.7712036981475</v>
      </c>
      <c r="BA22" s="65">
        <v>1388.2922824432205</v>
      </c>
      <c r="BB22" s="65">
        <v>1123.4315828928366</v>
      </c>
      <c r="BC22" s="65">
        <v>977.1407837868469</v>
      </c>
      <c r="BD22" s="65">
        <v>777.82098758632333</v>
      </c>
      <c r="BE22" s="65">
        <v>599.41859953754533</v>
      </c>
      <c r="BF22" s="65">
        <v>437.20039901056344</v>
      </c>
      <c r="BG22" s="65">
        <v>243.51628853419896</v>
      </c>
      <c r="BH22" s="71">
        <v>223.13374726971622</v>
      </c>
      <c r="BI22" s="66">
        <v>17770.487139249064</v>
      </c>
      <c r="BJ22" s="65">
        <v>17703.45535210086</v>
      </c>
      <c r="BK22" s="65">
        <v>15835.382819274997</v>
      </c>
      <c r="BL22" s="65">
        <v>12840.333944258935</v>
      </c>
      <c r="BM22" s="65">
        <v>11232.395002848827</v>
      </c>
      <c r="BN22" s="65">
        <v>10213.645024405236</v>
      </c>
      <c r="BO22" s="65">
        <v>9141.7216982615373</v>
      </c>
      <c r="BP22" s="65">
        <v>6380.573705628175</v>
      </c>
      <c r="BQ22" s="65">
        <v>4781.7310224764642</v>
      </c>
      <c r="BR22" s="65">
        <v>3385.2898033074439</v>
      </c>
      <c r="BS22" s="65">
        <v>2747.9748090481862</v>
      </c>
      <c r="BT22" s="65">
        <v>2450.5201376757118</v>
      </c>
      <c r="BU22" s="65">
        <v>1958.4069872985774</v>
      </c>
      <c r="BV22" s="65">
        <v>1377.9104385508635</v>
      </c>
      <c r="BW22" s="65">
        <v>940.07972565322063</v>
      </c>
      <c r="BX22" s="65">
        <v>526.21675712982096</v>
      </c>
      <c r="BY22" s="71">
        <v>414.35070391806823</v>
      </c>
    </row>
    <row r="23" spans="1:77" x14ac:dyDescent="0.35">
      <c r="A23" s="72" t="s">
        <v>109</v>
      </c>
      <c r="B23" s="73" t="s">
        <v>88</v>
      </c>
      <c r="C23" s="72" t="s">
        <v>1039</v>
      </c>
      <c r="D23" s="72" t="s">
        <v>109</v>
      </c>
      <c r="E23" s="72" t="s">
        <v>110</v>
      </c>
      <c r="F23" s="72" t="s">
        <v>1057</v>
      </c>
      <c r="G23" s="73">
        <v>12640</v>
      </c>
      <c r="H23" s="74">
        <v>160141.36564711056</v>
      </c>
      <c r="I23" s="75">
        <v>3.5</v>
      </c>
      <c r="J2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3" s="89">
        <f>SUM(Table13453[[#This Row],[HC PiN]:[IDP PiN]])</f>
        <v>0</v>
      </c>
      <c r="M23" s="74">
        <f>Table13453[[#This Row],[Total PiN]]*Table13453[[#This Row],[Boys (0-17)2]]</f>
        <v>0</v>
      </c>
      <c r="N23" s="74">
        <f>Table13453[[#This Row],[Total PiN]]*Table13453[[#This Row],[Men (18+)3]]</f>
        <v>0</v>
      </c>
      <c r="O23" s="74">
        <f>Table13453[[#This Row],[Total PiN]]*Table13453[[#This Row],[Girls (0-17)4]]</f>
        <v>0</v>
      </c>
      <c r="P23" s="74">
        <f>Table13453[[#This Row],[Total PiN]]*Table13453[[#This Row],[Women (18+)5]]</f>
        <v>0</v>
      </c>
      <c r="Q23" s="70">
        <v>0.21490498350218662</v>
      </c>
      <c r="R23" s="70">
        <v>0.29602215491602973</v>
      </c>
      <c r="S23" s="70">
        <v>0.21381289434770384</v>
      </c>
      <c r="T23" s="70">
        <v>0.27525996723407981</v>
      </c>
      <c r="U23" s="72">
        <v>34415.177542409932</v>
      </c>
      <c r="V23" s="72">
        <v>47405.392150053522</v>
      </c>
      <c r="W23" s="72">
        <v>34240.288893802659</v>
      </c>
      <c r="X23" s="76">
        <v>44080.507060844444</v>
      </c>
      <c r="Y23" s="67">
        <v>81820.569692463454</v>
      </c>
      <c r="Z23" s="67">
        <v>78320.795954647096</v>
      </c>
      <c r="AA23" s="73">
        <v>10114.740368434334</v>
      </c>
      <c r="AB23" s="72">
        <v>10159.351107272158</v>
      </c>
      <c r="AC23" s="72">
        <v>9226.3897882719339</v>
      </c>
      <c r="AD23" s="72">
        <v>8018.3897893050334</v>
      </c>
      <c r="AE23" s="72">
        <v>9574.4372711031465</v>
      </c>
      <c r="AF23" s="72">
        <v>9477.8729175753597</v>
      </c>
      <c r="AG23" s="72">
        <v>6855.2878098564579</v>
      </c>
      <c r="AH23" s="72">
        <v>4443.98306180279</v>
      </c>
      <c r="AI23" s="72">
        <v>3143.2239835530895</v>
      </c>
      <c r="AJ23" s="72">
        <v>2091.0634578113927</v>
      </c>
      <c r="AK23" s="72">
        <v>1657.2233182948482</v>
      </c>
      <c r="AL23" s="72">
        <v>1381.5516883287805</v>
      </c>
      <c r="AM23" s="72">
        <v>897.37840029662209</v>
      </c>
      <c r="AN23" s="72">
        <v>548.19980603642875</v>
      </c>
      <c r="AO23" s="72">
        <v>359.92121197010385</v>
      </c>
      <c r="AP23" s="72">
        <v>212.59157882995817</v>
      </c>
      <c r="AQ23" s="76">
        <v>159.19039590461395</v>
      </c>
      <c r="AR23" s="73">
        <v>9779.7280604911102</v>
      </c>
      <c r="AS23" s="72">
        <v>10120.219773823308</v>
      </c>
      <c r="AT23" s="72">
        <v>9475.8546195338404</v>
      </c>
      <c r="AU23" s="72">
        <v>8599.0072146227267</v>
      </c>
      <c r="AV23" s="72">
        <v>10570.164396781396</v>
      </c>
      <c r="AW23" s="72">
        <v>10693.317143068551</v>
      </c>
      <c r="AX23" s="72">
        <v>7798.4860293809934</v>
      </c>
      <c r="AY23" s="72">
        <v>4716.4032205336352</v>
      </c>
      <c r="AZ23" s="72">
        <v>3224.523409133003</v>
      </c>
      <c r="BA23" s="72">
        <v>2096.7769169982798</v>
      </c>
      <c r="BB23" s="72">
        <v>1485.805430199815</v>
      </c>
      <c r="BC23" s="72">
        <v>1146.2993821141163</v>
      </c>
      <c r="BD23" s="72">
        <v>788.33406947434753</v>
      </c>
      <c r="BE23" s="72">
        <v>543.33979425493214</v>
      </c>
      <c r="BF23" s="72">
        <v>370.3584127296661</v>
      </c>
      <c r="BG23" s="72">
        <v>236.37139285791079</v>
      </c>
      <c r="BH23" s="76">
        <v>175.5804264658384</v>
      </c>
      <c r="BI23" s="73">
        <v>19894.468428925444</v>
      </c>
      <c r="BJ23" s="72">
        <v>20279.570881095467</v>
      </c>
      <c r="BK23" s="72">
        <v>18702.244407805774</v>
      </c>
      <c r="BL23" s="72">
        <v>16617.397003927756</v>
      </c>
      <c r="BM23" s="72">
        <v>20144.601667884544</v>
      </c>
      <c r="BN23" s="72">
        <v>20171.190060643916</v>
      </c>
      <c r="BO23" s="72">
        <v>14653.773839237452</v>
      </c>
      <c r="BP23" s="72">
        <v>9160.3862823364252</v>
      </c>
      <c r="BQ23" s="72">
        <v>6367.747392686093</v>
      </c>
      <c r="BR23" s="72">
        <v>4187.8403748096725</v>
      </c>
      <c r="BS23" s="72">
        <v>3143.028748494663</v>
      </c>
      <c r="BT23" s="72">
        <v>2527.8510704428973</v>
      </c>
      <c r="BU23" s="72">
        <v>1685.7124697709701</v>
      </c>
      <c r="BV23" s="72">
        <v>1091.5396002913606</v>
      </c>
      <c r="BW23" s="72">
        <v>730.27962469976978</v>
      </c>
      <c r="BX23" s="72">
        <v>448.96297168786896</v>
      </c>
      <c r="BY23" s="76">
        <v>334.77082237045244</v>
      </c>
    </row>
    <row r="24" spans="1:77" x14ac:dyDescent="0.35">
      <c r="A24" s="65" t="s">
        <v>111</v>
      </c>
      <c r="B24" s="66" t="s">
        <v>88</v>
      </c>
      <c r="C24" s="65" t="s">
        <v>1039</v>
      </c>
      <c r="D24" s="65" t="s">
        <v>111</v>
      </c>
      <c r="E24" s="65" t="s">
        <v>819</v>
      </c>
      <c r="F24" s="65" t="s">
        <v>1058</v>
      </c>
      <c r="G24" s="66">
        <v>39079</v>
      </c>
      <c r="H24" s="68">
        <v>261910.36698511086</v>
      </c>
      <c r="I24" s="69">
        <v>3.5</v>
      </c>
      <c r="J2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4" s="88">
        <f>SUM(Table13453[[#This Row],[HC PiN]:[IDP PiN]])</f>
        <v>0</v>
      </c>
      <c r="M24" s="68">
        <f>Table13453[[#This Row],[Total PiN]]*Table13453[[#This Row],[Boys (0-17)2]]</f>
        <v>0</v>
      </c>
      <c r="N24" s="68">
        <f>Table13453[[#This Row],[Total PiN]]*Table13453[[#This Row],[Men (18+)3]]</f>
        <v>0</v>
      </c>
      <c r="O24" s="68">
        <f>Table13453[[#This Row],[Total PiN]]*Table13453[[#This Row],[Girls (0-17)4]]</f>
        <v>0</v>
      </c>
      <c r="P24" s="68">
        <f>Table13453[[#This Row],[Total PiN]]*Table13453[[#This Row],[Women (18+)5]]</f>
        <v>0</v>
      </c>
      <c r="Q24" s="70">
        <v>0.22705485468045358</v>
      </c>
      <c r="R24" s="70">
        <v>0.28498227525956532</v>
      </c>
      <c r="S24" s="70">
        <v>0.2242918668294063</v>
      </c>
      <c r="T24" s="70">
        <v>0.26367100323057463</v>
      </c>
      <c r="U24" s="65">
        <v>59468.02031510861</v>
      </c>
      <c r="V24" s="65">
        <v>74639.812297484634</v>
      </c>
      <c r="W24" s="65">
        <v>58744.365153065417</v>
      </c>
      <c r="X24" s="71">
        <v>69058.169219452146</v>
      </c>
      <c r="Y24" s="67">
        <v>134107.83261259325</v>
      </c>
      <c r="Z24" s="67">
        <v>127802.53437251756</v>
      </c>
      <c r="AA24" s="66">
        <v>17932.429088144141</v>
      </c>
      <c r="AB24" s="65">
        <v>17487.412513354124</v>
      </c>
      <c r="AC24" s="65">
        <v>15480.169612178692</v>
      </c>
      <c r="AD24" s="65">
        <v>13128.053165624578</v>
      </c>
      <c r="AE24" s="65">
        <v>14863.926929717562</v>
      </c>
      <c r="AF24" s="65">
        <v>14537.549922543518</v>
      </c>
      <c r="AG24" s="65">
        <v>10919.519288254329</v>
      </c>
      <c r="AH24" s="65">
        <v>7178.3262649664402</v>
      </c>
      <c r="AI24" s="65">
        <v>5089.0840934687967</v>
      </c>
      <c r="AJ24" s="65">
        <v>3336.0583697425122</v>
      </c>
      <c r="AK24" s="65">
        <v>2452.8727915696754</v>
      </c>
      <c r="AL24" s="65">
        <v>2008.0852507466752</v>
      </c>
      <c r="AM24" s="65">
        <v>1404.5671988869233</v>
      </c>
      <c r="AN24" s="65">
        <v>872.44336547778539</v>
      </c>
      <c r="AO24" s="65">
        <v>566.16766641582171</v>
      </c>
      <c r="AP24" s="65">
        <v>297.0365177728022</v>
      </c>
      <c r="AQ24" s="71">
        <v>248.83233365318742</v>
      </c>
      <c r="AR24" s="66">
        <v>17442.702837547778</v>
      </c>
      <c r="AS24" s="65">
        <v>17538.946009712436</v>
      </c>
      <c r="AT24" s="65">
        <v>16045.449567273843</v>
      </c>
      <c r="AU24" s="65">
        <v>14367.650986605393</v>
      </c>
      <c r="AV24" s="65">
        <v>17453.120546433252</v>
      </c>
      <c r="AW24" s="65">
        <v>17264.641419887288</v>
      </c>
      <c r="AX24" s="65">
        <v>11783.861443835718</v>
      </c>
      <c r="AY24" s="65">
        <v>6927.8293797733813</v>
      </c>
      <c r="AZ24" s="65">
        <v>4867.9439753029965</v>
      </c>
      <c r="BA24" s="65">
        <v>3211.8924495488241</v>
      </c>
      <c r="BB24" s="65">
        <v>2366.0002501104864</v>
      </c>
      <c r="BC24" s="65">
        <v>1829.8043695699632</v>
      </c>
      <c r="BD24" s="65">
        <v>1224.8579080672828</v>
      </c>
      <c r="BE24" s="65">
        <v>792.24741199061998</v>
      </c>
      <c r="BF24" s="65">
        <v>497.25249974094464</v>
      </c>
      <c r="BG24" s="65">
        <v>264.31325029715128</v>
      </c>
      <c r="BH24" s="71">
        <v>229.31830689589836</v>
      </c>
      <c r="BI24" s="66">
        <v>35375.131925691916</v>
      </c>
      <c r="BJ24" s="65">
        <v>35026.358523066563</v>
      </c>
      <c r="BK24" s="65">
        <v>31525.619179452533</v>
      </c>
      <c r="BL24" s="65">
        <v>27495.704152229973</v>
      </c>
      <c r="BM24" s="65">
        <v>32317.047476150816</v>
      </c>
      <c r="BN24" s="65">
        <v>31802.191342430811</v>
      </c>
      <c r="BO24" s="65">
        <v>22703.380732090049</v>
      </c>
      <c r="BP24" s="65">
        <v>14106.155644739818</v>
      </c>
      <c r="BQ24" s="65">
        <v>9957.0280687717932</v>
      </c>
      <c r="BR24" s="65">
        <v>6547.9508192913345</v>
      </c>
      <c r="BS24" s="65">
        <v>4818.8730416801618</v>
      </c>
      <c r="BT24" s="65">
        <v>3837.8896203166382</v>
      </c>
      <c r="BU24" s="65">
        <v>2629.4251069542051</v>
      </c>
      <c r="BV24" s="65">
        <v>1664.6907774684053</v>
      </c>
      <c r="BW24" s="65">
        <v>1063.4201661567663</v>
      </c>
      <c r="BX24" s="65">
        <v>561.34976806995337</v>
      </c>
      <c r="BY24" s="71">
        <v>478.15064054908572</v>
      </c>
    </row>
    <row r="25" spans="1:77" x14ac:dyDescent="0.35">
      <c r="A25" s="72" t="s">
        <v>113</v>
      </c>
      <c r="B25" s="73" t="s">
        <v>88</v>
      </c>
      <c r="C25" s="72" t="s">
        <v>1039</v>
      </c>
      <c r="D25" s="72" t="s">
        <v>113</v>
      </c>
      <c r="E25" s="72" t="s">
        <v>88</v>
      </c>
      <c r="F25" s="72" t="s">
        <v>1039</v>
      </c>
      <c r="G25" s="73">
        <v>7829</v>
      </c>
      <c r="H25" s="74">
        <v>210709.19231997174</v>
      </c>
      <c r="I25" s="75">
        <v>5</v>
      </c>
      <c r="J2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168567</v>
      </c>
      <c r="K2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7829</v>
      </c>
      <c r="L25" s="89">
        <f>SUM(Table13453[[#This Row],[HC PiN]:[IDP PiN]])</f>
        <v>176396</v>
      </c>
      <c r="M25" s="74">
        <f>Table13453[[#This Row],[Total PiN]]*Table13453[[#This Row],[Boys (0-17)2]]</f>
        <v>44475.443045459338</v>
      </c>
      <c r="N25" s="74">
        <f>Table13453[[#This Row],[Total PiN]]*Table13453[[#This Row],[Men (18+)3]]</f>
        <v>39709.489267227807</v>
      </c>
      <c r="O25" s="74">
        <f>Table13453[[#This Row],[Total PiN]]*Table13453[[#This Row],[Girls (0-17)4]]</f>
        <v>45689.513491343809</v>
      </c>
      <c r="P25" s="74">
        <f>Table13453[[#This Row],[Total PiN]]*Table13453[[#This Row],[Women (18+)5]]</f>
        <v>46521.554195968994</v>
      </c>
      <c r="Q25" s="70">
        <v>0.25213407926177089</v>
      </c>
      <c r="R25" s="70">
        <v>0.22511558803616752</v>
      </c>
      <c r="S25" s="70">
        <v>0.25901672085162819</v>
      </c>
      <c r="T25" s="70">
        <v>0.26373361185043309</v>
      </c>
      <c r="U25" s="72">
        <v>53126.968197587485</v>
      </c>
      <c r="V25" s="72">
        <v>47433.923733736352</v>
      </c>
      <c r="W25" s="72">
        <v>54577.204048014159</v>
      </c>
      <c r="X25" s="76">
        <v>55571.096340633689</v>
      </c>
      <c r="Y25" s="67">
        <v>100560.89193132383</v>
      </c>
      <c r="Z25" s="67">
        <v>110148.30038864785</v>
      </c>
      <c r="AA25" s="73">
        <v>18295.797264610796</v>
      </c>
      <c r="AB25" s="72">
        <v>16372.475224915574</v>
      </c>
      <c r="AC25" s="72">
        <v>13381.928577004763</v>
      </c>
      <c r="AD25" s="72">
        <v>10662.966848671502</v>
      </c>
      <c r="AE25" s="72">
        <v>10617.636498037375</v>
      </c>
      <c r="AF25" s="72">
        <v>10110.069565929629</v>
      </c>
      <c r="AG25" s="72">
        <v>8523.6202036883715</v>
      </c>
      <c r="AH25" s="72">
        <v>5999.9011607191023</v>
      </c>
      <c r="AI25" s="72">
        <v>4466.1580681373644</v>
      </c>
      <c r="AJ25" s="72">
        <v>3089.6272941193779</v>
      </c>
      <c r="AK25" s="72">
        <v>2490.1187011415373</v>
      </c>
      <c r="AL25" s="72">
        <v>2177.9309053252364</v>
      </c>
      <c r="AM25" s="72">
        <v>1585.6782743975104</v>
      </c>
      <c r="AN25" s="72">
        <v>1018.8574112595348</v>
      </c>
      <c r="AO25" s="72">
        <v>667.90912609378688</v>
      </c>
      <c r="AP25" s="72">
        <v>428.18152481834585</v>
      </c>
      <c r="AQ25" s="76">
        <v>259.44373977804332</v>
      </c>
      <c r="AR25" s="73">
        <v>17933.969551109236</v>
      </c>
      <c r="AS25" s="72">
        <v>15908.601211439709</v>
      </c>
      <c r="AT25" s="72">
        <v>12896.118031441969</v>
      </c>
      <c r="AU25" s="72">
        <v>10417.05960401505</v>
      </c>
      <c r="AV25" s="72">
        <v>10033.62067745029</v>
      </c>
      <c r="AW25" s="72">
        <v>9119.3234715501894</v>
      </c>
      <c r="AX25" s="72">
        <v>7096.1853959770488</v>
      </c>
      <c r="AY25" s="72">
        <v>4466.9441352588192</v>
      </c>
      <c r="AZ25" s="72">
        <v>3314.851125343002</v>
      </c>
      <c r="BA25" s="72">
        <v>2336.3065827672472</v>
      </c>
      <c r="BB25" s="72">
        <v>1849.5106485277859</v>
      </c>
      <c r="BC25" s="72">
        <v>1595.0321815197995</v>
      </c>
      <c r="BD25" s="72">
        <v>1298.2872954548218</v>
      </c>
      <c r="BE25" s="72">
        <v>960.16165119744574</v>
      </c>
      <c r="BF25" s="72">
        <v>659.76792733352079</v>
      </c>
      <c r="BG25" s="72">
        <v>369.76731076008838</v>
      </c>
      <c r="BH25" s="76">
        <v>305.38513017782145</v>
      </c>
      <c r="BI25" s="73">
        <v>36229.766815720031</v>
      </c>
      <c r="BJ25" s="72">
        <v>32281.076436355284</v>
      </c>
      <c r="BK25" s="72">
        <v>26278.04660844673</v>
      </c>
      <c r="BL25" s="72">
        <v>21080.026452686547</v>
      </c>
      <c r="BM25" s="72">
        <v>20651.257175487666</v>
      </c>
      <c r="BN25" s="72">
        <v>19229.393037479818</v>
      </c>
      <c r="BO25" s="72">
        <v>15619.805599665422</v>
      </c>
      <c r="BP25" s="72">
        <v>10466.845295977922</v>
      </c>
      <c r="BQ25" s="72">
        <v>7781.0091934803668</v>
      </c>
      <c r="BR25" s="72">
        <v>5425.9338768866264</v>
      </c>
      <c r="BS25" s="72">
        <v>4339.6293496693215</v>
      </c>
      <c r="BT25" s="72">
        <v>3772.9630868450349</v>
      </c>
      <c r="BU25" s="72">
        <v>2883.9655698523325</v>
      </c>
      <c r="BV25" s="72">
        <v>1979.0190624569805</v>
      </c>
      <c r="BW25" s="72">
        <v>1327.6770534273076</v>
      </c>
      <c r="BX25" s="72">
        <v>797.94883557843434</v>
      </c>
      <c r="BY25" s="76">
        <v>564.82886995586477</v>
      </c>
    </row>
    <row r="26" spans="1:77" x14ac:dyDescent="0.35">
      <c r="A26" s="65" t="s">
        <v>433</v>
      </c>
      <c r="B26" s="66" t="s">
        <v>114</v>
      </c>
      <c r="C26" s="65" t="s">
        <v>1059</v>
      </c>
      <c r="D26" s="65" t="s">
        <v>433</v>
      </c>
      <c r="E26" s="65" t="s">
        <v>432</v>
      </c>
      <c r="F26" s="65" t="s">
        <v>1060</v>
      </c>
      <c r="G26" s="66">
        <v>649</v>
      </c>
      <c r="H26" s="68">
        <v>38137.648363321277</v>
      </c>
      <c r="I26" s="69">
        <v>0</v>
      </c>
      <c r="J2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6" s="88">
        <f>SUM(Table13453[[#This Row],[HC PiN]:[IDP PiN]])</f>
        <v>0</v>
      </c>
      <c r="M26" s="68">
        <f>Table13453[[#This Row],[Total PiN]]*Table13453[[#This Row],[Boys (0-17)2]]</f>
        <v>0</v>
      </c>
      <c r="N26" s="68">
        <f>Table13453[[#This Row],[Total PiN]]*Table13453[[#This Row],[Men (18+)3]]</f>
        <v>0</v>
      </c>
      <c r="O26" s="68">
        <f>Table13453[[#This Row],[Total PiN]]*Table13453[[#This Row],[Girls (0-17)4]]</f>
        <v>0</v>
      </c>
      <c r="P26" s="68">
        <f>Table13453[[#This Row],[Total PiN]]*Table13453[[#This Row],[Women (18+)5]]</f>
        <v>0</v>
      </c>
      <c r="Q26" s="70">
        <v>0.22407664906270691</v>
      </c>
      <c r="R26" s="70">
        <v>0.27949659190459247</v>
      </c>
      <c r="S26" s="70">
        <v>0.21222978883405955</v>
      </c>
      <c r="T26" s="70">
        <v>0.2841969701986411</v>
      </c>
      <c r="U26" s="65">
        <v>8545.7564483848601</v>
      </c>
      <c r="V26" s="65">
        <v>10659.342740804055</v>
      </c>
      <c r="W26" s="65">
        <v>8093.9450587752917</v>
      </c>
      <c r="X26" s="71">
        <v>10838.604115357071</v>
      </c>
      <c r="Y26" s="67">
        <v>19205.099189188913</v>
      </c>
      <c r="Z26" s="67">
        <v>18932.549174132364</v>
      </c>
      <c r="AA26" s="66">
        <v>2288.8478440031222</v>
      </c>
      <c r="AB26" s="65">
        <v>2382.988995504415</v>
      </c>
      <c r="AC26" s="65">
        <v>2256.2198240757052</v>
      </c>
      <c r="AD26" s="65">
        <v>1887.6136302369823</v>
      </c>
      <c r="AE26" s="65">
        <v>1721.9239277357021</v>
      </c>
      <c r="AF26" s="65">
        <v>1656.1021835740232</v>
      </c>
      <c r="AG26" s="65">
        <v>1567.4389569211294</v>
      </c>
      <c r="AH26" s="65">
        <v>1286.3832472148558</v>
      </c>
      <c r="AI26" s="65">
        <v>1049.8254661856263</v>
      </c>
      <c r="AJ26" s="65">
        <v>803.13206606493304</v>
      </c>
      <c r="AK26" s="65">
        <v>586.39936807666504</v>
      </c>
      <c r="AL26" s="65">
        <v>443.63438891649781</v>
      </c>
      <c r="AM26" s="65">
        <v>348.74463015543199</v>
      </c>
      <c r="AN26" s="65">
        <v>246.44363885911935</v>
      </c>
      <c r="AO26" s="65">
        <v>183.23778436253173</v>
      </c>
      <c r="AP26" s="65">
        <v>119.86551311147836</v>
      </c>
      <c r="AQ26" s="71">
        <v>103.74770913414329</v>
      </c>
      <c r="AR26" s="66">
        <v>2420.0261309926304</v>
      </c>
      <c r="AS26" s="65">
        <v>2524.172080069397</v>
      </c>
      <c r="AT26" s="65">
        <v>2382.4640320044773</v>
      </c>
      <c r="AU26" s="65">
        <v>1976.7761739366126</v>
      </c>
      <c r="AV26" s="65">
        <v>1835.5731191944624</v>
      </c>
      <c r="AW26" s="65">
        <v>1753.6651798932778</v>
      </c>
      <c r="AX26" s="65">
        <v>1570.8974326910156</v>
      </c>
      <c r="AY26" s="65">
        <v>1185.0616203424804</v>
      </c>
      <c r="AZ26" s="65">
        <v>941.3656587656908</v>
      </c>
      <c r="BA26" s="65">
        <v>718.55950572077461</v>
      </c>
      <c r="BB26" s="65">
        <v>564.22132381542531</v>
      </c>
      <c r="BC26" s="65">
        <v>450.06565007839566</v>
      </c>
      <c r="BD26" s="65">
        <v>342.36573479089958</v>
      </c>
      <c r="BE26" s="65">
        <v>219.36579626387339</v>
      </c>
      <c r="BF26" s="65">
        <v>150.1327803666411</v>
      </c>
      <c r="BG26" s="65">
        <v>93.909429927006428</v>
      </c>
      <c r="BH26" s="71">
        <v>76.47754033585305</v>
      </c>
      <c r="BI26" s="66">
        <v>4708.8739749957522</v>
      </c>
      <c r="BJ26" s="65">
        <v>4907.1610755738102</v>
      </c>
      <c r="BK26" s="65">
        <v>4638.6838560801816</v>
      </c>
      <c r="BL26" s="65">
        <v>3864.3898041735952</v>
      </c>
      <c r="BM26" s="65">
        <v>3557.4970469301638</v>
      </c>
      <c r="BN26" s="65">
        <v>3409.7673634673015</v>
      </c>
      <c r="BO26" s="65">
        <v>3138.3363896121459</v>
      </c>
      <c r="BP26" s="65">
        <v>2471.4448675573362</v>
      </c>
      <c r="BQ26" s="65">
        <v>1991.1911249513173</v>
      </c>
      <c r="BR26" s="65">
        <v>1521.6915717857078</v>
      </c>
      <c r="BS26" s="65">
        <v>1150.6206918920905</v>
      </c>
      <c r="BT26" s="65">
        <v>893.70003899489348</v>
      </c>
      <c r="BU26" s="65">
        <v>691.11036494633163</v>
      </c>
      <c r="BV26" s="65">
        <v>465.8094351229928</v>
      </c>
      <c r="BW26" s="65">
        <v>333.37056472917283</v>
      </c>
      <c r="BX26" s="65">
        <v>213.77494303848482</v>
      </c>
      <c r="BY26" s="71">
        <v>180.22524946999633</v>
      </c>
    </row>
    <row r="27" spans="1:77" x14ac:dyDescent="0.35">
      <c r="A27" s="72" t="s">
        <v>115</v>
      </c>
      <c r="B27" s="73" t="s">
        <v>114</v>
      </c>
      <c r="C27" s="72" t="s">
        <v>1059</v>
      </c>
      <c r="D27" s="72" t="s">
        <v>115</v>
      </c>
      <c r="E27" s="72" t="s">
        <v>116</v>
      </c>
      <c r="F27" s="72" t="s">
        <v>1061</v>
      </c>
      <c r="G27" s="73">
        <v>1159</v>
      </c>
      <c r="H27" s="74">
        <v>50512.559421464539</v>
      </c>
      <c r="I27" s="75">
        <v>1</v>
      </c>
      <c r="J2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5051</v>
      </c>
      <c r="K2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348</v>
      </c>
      <c r="L27" s="89">
        <f>SUM(Table13453[[#This Row],[HC PiN]:[IDP PiN]])</f>
        <v>5399</v>
      </c>
      <c r="M27" s="74">
        <f>Table13453[[#This Row],[Total PiN]]*Table13453[[#This Row],[Boys (0-17)2]]</f>
        <v>1112.4674179996955</v>
      </c>
      <c r="N27" s="74">
        <f>Table13453[[#This Row],[Total PiN]]*Table13453[[#This Row],[Men (18+)3]]</f>
        <v>1647.6092609409864</v>
      </c>
      <c r="O27" s="74">
        <f>Table13453[[#This Row],[Total PiN]]*Table13453[[#This Row],[Girls (0-17)4]]</f>
        <v>1053.3375460390682</v>
      </c>
      <c r="P27" s="74">
        <f>Table13453[[#This Row],[Total PiN]]*Table13453[[#This Row],[Women (18+)5]]</f>
        <v>1585.5857750202497</v>
      </c>
      <c r="Q27" s="70">
        <v>0.20605064234111789</v>
      </c>
      <c r="R27" s="70">
        <v>0.30516933894072723</v>
      </c>
      <c r="S27" s="70">
        <v>0.19509863790314286</v>
      </c>
      <c r="T27" s="70">
        <v>0.29368138081501199</v>
      </c>
      <c r="U27" s="72">
        <v>10408.145315086655</v>
      </c>
      <c r="V27" s="72">
        <v>15414.884366852537</v>
      </c>
      <c r="W27" s="72">
        <v>9854.931540129297</v>
      </c>
      <c r="X27" s="76">
        <v>14834.59819939605</v>
      </c>
      <c r="Y27" s="67">
        <v>25823.029681939192</v>
      </c>
      <c r="Z27" s="67">
        <v>24689.529739525347</v>
      </c>
      <c r="AA27" s="73">
        <v>2910.0016987087147</v>
      </c>
      <c r="AB27" s="72">
        <v>2895.875507550722</v>
      </c>
      <c r="AC27" s="72">
        <v>2660.8287346854668</v>
      </c>
      <c r="AD27" s="72">
        <v>2298.2461159557583</v>
      </c>
      <c r="AE27" s="72">
        <v>2410.6090274931594</v>
      </c>
      <c r="AF27" s="72">
        <v>2396.8534617570208</v>
      </c>
      <c r="AG27" s="72">
        <v>2159.7576607095334</v>
      </c>
      <c r="AH27" s="72">
        <v>1719.7784584016797</v>
      </c>
      <c r="AI27" s="72">
        <v>1290.2517373671735</v>
      </c>
      <c r="AJ27" s="72">
        <v>999.91455315778012</v>
      </c>
      <c r="AK27" s="72">
        <v>863.64855348921401</v>
      </c>
      <c r="AL27" s="72">
        <v>688.4418418740546</v>
      </c>
      <c r="AM27" s="72">
        <v>531.06723295856966</v>
      </c>
      <c r="AN27" s="72">
        <v>354.89158466771016</v>
      </c>
      <c r="AO27" s="72">
        <v>242.18587559401649</v>
      </c>
      <c r="AP27" s="72">
        <v>145.96080153003689</v>
      </c>
      <c r="AQ27" s="76">
        <v>121.21689362473136</v>
      </c>
      <c r="AR27" s="73">
        <v>3032.0211854463555</v>
      </c>
      <c r="AS27" s="72">
        <v>3063.8355711232921</v>
      </c>
      <c r="AT27" s="72">
        <v>2841.5839943118381</v>
      </c>
      <c r="AU27" s="72">
        <v>2436.7971447496579</v>
      </c>
      <c r="AV27" s="72">
        <v>2597.4213879992608</v>
      </c>
      <c r="AW27" s="72">
        <v>2646.6924479055424</v>
      </c>
      <c r="AX27" s="72">
        <v>2395.7623941167417</v>
      </c>
      <c r="AY27" s="72">
        <v>1814.0106813137179</v>
      </c>
      <c r="AZ27" s="72">
        <v>1393.9494687790154</v>
      </c>
      <c r="BA27" s="72">
        <v>1043.6598280158266</v>
      </c>
      <c r="BB27" s="72">
        <v>801.72644593861185</v>
      </c>
      <c r="BC27" s="72">
        <v>618.58937135084886</v>
      </c>
      <c r="BD27" s="72">
        <v>448.51030279675956</v>
      </c>
      <c r="BE27" s="72">
        <v>283.11333365200602</v>
      </c>
      <c r="BF27" s="72">
        <v>194.15807446365969</v>
      </c>
      <c r="BG27" s="72">
        <v>101.80558358016988</v>
      </c>
      <c r="BH27" s="76">
        <v>109.39246639589172</v>
      </c>
      <c r="BI27" s="73">
        <v>5942.0228841550706</v>
      </c>
      <c r="BJ27" s="72">
        <v>5959.7110786740141</v>
      </c>
      <c r="BK27" s="72">
        <v>5502.4127289973048</v>
      </c>
      <c r="BL27" s="72">
        <v>4735.0432607054163</v>
      </c>
      <c r="BM27" s="72">
        <v>5008.0304154924206</v>
      </c>
      <c r="BN27" s="72">
        <v>5043.5459096625636</v>
      </c>
      <c r="BO27" s="72">
        <v>4555.5200548262756</v>
      </c>
      <c r="BP27" s="72">
        <v>3533.7891397153971</v>
      </c>
      <c r="BQ27" s="72">
        <v>2684.2012061461887</v>
      </c>
      <c r="BR27" s="72">
        <v>2043.574381173607</v>
      </c>
      <c r="BS27" s="72">
        <v>1665.3749994278257</v>
      </c>
      <c r="BT27" s="72">
        <v>1307.0312132249037</v>
      </c>
      <c r="BU27" s="72">
        <v>979.57753575532934</v>
      </c>
      <c r="BV27" s="72">
        <v>638.00491831971624</v>
      </c>
      <c r="BW27" s="72">
        <v>436.34395005767607</v>
      </c>
      <c r="BX27" s="72">
        <v>247.76638511020678</v>
      </c>
      <c r="BY27" s="76">
        <v>230.60936002062309</v>
      </c>
    </row>
    <row r="28" spans="1:77" x14ac:dyDescent="0.35">
      <c r="A28" s="65" t="s">
        <v>435</v>
      </c>
      <c r="B28" s="66" t="s">
        <v>114</v>
      </c>
      <c r="C28" s="65" t="s">
        <v>1059</v>
      </c>
      <c r="D28" s="65" t="s">
        <v>435</v>
      </c>
      <c r="E28" s="65" t="s">
        <v>434</v>
      </c>
      <c r="F28" s="65" t="s">
        <v>1062</v>
      </c>
      <c r="G28" s="66">
        <v>544</v>
      </c>
      <c r="H28" s="68">
        <v>21156.987246789326</v>
      </c>
      <c r="I28" s="69">
        <v>0</v>
      </c>
      <c r="J2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8" s="88">
        <f>SUM(Table13453[[#This Row],[HC PiN]:[IDP PiN]])</f>
        <v>0</v>
      </c>
      <c r="M28" s="68">
        <f>Table13453[[#This Row],[Total PiN]]*Table13453[[#This Row],[Boys (0-17)2]]</f>
        <v>0</v>
      </c>
      <c r="N28" s="68">
        <f>Table13453[[#This Row],[Total PiN]]*Table13453[[#This Row],[Men (18+)3]]</f>
        <v>0</v>
      </c>
      <c r="O28" s="68">
        <f>Table13453[[#This Row],[Total PiN]]*Table13453[[#This Row],[Girls (0-17)4]]</f>
        <v>0</v>
      </c>
      <c r="P28" s="68">
        <f>Table13453[[#This Row],[Total PiN]]*Table13453[[#This Row],[Women (18+)5]]</f>
        <v>0</v>
      </c>
      <c r="Q28" s="70">
        <v>0.22816595960305447</v>
      </c>
      <c r="R28" s="70">
        <v>0.28468437414006637</v>
      </c>
      <c r="S28" s="70">
        <v>0.20879549820133134</v>
      </c>
      <c r="T28" s="70">
        <v>0.27835416805554758</v>
      </c>
      <c r="U28" s="65">
        <v>4827.3042974732716</v>
      </c>
      <c r="V28" s="65">
        <v>6023.0636730415854</v>
      </c>
      <c r="W28" s="65">
        <v>4417.4836926325906</v>
      </c>
      <c r="X28" s="71">
        <v>5889.1355836418725</v>
      </c>
      <c r="Y28" s="67">
        <v>10850.367970514857</v>
      </c>
      <c r="Z28" s="67">
        <v>10306.619276274463</v>
      </c>
      <c r="AA28" s="66">
        <v>1176.8990243947619</v>
      </c>
      <c r="AB28" s="65">
        <v>1295.6018727552896</v>
      </c>
      <c r="AC28" s="65">
        <v>1277.862828075718</v>
      </c>
      <c r="AD28" s="65">
        <v>1081.5383274603614</v>
      </c>
      <c r="AE28" s="65">
        <v>988.94533436960216</v>
      </c>
      <c r="AF28" s="65">
        <v>931.91104537654053</v>
      </c>
      <c r="AG28" s="65">
        <v>820.50422327119998</v>
      </c>
      <c r="AH28" s="65">
        <v>663.92853613868363</v>
      </c>
      <c r="AI28" s="65">
        <v>558.74380713306857</v>
      </c>
      <c r="AJ28" s="65">
        <v>443.99756874064667</v>
      </c>
      <c r="AK28" s="65">
        <v>372.82613446511971</v>
      </c>
      <c r="AL28" s="65">
        <v>269.94456502780878</v>
      </c>
      <c r="AM28" s="65">
        <v>157.59538863518651</v>
      </c>
      <c r="AN28" s="65">
        <v>96.201955075393769</v>
      </c>
      <c r="AO28" s="65">
        <v>66.327356046332298</v>
      </c>
      <c r="AP28" s="65">
        <v>79.391604096016152</v>
      </c>
      <c r="AQ28" s="71">
        <v>24.399705212732854</v>
      </c>
      <c r="AR28" s="66">
        <v>1094.7478839976206</v>
      </c>
      <c r="AS28" s="65">
        <v>1417.1351989646325</v>
      </c>
      <c r="AT28" s="65">
        <v>1518.3830889176786</v>
      </c>
      <c r="AU28" s="65">
        <v>1279.6031068045497</v>
      </c>
      <c r="AV28" s="65">
        <v>1088.387065687916</v>
      </c>
      <c r="AW28" s="65">
        <v>984.04200558916352</v>
      </c>
      <c r="AX28" s="65">
        <v>837.58949669342587</v>
      </c>
      <c r="AY28" s="65">
        <v>612.41644580567038</v>
      </c>
      <c r="AZ28" s="65">
        <v>475.08023906934932</v>
      </c>
      <c r="BA28" s="65">
        <v>378.86264535074463</v>
      </c>
      <c r="BB28" s="65">
        <v>357.29244918607708</v>
      </c>
      <c r="BC28" s="65">
        <v>299.55102486196807</v>
      </c>
      <c r="BD28" s="65">
        <v>222.4088334430767</v>
      </c>
      <c r="BE28" s="65">
        <v>129.23579559381403</v>
      </c>
      <c r="BF28" s="65">
        <v>75.672683334241498</v>
      </c>
      <c r="BG28" s="65">
        <v>56.041304992786735</v>
      </c>
      <c r="BH28" s="71">
        <v>23.918702222144635</v>
      </c>
      <c r="BI28" s="66">
        <v>2271.6469083923826</v>
      </c>
      <c r="BJ28" s="65">
        <v>2712.7370717199215</v>
      </c>
      <c r="BK28" s="65">
        <v>2796.2459169933963</v>
      </c>
      <c r="BL28" s="65">
        <v>2361.1414342649118</v>
      </c>
      <c r="BM28" s="65">
        <v>2077.332400057518</v>
      </c>
      <c r="BN28" s="65">
        <v>1915.9530509657043</v>
      </c>
      <c r="BO28" s="65">
        <v>1658.093719964626</v>
      </c>
      <c r="BP28" s="65">
        <v>1276.344981944354</v>
      </c>
      <c r="BQ28" s="65">
        <v>1033.824046202418</v>
      </c>
      <c r="BR28" s="65">
        <v>822.86021409139141</v>
      </c>
      <c r="BS28" s="65">
        <v>730.11858365119679</v>
      </c>
      <c r="BT28" s="65">
        <v>569.49558988977697</v>
      </c>
      <c r="BU28" s="65">
        <v>380.00422207826318</v>
      </c>
      <c r="BV28" s="65">
        <v>225.43775066920779</v>
      </c>
      <c r="BW28" s="65">
        <v>142.00003938057375</v>
      </c>
      <c r="BX28" s="65">
        <v>135.43290908880292</v>
      </c>
      <c r="BY28" s="71">
        <v>48.318407434877486</v>
      </c>
    </row>
    <row r="29" spans="1:77" x14ac:dyDescent="0.35">
      <c r="A29" s="72" t="s">
        <v>117</v>
      </c>
      <c r="B29" s="73" t="s">
        <v>114</v>
      </c>
      <c r="C29" s="72" t="s">
        <v>1059</v>
      </c>
      <c r="D29" s="72" t="s">
        <v>117</v>
      </c>
      <c r="E29" s="72" t="s">
        <v>118</v>
      </c>
      <c r="F29" s="72" t="s">
        <v>1063</v>
      </c>
      <c r="G29" s="73">
        <v>12324</v>
      </c>
      <c r="H29" s="74">
        <v>133405.80697920395</v>
      </c>
      <c r="I29" s="75">
        <v>4</v>
      </c>
      <c r="J2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53362</v>
      </c>
      <c r="K2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9859</v>
      </c>
      <c r="L29" s="89">
        <f>SUM(Table13453[[#This Row],[HC PiN]:[IDP PiN]])</f>
        <v>63221</v>
      </c>
      <c r="M29" s="74">
        <f>Table13453[[#This Row],[Total PiN]]*Table13453[[#This Row],[Boys (0-17)2]]</f>
        <v>13753.402785128474</v>
      </c>
      <c r="N29" s="74">
        <f>Table13453[[#This Row],[Total PiN]]*Table13453[[#This Row],[Men (18+)3]]</f>
        <v>18932.639641789741</v>
      </c>
      <c r="O29" s="74">
        <f>Table13453[[#This Row],[Total PiN]]*Table13453[[#This Row],[Girls (0-17)4]]</f>
        <v>13130.349751667298</v>
      </c>
      <c r="P29" s="74">
        <f>Table13453[[#This Row],[Total PiN]]*Table13453[[#This Row],[Women (18+)5]]</f>
        <v>17404.607821414487</v>
      </c>
      <c r="Q29" s="70">
        <v>0.21754484720470213</v>
      </c>
      <c r="R29" s="70">
        <v>0.29946757630834281</v>
      </c>
      <c r="S29" s="70">
        <v>0.20768968778835037</v>
      </c>
      <c r="T29" s="70">
        <v>0.27529788869860466</v>
      </c>
      <c r="U29" s="72">
        <v>29021.745895510907</v>
      </c>
      <c r="V29" s="72">
        <v>39950.713681520807</v>
      </c>
      <c r="W29" s="72">
        <v>27707.010400663799</v>
      </c>
      <c r="X29" s="76">
        <v>36726.337001508422</v>
      </c>
      <c r="Y29" s="67">
        <v>68972.45957703171</v>
      </c>
      <c r="Z29" s="67">
        <v>64433.347402172221</v>
      </c>
      <c r="AA29" s="73">
        <v>8281.8805546840831</v>
      </c>
      <c r="AB29" s="72">
        <v>8180.1827960546971</v>
      </c>
      <c r="AC29" s="72">
        <v>7434.1868073575915</v>
      </c>
      <c r="AD29" s="72">
        <v>6206.8386748262883</v>
      </c>
      <c r="AE29" s="72">
        <v>5916.4895547301567</v>
      </c>
      <c r="AF29" s="72">
        <v>5729.5553716249215</v>
      </c>
      <c r="AG29" s="72">
        <v>5313.6293278698222</v>
      </c>
      <c r="AH29" s="72">
        <v>4291.041101343164</v>
      </c>
      <c r="AI29" s="72">
        <v>3349.6247589817021</v>
      </c>
      <c r="AJ29" s="72">
        <v>2582.0904556380888</v>
      </c>
      <c r="AK29" s="72">
        <v>2057.8633849283842</v>
      </c>
      <c r="AL29" s="72">
        <v>1627.5203722564606</v>
      </c>
      <c r="AM29" s="72">
        <v>1336.4537171745496</v>
      </c>
      <c r="AN29" s="72">
        <v>893.2721981805505</v>
      </c>
      <c r="AO29" s="72">
        <v>596.93868827086067</v>
      </c>
      <c r="AP29" s="72">
        <v>356.33001062876843</v>
      </c>
      <c r="AQ29" s="76">
        <v>279.44962762214379</v>
      </c>
      <c r="AR29" s="73">
        <v>8830.1402920716791</v>
      </c>
      <c r="AS29" s="72">
        <v>8564.5571521115526</v>
      </c>
      <c r="AT29" s="72">
        <v>7692.2811685381948</v>
      </c>
      <c r="AU29" s="72">
        <v>6528.8495545511214</v>
      </c>
      <c r="AV29" s="72">
        <v>7030.6057348038476</v>
      </c>
      <c r="AW29" s="72">
        <v>7028.5933075240364</v>
      </c>
      <c r="AX29" s="72">
        <v>5953.1583051911548</v>
      </c>
      <c r="AY29" s="72">
        <v>4451.7845012501939</v>
      </c>
      <c r="AZ29" s="72">
        <v>3580.7958421654516</v>
      </c>
      <c r="BA29" s="72">
        <v>2697.4245297153093</v>
      </c>
      <c r="BB29" s="72">
        <v>2003.8550147197438</v>
      </c>
      <c r="BC29" s="72">
        <v>1558.3769294292208</v>
      </c>
      <c r="BD29" s="72">
        <v>1196.6314596744946</v>
      </c>
      <c r="BE29" s="72">
        <v>759.38461110519142</v>
      </c>
      <c r="BF29" s="72">
        <v>513.513812381717</v>
      </c>
      <c r="BG29" s="72">
        <v>328.91111598940108</v>
      </c>
      <c r="BH29" s="76">
        <v>253.59624580942673</v>
      </c>
      <c r="BI29" s="73">
        <v>17112.02084675576</v>
      </c>
      <c r="BJ29" s="72">
        <v>16744.739948166251</v>
      </c>
      <c r="BK29" s="72">
        <v>15126.467975895786</v>
      </c>
      <c r="BL29" s="72">
        <v>12735.688229377409</v>
      </c>
      <c r="BM29" s="72">
        <v>12947.095289534003</v>
      </c>
      <c r="BN29" s="72">
        <v>12758.148679148955</v>
      </c>
      <c r="BO29" s="72">
        <v>11266.78763306098</v>
      </c>
      <c r="BP29" s="72">
        <v>8742.8256025933588</v>
      </c>
      <c r="BQ29" s="72">
        <v>6930.4206011471542</v>
      </c>
      <c r="BR29" s="72">
        <v>5279.5149853533994</v>
      </c>
      <c r="BS29" s="72">
        <v>4061.7183996481281</v>
      </c>
      <c r="BT29" s="72">
        <v>3185.8973016856812</v>
      </c>
      <c r="BU29" s="72">
        <v>2533.0851768490438</v>
      </c>
      <c r="BV29" s="72">
        <v>1652.6568092857422</v>
      </c>
      <c r="BW29" s="72">
        <v>1110.4525006525778</v>
      </c>
      <c r="BX29" s="72">
        <v>685.24112661816957</v>
      </c>
      <c r="BY29" s="76">
        <v>533.0458734315705</v>
      </c>
    </row>
    <row r="30" spans="1:77" x14ac:dyDescent="0.35">
      <c r="A30" s="65" t="s">
        <v>119</v>
      </c>
      <c r="B30" s="66" t="s">
        <v>114</v>
      </c>
      <c r="C30" s="65" t="s">
        <v>1059</v>
      </c>
      <c r="D30" s="65" t="s">
        <v>119</v>
      </c>
      <c r="E30" s="65" t="s">
        <v>120</v>
      </c>
      <c r="F30" s="65" t="s">
        <v>1064</v>
      </c>
      <c r="G30" s="66">
        <v>4153</v>
      </c>
      <c r="H30" s="68">
        <v>25785.520618760082</v>
      </c>
      <c r="I30" s="69">
        <v>0</v>
      </c>
      <c r="J3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0" s="88">
        <f>SUM(Table13453[[#This Row],[HC PiN]:[IDP PiN]])</f>
        <v>0</v>
      </c>
      <c r="M30" s="68">
        <f>Table13453[[#This Row],[Total PiN]]*Table13453[[#This Row],[Boys (0-17)2]]</f>
        <v>0</v>
      </c>
      <c r="N30" s="68">
        <f>Table13453[[#This Row],[Total PiN]]*Table13453[[#This Row],[Men (18+)3]]</f>
        <v>0</v>
      </c>
      <c r="O30" s="68">
        <f>Table13453[[#This Row],[Total PiN]]*Table13453[[#This Row],[Girls (0-17)4]]</f>
        <v>0</v>
      </c>
      <c r="P30" s="68">
        <f>Table13453[[#This Row],[Total PiN]]*Table13453[[#This Row],[Women (18+)5]]</f>
        <v>0</v>
      </c>
      <c r="Q30" s="70">
        <v>0.24299796514429778</v>
      </c>
      <c r="R30" s="70">
        <v>0.25906681719081287</v>
      </c>
      <c r="S30" s="70">
        <v>0.22954218710540239</v>
      </c>
      <c r="T30" s="70">
        <v>0.26839303055948682</v>
      </c>
      <c r="U30" s="65">
        <v>6265.8290405450343</v>
      </c>
      <c r="V30" s="65">
        <v>6680.172756310254</v>
      </c>
      <c r="W30" s="65">
        <v>5918.864798481638</v>
      </c>
      <c r="X30" s="71">
        <v>6920.6540234231516</v>
      </c>
      <c r="Y30" s="67">
        <v>12946.001796855289</v>
      </c>
      <c r="Z30" s="67">
        <v>12839.518821904789</v>
      </c>
      <c r="AA30" s="66">
        <v>1930.6773215940398</v>
      </c>
      <c r="AB30" s="65">
        <v>1762.5323712092763</v>
      </c>
      <c r="AC30" s="65">
        <v>1487.113299009847</v>
      </c>
      <c r="AD30" s="65">
        <v>1192.1219495401192</v>
      </c>
      <c r="AE30" s="65">
        <v>1084.2078752672676</v>
      </c>
      <c r="AF30" s="65">
        <v>1037.6366456982785</v>
      </c>
      <c r="AG30" s="65">
        <v>991.20282423298136</v>
      </c>
      <c r="AH30" s="65">
        <v>824.37291845700383</v>
      </c>
      <c r="AI30" s="65">
        <v>693.28127914268418</v>
      </c>
      <c r="AJ30" s="65">
        <v>542.97773693825559</v>
      </c>
      <c r="AK30" s="65">
        <v>415.60347078106236</v>
      </c>
      <c r="AL30" s="65">
        <v>313.37610441751775</v>
      </c>
      <c r="AM30" s="65">
        <v>241.49447858400057</v>
      </c>
      <c r="AN30" s="65">
        <v>149.4661562206901</v>
      </c>
      <c r="AO30" s="65">
        <v>90.427949969503203</v>
      </c>
      <c r="AP30" s="65">
        <v>45.090916786997532</v>
      </c>
      <c r="AQ30" s="71">
        <v>37.935524055268935</v>
      </c>
      <c r="AR30" s="66">
        <v>2010.1724718713547</v>
      </c>
      <c r="AS30" s="65">
        <v>1864.1614267390355</v>
      </c>
      <c r="AT30" s="65">
        <v>1600.2261540988804</v>
      </c>
      <c r="AU30" s="65">
        <v>1272.2360269364187</v>
      </c>
      <c r="AV30" s="65">
        <v>1129.6570413978661</v>
      </c>
      <c r="AW30" s="65">
        <v>1064.0962467316094</v>
      </c>
      <c r="AX30" s="65">
        <v>1011.1721106438135</v>
      </c>
      <c r="AY30" s="65">
        <v>756.02219374429387</v>
      </c>
      <c r="AZ30" s="65">
        <v>546.24461744396478</v>
      </c>
      <c r="BA30" s="65">
        <v>417.11696558625295</v>
      </c>
      <c r="BB30" s="65">
        <v>364.9124092278019</v>
      </c>
      <c r="BC30" s="65">
        <v>307.6883564952135</v>
      </c>
      <c r="BD30" s="65">
        <v>246.54574927223848</v>
      </c>
      <c r="BE30" s="65">
        <v>153.27616940256374</v>
      </c>
      <c r="BF30" s="65">
        <v>97.592798227807791</v>
      </c>
      <c r="BG30" s="65">
        <v>64.457231243544427</v>
      </c>
      <c r="BH30" s="71">
        <v>40.423827792631393</v>
      </c>
      <c r="BI30" s="66">
        <v>3940.8497934653951</v>
      </c>
      <c r="BJ30" s="65">
        <v>3626.6937979483123</v>
      </c>
      <c r="BK30" s="65">
        <v>3087.3394531087265</v>
      </c>
      <c r="BL30" s="65">
        <v>2464.3579764765382</v>
      </c>
      <c r="BM30" s="65">
        <v>2213.8649166651339</v>
      </c>
      <c r="BN30" s="65">
        <v>2101.7328924298872</v>
      </c>
      <c r="BO30" s="65">
        <v>2002.3749348767949</v>
      </c>
      <c r="BP30" s="65">
        <v>1580.3951122012977</v>
      </c>
      <c r="BQ30" s="65">
        <v>1239.5258965866487</v>
      </c>
      <c r="BR30" s="65">
        <v>960.09470252450853</v>
      </c>
      <c r="BS30" s="65">
        <v>780.5158800088642</v>
      </c>
      <c r="BT30" s="65">
        <v>621.06446091273119</v>
      </c>
      <c r="BU30" s="65">
        <v>488.04022785623908</v>
      </c>
      <c r="BV30" s="65">
        <v>302.74232562325386</v>
      </c>
      <c r="BW30" s="65">
        <v>188.02074819731104</v>
      </c>
      <c r="BX30" s="65">
        <v>109.54814803054195</v>
      </c>
      <c r="BY30" s="71">
        <v>78.359351847900314</v>
      </c>
    </row>
    <row r="31" spans="1:77" x14ac:dyDescent="0.35">
      <c r="A31" s="72" t="s">
        <v>437</v>
      </c>
      <c r="B31" s="73" t="s">
        <v>114</v>
      </c>
      <c r="C31" s="72" t="s">
        <v>1059</v>
      </c>
      <c r="D31" s="72" t="s">
        <v>437</v>
      </c>
      <c r="E31" s="72" t="s">
        <v>821</v>
      </c>
      <c r="F31" s="72" t="s">
        <v>1065</v>
      </c>
      <c r="G31" s="73">
        <v>1132</v>
      </c>
      <c r="H31" s="74">
        <v>77856.851687618502</v>
      </c>
      <c r="I31" s="75">
        <v>0</v>
      </c>
      <c r="J3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1" s="89">
        <f>SUM(Table13453[[#This Row],[HC PiN]:[IDP PiN]])</f>
        <v>0</v>
      </c>
      <c r="M31" s="74">
        <f>Table13453[[#This Row],[Total PiN]]*Table13453[[#This Row],[Boys (0-17)2]]</f>
        <v>0</v>
      </c>
      <c r="N31" s="74">
        <f>Table13453[[#This Row],[Total PiN]]*Table13453[[#This Row],[Men (18+)3]]</f>
        <v>0</v>
      </c>
      <c r="O31" s="74">
        <f>Table13453[[#This Row],[Total PiN]]*Table13453[[#This Row],[Girls (0-17)4]]</f>
        <v>0</v>
      </c>
      <c r="P31" s="74">
        <f>Table13453[[#This Row],[Total PiN]]*Table13453[[#This Row],[Women (18+)5]]</f>
        <v>0</v>
      </c>
      <c r="Q31" s="70">
        <v>0.22386173826257397</v>
      </c>
      <c r="R31" s="70">
        <v>0.27437769035930037</v>
      </c>
      <c r="S31" s="70">
        <v>0.22066243664431498</v>
      </c>
      <c r="T31" s="70">
        <v>0.28109813473381062</v>
      </c>
      <c r="U31" s="72">
        <v>17429.170154441694</v>
      </c>
      <c r="V31" s="72">
        <v>21362.183144695362</v>
      </c>
      <c r="W31" s="72">
        <v>17180.082602844945</v>
      </c>
      <c r="X31" s="76">
        <v>21885.415785636498</v>
      </c>
      <c r="Y31" s="67">
        <v>38791.353299137059</v>
      </c>
      <c r="Z31" s="67">
        <v>39065.498388481443</v>
      </c>
      <c r="AA31" s="73">
        <v>5157.8713891811458</v>
      </c>
      <c r="AB31" s="72">
        <v>5078.0403208244497</v>
      </c>
      <c r="AC31" s="72">
        <v>4598.7837760143057</v>
      </c>
      <c r="AD31" s="72">
        <v>3816.0270504044588</v>
      </c>
      <c r="AE31" s="72">
        <v>3610.3341281566636</v>
      </c>
      <c r="AF31" s="72">
        <v>3407.2363322616084</v>
      </c>
      <c r="AG31" s="72">
        <v>2941.6909417792153</v>
      </c>
      <c r="AH31" s="72">
        <v>2352.0373388832268</v>
      </c>
      <c r="AI31" s="72">
        <v>1947.4091272396822</v>
      </c>
      <c r="AJ31" s="72">
        <v>1539.1582675506506</v>
      </c>
      <c r="AK31" s="72">
        <v>1251.9733207101015</v>
      </c>
      <c r="AL31" s="72">
        <v>993.04391158082399</v>
      </c>
      <c r="AM31" s="72">
        <v>751.1755887721564</v>
      </c>
      <c r="AN31" s="72">
        <v>561.72840635264981</v>
      </c>
      <c r="AO31" s="72">
        <v>450.80983760308408</v>
      </c>
      <c r="AP31" s="72">
        <v>338.17214698457951</v>
      </c>
      <c r="AQ31" s="76">
        <v>270.00650418263933</v>
      </c>
      <c r="AR31" s="73">
        <v>5301.2539600400478</v>
      </c>
      <c r="AS31" s="72">
        <v>5160.2112803546142</v>
      </c>
      <c r="AT31" s="72">
        <v>4628.2798697257349</v>
      </c>
      <c r="AU31" s="72">
        <v>3815.1473132730812</v>
      </c>
      <c r="AV31" s="72">
        <v>3701.3860993466064</v>
      </c>
      <c r="AW31" s="72">
        <v>3570.0473111414567</v>
      </c>
      <c r="AX31" s="72">
        <v>3140.1563195467734</v>
      </c>
      <c r="AY31" s="72">
        <v>2328.9994081942309</v>
      </c>
      <c r="AZ31" s="72">
        <v>1767.544468733731</v>
      </c>
      <c r="BA31" s="72">
        <v>1353.0626728267757</v>
      </c>
      <c r="BB31" s="72">
        <v>1146.4477238579682</v>
      </c>
      <c r="BC31" s="72">
        <v>930.61710159140057</v>
      </c>
      <c r="BD31" s="72">
        <v>650.22686877813123</v>
      </c>
      <c r="BE31" s="72">
        <v>459.47109486036197</v>
      </c>
      <c r="BF31" s="72">
        <v>362.81430963368985</v>
      </c>
      <c r="BG31" s="72">
        <v>255.66393005747071</v>
      </c>
      <c r="BH31" s="76">
        <v>220.02356717499129</v>
      </c>
      <c r="BI31" s="73">
        <v>10459.125349221193</v>
      </c>
      <c r="BJ31" s="72">
        <v>10238.251601179063</v>
      </c>
      <c r="BK31" s="72">
        <v>9227.0636457400415</v>
      </c>
      <c r="BL31" s="72">
        <v>7631.1743636775391</v>
      </c>
      <c r="BM31" s="72">
        <v>7311.7202275032696</v>
      </c>
      <c r="BN31" s="72">
        <v>6977.283643403066</v>
      </c>
      <c r="BO31" s="72">
        <v>6081.8472613259883</v>
      </c>
      <c r="BP31" s="72">
        <v>4681.0367470774581</v>
      </c>
      <c r="BQ31" s="72">
        <v>3714.9535959734139</v>
      </c>
      <c r="BR31" s="72">
        <v>2892.2209403774264</v>
      </c>
      <c r="BS31" s="72">
        <v>2398.4210445680696</v>
      </c>
      <c r="BT31" s="72">
        <v>1923.6610131722246</v>
      </c>
      <c r="BU31" s="72">
        <v>1401.4024575502879</v>
      </c>
      <c r="BV31" s="72">
        <v>1021.1995012130119</v>
      </c>
      <c r="BW31" s="72">
        <v>813.62414723677398</v>
      </c>
      <c r="BX31" s="72">
        <v>593.83607704205019</v>
      </c>
      <c r="BY31" s="76">
        <v>490.03007135763062</v>
      </c>
    </row>
    <row r="32" spans="1:77" x14ac:dyDescent="0.35">
      <c r="A32" s="65" t="s">
        <v>439</v>
      </c>
      <c r="B32" s="66" t="s">
        <v>114</v>
      </c>
      <c r="C32" s="65" t="s">
        <v>1059</v>
      </c>
      <c r="D32" s="65" t="s">
        <v>439</v>
      </c>
      <c r="E32" s="65" t="s">
        <v>438</v>
      </c>
      <c r="F32" s="65" t="s">
        <v>1066</v>
      </c>
      <c r="G32" s="66">
        <v>498</v>
      </c>
      <c r="H32" s="68">
        <v>21719.627130897592</v>
      </c>
      <c r="I32" s="69">
        <v>0</v>
      </c>
      <c r="J3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2" s="88">
        <f>SUM(Table13453[[#This Row],[HC PiN]:[IDP PiN]])</f>
        <v>0</v>
      </c>
      <c r="M32" s="68">
        <f>Table13453[[#This Row],[Total PiN]]*Table13453[[#This Row],[Boys (0-17)2]]</f>
        <v>0</v>
      </c>
      <c r="N32" s="68">
        <f>Table13453[[#This Row],[Total PiN]]*Table13453[[#This Row],[Men (18+)3]]</f>
        <v>0</v>
      </c>
      <c r="O32" s="68">
        <f>Table13453[[#This Row],[Total PiN]]*Table13453[[#This Row],[Girls (0-17)4]]</f>
        <v>0</v>
      </c>
      <c r="P32" s="68">
        <f>Table13453[[#This Row],[Total PiN]]*Table13453[[#This Row],[Women (18+)5]]</f>
        <v>0</v>
      </c>
      <c r="Q32" s="70">
        <v>0.21651466859288876</v>
      </c>
      <c r="R32" s="70">
        <v>0.27090041357045846</v>
      </c>
      <c r="S32" s="70">
        <v>0.2246179193633972</v>
      </c>
      <c r="T32" s="70">
        <v>0.28796699847325569</v>
      </c>
      <c r="U32" s="65">
        <v>4702.6178702074076</v>
      </c>
      <c r="V32" s="65">
        <v>5883.8559723563085</v>
      </c>
      <c r="W32" s="65">
        <v>4878.6174554910094</v>
      </c>
      <c r="X32" s="71">
        <v>6254.5358328428701</v>
      </c>
      <c r="Y32" s="67">
        <v>10586.473842563715</v>
      </c>
      <c r="Z32" s="67">
        <v>11133.15328833388</v>
      </c>
      <c r="AA32" s="66">
        <v>1399.2987920838002</v>
      </c>
      <c r="AB32" s="65">
        <v>1438.2087791416318</v>
      </c>
      <c r="AC32" s="65">
        <v>1348.0401292791175</v>
      </c>
      <c r="AD32" s="65">
        <v>1124.0118343491779</v>
      </c>
      <c r="AE32" s="65">
        <v>1036.7263776410803</v>
      </c>
      <c r="AF32" s="65">
        <v>972.71020118557738</v>
      </c>
      <c r="AG32" s="65">
        <v>845.39681319107956</v>
      </c>
      <c r="AH32" s="65">
        <v>678.91926753582266</v>
      </c>
      <c r="AI32" s="65">
        <v>568.97776013555813</v>
      </c>
      <c r="AJ32" s="65">
        <v>448.77861081018807</v>
      </c>
      <c r="AK32" s="65">
        <v>355.84052895077252</v>
      </c>
      <c r="AL32" s="65">
        <v>281.84444843122367</v>
      </c>
      <c r="AM32" s="65">
        <v>224.784700988015</v>
      </c>
      <c r="AN32" s="65">
        <v>158.3291429486745</v>
      </c>
      <c r="AO32" s="65">
        <v>115.69773999602842</v>
      </c>
      <c r="AP32" s="65">
        <v>71.007908858630302</v>
      </c>
      <c r="AQ32" s="71">
        <v>64.580252807496663</v>
      </c>
      <c r="AR32" s="66">
        <v>1331.0285967353832</v>
      </c>
      <c r="AS32" s="65">
        <v>1390.4908401004382</v>
      </c>
      <c r="AT32" s="65">
        <v>1311.760361980311</v>
      </c>
      <c r="AU32" s="65">
        <v>1076.1194392130888</v>
      </c>
      <c r="AV32" s="65">
        <v>943.36847240290024</v>
      </c>
      <c r="AW32" s="65">
        <v>906.28878847833198</v>
      </c>
      <c r="AX32" s="65">
        <v>895.03297988311806</v>
      </c>
      <c r="AY32" s="65">
        <v>691.67357410753175</v>
      </c>
      <c r="AZ32" s="65">
        <v>532.70393320789481</v>
      </c>
      <c r="BA32" s="65">
        <v>408.36632433183127</v>
      </c>
      <c r="BB32" s="65">
        <v>337.10894505882283</v>
      </c>
      <c r="BC32" s="65">
        <v>263.24797497173415</v>
      </c>
      <c r="BD32" s="65">
        <v>170.9119598771415</v>
      </c>
      <c r="BE32" s="65">
        <v>117.10392673001758</v>
      </c>
      <c r="BF32" s="65">
        <v>92.007653398911756</v>
      </c>
      <c r="BG32" s="65">
        <v>60.683346855736261</v>
      </c>
      <c r="BH32" s="71">
        <v>58.576725230521667</v>
      </c>
      <c r="BI32" s="66">
        <v>2730.3273888191829</v>
      </c>
      <c r="BJ32" s="65">
        <v>2828.6996192420702</v>
      </c>
      <c r="BK32" s="65">
        <v>2659.8004912594292</v>
      </c>
      <c r="BL32" s="65">
        <v>2200.1312735622669</v>
      </c>
      <c r="BM32" s="65">
        <v>1980.0948500439806</v>
      </c>
      <c r="BN32" s="65">
        <v>1878.9989896639095</v>
      </c>
      <c r="BO32" s="65">
        <v>1740.4297930741973</v>
      </c>
      <c r="BP32" s="65">
        <v>1370.5928416433544</v>
      </c>
      <c r="BQ32" s="65">
        <v>1101.6816933434532</v>
      </c>
      <c r="BR32" s="65">
        <v>857.14493514201934</v>
      </c>
      <c r="BS32" s="65">
        <v>692.94947400959529</v>
      </c>
      <c r="BT32" s="65">
        <v>545.09242340295782</v>
      </c>
      <c r="BU32" s="65">
        <v>395.69666086515656</v>
      </c>
      <c r="BV32" s="65">
        <v>275.43306967869205</v>
      </c>
      <c r="BW32" s="65">
        <v>207.70539339494016</v>
      </c>
      <c r="BX32" s="65">
        <v>131.69125571436655</v>
      </c>
      <c r="BY32" s="71">
        <v>123.15697803801832</v>
      </c>
    </row>
    <row r="33" spans="1:77" x14ac:dyDescent="0.35">
      <c r="A33" s="72" t="s">
        <v>441</v>
      </c>
      <c r="B33" s="73" t="s">
        <v>114</v>
      </c>
      <c r="C33" s="72" t="s">
        <v>1059</v>
      </c>
      <c r="D33" s="72" t="s">
        <v>441</v>
      </c>
      <c r="E33" s="72" t="s">
        <v>822</v>
      </c>
      <c r="F33" s="72" t="s">
        <v>1067</v>
      </c>
      <c r="G33" s="73">
        <v>723</v>
      </c>
      <c r="H33" s="74">
        <v>33638.693691433909</v>
      </c>
      <c r="I33" s="75">
        <v>2</v>
      </c>
      <c r="J3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6728</v>
      </c>
      <c r="K3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434</v>
      </c>
      <c r="L33" s="89">
        <f>SUM(Table13453[[#This Row],[HC PiN]:[IDP PiN]])</f>
        <v>7162</v>
      </c>
      <c r="M33" s="74">
        <f>Table13453[[#This Row],[Total PiN]]*Table13453[[#This Row],[Boys (0-17)2]]</f>
        <v>1510.1171258814511</v>
      </c>
      <c r="N33" s="74">
        <f>Table13453[[#This Row],[Total PiN]]*Table13453[[#This Row],[Men (18+)3]]</f>
        <v>2159.6096146584337</v>
      </c>
      <c r="O33" s="74">
        <f>Table13453[[#This Row],[Total PiN]]*Table13453[[#This Row],[Girls (0-17)4]]</f>
        <v>1438.2837874440779</v>
      </c>
      <c r="P33" s="74">
        <f>Table13453[[#This Row],[Total PiN]]*Table13453[[#This Row],[Women (18+)5]]</f>
        <v>2053.9894720160382</v>
      </c>
      <c r="Q33" s="70">
        <v>0.21085131609626517</v>
      </c>
      <c r="R33" s="70">
        <v>0.30153722628573493</v>
      </c>
      <c r="S33" s="70">
        <v>0.20082152854566851</v>
      </c>
      <c r="T33" s="70">
        <v>0.28678992907233147</v>
      </c>
      <c r="U33" s="72">
        <v>7092.7628365979726</v>
      </c>
      <c r="V33" s="72">
        <v>10143.31839159043</v>
      </c>
      <c r="W33" s="72">
        <v>6755.3738853932937</v>
      </c>
      <c r="X33" s="76">
        <v>9647.2385778522148</v>
      </c>
      <c r="Y33" s="67">
        <v>17236.081228188403</v>
      </c>
      <c r="Z33" s="67">
        <v>16402.61246324551</v>
      </c>
      <c r="AA33" s="73">
        <v>1969.8430092732185</v>
      </c>
      <c r="AB33" s="72">
        <v>1985.7802091082513</v>
      </c>
      <c r="AC33" s="72">
        <v>1841.8401171223547</v>
      </c>
      <c r="AD33" s="72">
        <v>1582.3695490519474</v>
      </c>
      <c r="AE33" s="72">
        <v>1634.8836449876103</v>
      </c>
      <c r="AF33" s="72">
        <v>1575.719187256791</v>
      </c>
      <c r="AG33" s="72">
        <v>1291.2919794870356</v>
      </c>
      <c r="AH33" s="72">
        <v>1030.6018527545725</v>
      </c>
      <c r="AI33" s="72">
        <v>886.71303467773839</v>
      </c>
      <c r="AJ33" s="72">
        <v>710.88640729648716</v>
      </c>
      <c r="AK33" s="72">
        <v>584.17989663802314</v>
      </c>
      <c r="AL33" s="72">
        <v>459.11680416256507</v>
      </c>
      <c r="AM33" s="72">
        <v>361.26322508607535</v>
      </c>
      <c r="AN33" s="72">
        <v>226.80860619369076</v>
      </c>
      <c r="AO33" s="72">
        <v>138.24237878842533</v>
      </c>
      <c r="AP33" s="72">
        <v>63.271645138781196</v>
      </c>
      <c r="AQ33" s="76">
        <v>59.800916221941762</v>
      </c>
      <c r="AR33" s="73">
        <v>2214.8178423479358</v>
      </c>
      <c r="AS33" s="72">
        <v>2093.0283316988953</v>
      </c>
      <c r="AT33" s="72">
        <v>1843.1005870334657</v>
      </c>
      <c r="AU33" s="72">
        <v>1573.8711778230793</v>
      </c>
      <c r="AV33" s="72">
        <v>1767.2196935578952</v>
      </c>
      <c r="AW33" s="72">
        <v>1793.6871202901611</v>
      </c>
      <c r="AX33" s="72">
        <v>1527.600879094708</v>
      </c>
      <c r="AY33" s="72">
        <v>1127.5918151057913</v>
      </c>
      <c r="AZ33" s="72">
        <v>846.90784727258597</v>
      </c>
      <c r="BA33" s="72">
        <v>645.00471615717811</v>
      </c>
      <c r="BB33" s="72">
        <v>544.78120312255862</v>
      </c>
      <c r="BC33" s="72">
        <v>443.78877688667114</v>
      </c>
      <c r="BD33" s="72">
        <v>338.85119674616158</v>
      </c>
      <c r="BE33" s="72">
        <v>206.78323915248785</v>
      </c>
      <c r="BF33" s="72">
        <v>130.902423566235</v>
      </c>
      <c r="BG33" s="72">
        <v>80.711583819951713</v>
      </c>
      <c r="BH33" s="76">
        <v>57.43279451263296</v>
      </c>
      <c r="BI33" s="73">
        <v>4184.6608516211536</v>
      </c>
      <c r="BJ33" s="72">
        <v>4078.8085408071461</v>
      </c>
      <c r="BK33" s="72">
        <v>3684.9407041558206</v>
      </c>
      <c r="BL33" s="72">
        <v>3156.2407268750276</v>
      </c>
      <c r="BM33" s="72">
        <v>3402.1033385455066</v>
      </c>
      <c r="BN33" s="72">
        <v>3369.4063075469512</v>
      </c>
      <c r="BO33" s="72">
        <v>2818.8928585817443</v>
      </c>
      <c r="BP33" s="72">
        <v>2158.1936678603638</v>
      </c>
      <c r="BQ33" s="72">
        <v>1733.6208819503245</v>
      </c>
      <c r="BR33" s="72">
        <v>1355.8911234536654</v>
      </c>
      <c r="BS33" s="72">
        <v>1128.9610997605816</v>
      </c>
      <c r="BT33" s="72">
        <v>902.90558104923628</v>
      </c>
      <c r="BU33" s="72">
        <v>700.1144218322371</v>
      </c>
      <c r="BV33" s="72">
        <v>433.59184534617867</v>
      </c>
      <c r="BW33" s="72">
        <v>269.14480235466033</v>
      </c>
      <c r="BX33" s="72">
        <v>143.98322895873292</v>
      </c>
      <c r="BY33" s="76">
        <v>117.23371073457471</v>
      </c>
    </row>
    <row r="34" spans="1:77" x14ac:dyDescent="0.35">
      <c r="A34" s="65" t="s">
        <v>121</v>
      </c>
      <c r="B34" s="66" t="s">
        <v>114</v>
      </c>
      <c r="C34" s="65" t="s">
        <v>1059</v>
      </c>
      <c r="D34" s="65" t="s">
        <v>121</v>
      </c>
      <c r="E34" s="65" t="s">
        <v>122</v>
      </c>
      <c r="F34" s="65" t="s">
        <v>1068</v>
      </c>
      <c r="G34" s="66">
        <v>354</v>
      </c>
      <c r="H34" s="68">
        <v>35735.603957164967</v>
      </c>
      <c r="I34" s="69">
        <v>3.5</v>
      </c>
      <c r="J3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4" s="88">
        <f>SUM(Table13453[[#This Row],[HC PiN]:[IDP PiN]])</f>
        <v>0</v>
      </c>
      <c r="M34" s="68">
        <f>Table13453[[#This Row],[Total PiN]]*Table13453[[#This Row],[Boys (0-17)2]]</f>
        <v>0</v>
      </c>
      <c r="N34" s="68">
        <f>Table13453[[#This Row],[Total PiN]]*Table13453[[#This Row],[Men (18+)3]]</f>
        <v>0</v>
      </c>
      <c r="O34" s="68">
        <f>Table13453[[#This Row],[Total PiN]]*Table13453[[#This Row],[Girls (0-17)4]]</f>
        <v>0</v>
      </c>
      <c r="P34" s="68">
        <f>Table13453[[#This Row],[Total PiN]]*Table13453[[#This Row],[Women (18+)5]]</f>
        <v>0</v>
      </c>
      <c r="Q34" s="70">
        <v>0.21213485481589361</v>
      </c>
      <c r="R34" s="70">
        <v>0.29667683071566336</v>
      </c>
      <c r="S34" s="70">
        <v>0.19970930202854914</v>
      </c>
      <c r="T34" s="70">
        <v>0.29147901243989427</v>
      </c>
      <c r="U34" s="65">
        <v>7580.7671572114641</v>
      </c>
      <c r="V34" s="65">
        <v>10601.925725721821</v>
      </c>
      <c r="W34" s="65">
        <v>7136.7325238540743</v>
      </c>
      <c r="X34" s="71">
        <v>10416.178550377623</v>
      </c>
      <c r="Y34" s="67">
        <v>18182.692882933286</v>
      </c>
      <c r="Z34" s="67">
        <v>17552.911074231699</v>
      </c>
      <c r="AA34" s="66">
        <v>2444.5906402764917</v>
      </c>
      <c r="AB34" s="65">
        <v>2114.9064881214804</v>
      </c>
      <c r="AC34" s="65">
        <v>1708.8161735694671</v>
      </c>
      <c r="AD34" s="65">
        <v>1468.1462818895345</v>
      </c>
      <c r="AE34" s="65">
        <v>1743.7954911016111</v>
      </c>
      <c r="AF34" s="65">
        <v>1764.117883445356</v>
      </c>
      <c r="AG34" s="65">
        <v>1500.4302506447302</v>
      </c>
      <c r="AH34" s="65">
        <v>1191.5224943436035</v>
      </c>
      <c r="AI34" s="65">
        <v>939.22789877137257</v>
      </c>
      <c r="AJ34" s="65">
        <v>733.29088367703912</v>
      </c>
      <c r="AK34" s="65">
        <v>622.06901817929247</v>
      </c>
      <c r="AL34" s="65">
        <v>474.3733624360699</v>
      </c>
      <c r="AM34" s="65">
        <v>330.23367521022556</v>
      </c>
      <c r="AN34" s="65">
        <v>211.33932097492772</v>
      </c>
      <c r="AO34" s="65">
        <v>141.70644744160862</v>
      </c>
      <c r="AP34" s="65">
        <v>95.500767467371006</v>
      </c>
      <c r="AQ34" s="71">
        <v>68.843996681516657</v>
      </c>
      <c r="AR34" s="66">
        <v>2537.7368679598003</v>
      </c>
      <c r="AS34" s="65">
        <v>2244.8901767149009</v>
      </c>
      <c r="AT34" s="65">
        <v>1862.7418575351405</v>
      </c>
      <c r="AU34" s="65">
        <v>1563.7869595851378</v>
      </c>
      <c r="AV34" s="65">
        <v>1773.8582224212803</v>
      </c>
      <c r="AW34" s="65">
        <v>1827.8517481547699</v>
      </c>
      <c r="AX34" s="65">
        <v>1622.816723857437</v>
      </c>
      <c r="AY34" s="65">
        <v>1226.0271577621654</v>
      </c>
      <c r="AZ34" s="65">
        <v>940.77587087968311</v>
      </c>
      <c r="BA34" s="65">
        <v>718.86534130311134</v>
      </c>
      <c r="BB34" s="65">
        <v>596.44929911967233</v>
      </c>
      <c r="BC34" s="65">
        <v>469.63996772548217</v>
      </c>
      <c r="BD34" s="65">
        <v>332.61578341577831</v>
      </c>
      <c r="BE34" s="65">
        <v>199.61090915187469</v>
      </c>
      <c r="BF34" s="65">
        <v>127.6492703566427</v>
      </c>
      <c r="BG34" s="65">
        <v>76.834878999179793</v>
      </c>
      <c r="BH34" s="71">
        <v>60.541847991225346</v>
      </c>
      <c r="BI34" s="66">
        <v>4982.3275082362925</v>
      </c>
      <c r="BJ34" s="65">
        <v>4359.7966648363818</v>
      </c>
      <c r="BK34" s="65">
        <v>3571.5580311046078</v>
      </c>
      <c r="BL34" s="65">
        <v>3031.9332414746727</v>
      </c>
      <c r="BM34" s="65">
        <v>3517.6537135228905</v>
      </c>
      <c r="BN34" s="65">
        <v>3591.9696316001255</v>
      </c>
      <c r="BO34" s="65">
        <v>3123.2469745021667</v>
      </c>
      <c r="BP34" s="65">
        <v>2417.5496521057689</v>
      </c>
      <c r="BQ34" s="65">
        <v>1880.003769651056</v>
      </c>
      <c r="BR34" s="65">
        <v>1452.1562249801505</v>
      </c>
      <c r="BS34" s="65">
        <v>1218.5183172989643</v>
      </c>
      <c r="BT34" s="65">
        <v>944.01333016155195</v>
      </c>
      <c r="BU34" s="65">
        <v>662.84945862600375</v>
      </c>
      <c r="BV34" s="65">
        <v>410.95023012680241</v>
      </c>
      <c r="BW34" s="65">
        <v>269.35571779825131</v>
      </c>
      <c r="BX34" s="65">
        <v>172.33564646655083</v>
      </c>
      <c r="BY34" s="71">
        <v>129.385844672742</v>
      </c>
    </row>
    <row r="35" spans="1:77" x14ac:dyDescent="0.35">
      <c r="A35" s="72" t="s">
        <v>123</v>
      </c>
      <c r="B35" s="73" t="s">
        <v>114</v>
      </c>
      <c r="C35" s="72" t="s">
        <v>1059</v>
      </c>
      <c r="D35" s="72" t="s">
        <v>123</v>
      </c>
      <c r="E35" s="72" t="s">
        <v>823</v>
      </c>
      <c r="F35" s="72" t="s">
        <v>1069</v>
      </c>
      <c r="G35" s="73">
        <v>11641</v>
      </c>
      <c r="H35" s="74">
        <v>43987.587832265512</v>
      </c>
      <c r="I35" s="75">
        <v>2.5</v>
      </c>
      <c r="J3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5" s="89">
        <f>SUM(Table13453[[#This Row],[HC PiN]:[IDP PiN]])</f>
        <v>0</v>
      </c>
      <c r="M35" s="74">
        <f>Table13453[[#This Row],[Total PiN]]*Table13453[[#This Row],[Boys (0-17)2]]</f>
        <v>0</v>
      </c>
      <c r="N35" s="74">
        <f>Table13453[[#This Row],[Total PiN]]*Table13453[[#This Row],[Men (18+)3]]</f>
        <v>0</v>
      </c>
      <c r="O35" s="74">
        <f>Table13453[[#This Row],[Total PiN]]*Table13453[[#This Row],[Girls (0-17)4]]</f>
        <v>0</v>
      </c>
      <c r="P35" s="74">
        <f>Table13453[[#This Row],[Total PiN]]*Table13453[[#This Row],[Women (18+)5]]</f>
        <v>0</v>
      </c>
      <c r="Q35" s="70">
        <v>0.17656259188462806</v>
      </c>
      <c r="R35" s="70">
        <v>0.33911722405979111</v>
      </c>
      <c r="S35" s="70">
        <v>0.1765221903283262</v>
      </c>
      <c r="T35" s="70">
        <v>0.30779799372725486</v>
      </c>
      <c r="U35" s="72">
        <v>7766.562518417526</v>
      </c>
      <c r="V35" s="72">
        <v>14916.948678764125</v>
      </c>
      <c r="W35" s="72">
        <v>7764.7853514111375</v>
      </c>
      <c r="X35" s="76">
        <v>13539.291283672732</v>
      </c>
      <c r="Y35" s="67">
        <v>22683.511197181651</v>
      </c>
      <c r="Z35" s="67">
        <v>21304.076635083868</v>
      </c>
      <c r="AA35" s="73">
        <v>2343.169659432775</v>
      </c>
      <c r="AB35" s="72">
        <v>2270.0797100641676</v>
      </c>
      <c r="AC35" s="72">
        <v>2056.0688125642646</v>
      </c>
      <c r="AD35" s="72">
        <v>1865.8369729023509</v>
      </c>
      <c r="AE35" s="72">
        <v>2268.72938556398</v>
      </c>
      <c r="AF35" s="72">
        <v>2330.1874006820863</v>
      </c>
      <c r="AG35" s="72">
        <v>1987.9719402204876</v>
      </c>
      <c r="AH35" s="72">
        <v>1597.2348294110759</v>
      </c>
      <c r="AI35" s="72">
        <v>1308.1931934861811</v>
      </c>
      <c r="AJ35" s="72">
        <v>1000.2767082004285</v>
      </c>
      <c r="AK35" s="72">
        <v>747.71657926530327</v>
      </c>
      <c r="AL35" s="72">
        <v>548.52689155553253</v>
      </c>
      <c r="AM35" s="72">
        <v>406.03961894864699</v>
      </c>
      <c r="AN35" s="72">
        <v>253.05104825386843</v>
      </c>
      <c r="AO35" s="72">
        <v>159.18366696844413</v>
      </c>
      <c r="AP35" s="72">
        <v>89.77077626743629</v>
      </c>
      <c r="AQ35" s="76">
        <v>72.039441296830574</v>
      </c>
      <c r="AR35" s="73">
        <v>2280.0340874298186</v>
      </c>
      <c r="AS35" s="72">
        <v>2265.3944753385299</v>
      </c>
      <c r="AT35" s="72">
        <v>2100.4579421574922</v>
      </c>
      <c r="AU35" s="72">
        <v>1949.5439935496643</v>
      </c>
      <c r="AV35" s="72">
        <v>2642.8726509517337</v>
      </c>
      <c r="AW35" s="72">
        <v>2807.5071186752984</v>
      </c>
      <c r="AX35" s="72">
        <v>2199.3566023468597</v>
      </c>
      <c r="AY35" s="72">
        <v>1648.598631850238</v>
      </c>
      <c r="AZ35" s="72">
        <v>1398.8024815651602</v>
      </c>
      <c r="BA35" s="72">
        <v>1074.4287599982713</v>
      </c>
      <c r="BB35" s="72">
        <v>822.67530023762242</v>
      </c>
      <c r="BC35" s="72">
        <v>610.37263514818608</v>
      </c>
      <c r="BD35" s="72">
        <v>409.60735755859196</v>
      </c>
      <c r="BE35" s="72">
        <v>225.0693231836963</v>
      </c>
      <c r="BF35" s="72">
        <v>129.02863022017965</v>
      </c>
      <c r="BG35" s="72">
        <v>63.114938550520314</v>
      </c>
      <c r="BH35" s="76">
        <v>56.646268419783091</v>
      </c>
      <c r="BI35" s="73">
        <v>4623.203746862594</v>
      </c>
      <c r="BJ35" s="72">
        <v>4535.4741854026979</v>
      </c>
      <c r="BK35" s="72">
        <v>4156.5267547217563</v>
      </c>
      <c r="BL35" s="72">
        <v>3815.3809664520149</v>
      </c>
      <c r="BM35" s="72">
        <v>4911.6020365157137</v>
      </c>
      <c r="BN35" s="72">
        <v>5137.6945193573847</v>
      </c>
      <c r="BO35" s="72">
        <v>4187.3285425673484</v>
      </c>
      <c r="BP35" s="72">
        <v>3245.8334612613139</v>
      </c>
      <c r="BQ35" s="72">
        <v>2706.9956750513411</v>
      </c>
      <c r="BR35" s="72">
        <v>2074.7054681986997</v>
      </c>
      <c r="BS35" s="72">
        <v>1570.3918795029253</v>
      </c>
      <c r="BT35" s="72">
        <v>1158.8995267037187</v>
      </c>
      <c r="BU35" s="72">
        <v>815.64697650723895</v>
      </c>
      <c r="BV35" s="72">
        <v>478.12037143756476</v>
      </c>
      <c r="BW35" s="72">
        <v>288.21229718862372</v>
      </c>
      <c r="BX35" s="72">
        <v>152.8857148179566</v>
      </c>
      <c r="BY35" s="76">
        <v>128.6857097166137</v>
      </c>
    </row>
    <row r="36" spans="1:77" x14ac:dyDescent="0.35">
      <c r="A36" s="65" t="s">
        <v>125</v>
      </c>
      <c r="B36" s="66" t="s">
        <v>114</v>
      </c>
      <c r="C36" s="65" t="s">
        <v>1059</v>
      </c>
      <c r="D36" s="65" t="s">
        <v>125</v>
      </c>
      <c r="E36" s="65" t="s">
        <v>824</v>
      </c>
      <c r="F36" s="65" t="s">
        <v>1070</v>
      </c>
      <c r="G36" s="66">
        <v>18202</v>
      </c>
      <c r="H36" s="68">
        <v>170101.11307108041</v>
      </c>
      <c r="I36" s="69">
        <v>4</v>
      </c>
      <c r="J3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68040</v>
      </c>
      <c r="K3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14562</v>
      </c>
      <c r="L36" s="88">
        <f>SUM(Table13453[[#This Row],[HC PiN]:[IDP PiN]])</f>
        <v>82602</v>
      </c>
      <c r="M36" s="68">
        <f>Table13453[[#This Row],[Total PiN]]*Table13453[[#This Row],[Boys (0-17)2]]</f>
        <v>15690.264842074223</v>
      </c>
      <c r="N36" s="68">
        <f>Table13453[[#This Row],[Total PiN]]*Table13453[[#This Row],[Men (18+)3]]</f>
        <v>26514.259842105268</v>
      </c>
      <c r="O36" s="68">
        <f>Table13453[[#This Row],[Total PiN]]*Table13453[[#This Row],[Girls (0-17)4]]</f>
        <v>14843.238974778073</v>
      </c>
      <c r="P36" s="68">
        <f>Table13453[[#This Row],[Total PiN]]*Table13453[[#This Row],[Women (18+)5]]</f>
        <v>25554.236341042411</v>
      </c>
      <c r="Q36" s="70">
        <v>0.1899501808924024</v>
      </c>
      <c r="R36" s="70">
        <v>0.32098810975648612</v>
      </c>
      <c r="S36" s="70">
        <v>0.17969587872906312</v>
      </c>
      <c r="T36" s="70">
        <v>0.30936583062204803</v>
      </c>
      <c r="U36" s="65">
        <v>32310.737197850718</v>
      </c>
      <c r="V36" s="65">
        <v>54600.434752160414</v>
      </c>
      <c r="W36" s="65">
        <v>30566.46898609952</v>
      </c>
      <c r="X36" s="71">
        <v>52623.472134969699</v>
      </c>
      <c r="Y36" s="67">
        <v>86911.171950011136</v>
      </c>
      <c r="Z36" s="67">
        <v>83189.94112106922</v>
      </c>
      <c r="AA36" s="66">
        <v>8667.6487546168792</v>
      </c>
      <c r="AB36" s="65">
        <v>8917.68641976246</v>
      </c>
      <c r="AC36" s="65">
        <v>8461.180064753491</v>
      </c>
      <c r="AD36" s="65">
        <v>7616.0910000702688</v>
      </c>
      <c r="AE36" s="65">
        <v>8741.3085498401415</v>
      </c>
      <c r="AF36" s="65">
        <v>8789.3999289605235</v>
      </c>
      <c r="AG36" s="65">
        <v>7323.1563032108415</v>
      </c>
      <c r="AH36" s="65">
        <v>5914.4910839510694</v>
      </c>
      <c r="AI36" s="65">
        <v>5095.1363045726539</v>
      </c>
      <c r="AJ36" s="65">
        <v>3991.7319648735092</v>
      </c>
      <c r="AK36" s="65">
        <v>3061.3943946812765</v>
      </c>
      <c r="AL36" s="65">
        <v>2249.6908888343901</v>
      </c>
      <c r="AM36" s="65">
        <v>1524.5433491222959</v>
      </c>
      <c r="AN36" s="65">
        <v>1035.8814247264895</v>
      </c>
      <c r="AO36" s="65">
        <v>774.70696369033806</v>
      </c>
      <c r="AP36" s="65">
        <v>587.11084222849627</v>
      </c>
      <c r="AQ36" s="71">
        <v>438.7828831741121</v>
      </c>
      <c r="AR36" s="66">
        <v>9297.7935098787075</v>
      </c>
      <c r="AS36" s="65">
        <v>9469.8791753074529</v>
      </c>
      <c r="AT36" s="65">
        <v>8879.6938864520871</v>
      </c>
      <c r="AU36" s="65">
        <v>7891.2098066618028</v>
      </c>
      <c r="AV36" s="65">
        <v>9396.9524462312729</v>
      </c>
      <c r="AW36" s="65">
        <v>9682.8217077457357</v>
      </c>
      <c r="AX36" s="65">
        <v>7863.918087754636</v>
      </c>
      <c r="AY36" s="65">
        <v>5953.3105311333602</v>
      </c>
      <c r="AZ36" s="65">
        <v>5075.7679276790905</v>
      </c>
      <c r="BA36" s="65">
        <v>3927.355017157352</v>
      </c>
      <c r="BB36" s="65">
        <v>3020.2722268647585</v>
      </c>
      <c r="BC36" s="65">
        <v>2312.9280705412652</v>
      </c>
      <c r="BD36" s="65">
        <v>1607.0649211194432</v>
      </c>
      <c r="BE36" s="65">
        <v>1002.8309798445836</v>
      </c>
      <c r="BF36" s="65">
        <v>688.61017726689477</v>
      </c>
      <c r="BG36" s="65">
        <v>499.23839313796583</v>
      </c>
      <c r="BH36" s="71">
        <v>341.5250852347292</v>
      </c>
      <c r="BI36" s="66">
        <v>17965.442264495592</v>
      </c>
      <c r="BJ36" s="65">
        <v>18387.565595069911</v>
      </c>
      <c r="BK36" s="65">
        <v>17340.87395120558</v>
      </c>
      <c r="BL36" s="65">
        <v>15507.300806732068</v>
      </c>
      <c r="BM36" s="65">
        <v>18138.260996071411</v>
      </c>
      <c r="BN36" s="65">
        <v>18472.221636706261</v>
      </c>
      <c r="BO36" s="65">
        <v>15187.074390965474</v>
      </c>
      <c r="BP36" s="65">
        <v>11867.801615084429</v>
      </c>
      <c r="BQ36" s="65">
        <v>10170.904232251742</v>
      </c>
      <c r="BR36" s="65">
        <v>7919.0869820308626</v>
      </c>
      <c r="BS36" s="65">
        <v>6081.6666215460345</v>
      </c>
      <c r="BT36" s="65">
        <v>4562.6189593756544</v>
      </c>
      <c r="BU36" s="65">
        <v>3131.6082702417389</v>
      </c>
      <c r="BV36" s="65">
        <v>2038.7124045710732</v>
      </c>
      <c r="BW36" s="65">
        <v>1463.3171409572328</v>
      </c>
      <c r="BX36" s="65">
        <v>1086.3492353664622</v>
      </c>
      <c r="BY36" s="71">
        <v>780.30796840884125</v>
      </c>
    </row>
    <row r="37" spans="1:77" x14ac:dyDescent="0.35">
      <c r="A37" s="72" t="s">
        <v>444</v>
      </c>
      <c r="B37" s="73" t="s">
        <v>825</v>
      </c>
      <c r="C37" s="72" t="s">
        <v>1071</v>
      </c>
      <c r="D37" s="72" t="s">
        <v>444</v>
      </c>
      <c r="E37" s="72" t="s">
        <v>443</v>
      </c>
      <c r="F37" s="72" t="s">
        <v>1072</v>
      </c>
      <c r="G37" s="73">
        <v>4366</v>
      </c>
      <c r="H37" s="74">
        <v>141233.01941565159</v>
      </c>
      <c r="I37" s="75">
        <v>3</v>
      </c>
      <c r="J3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42370</v>
      </c>
      <c r="K3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3056</v>
      </c>
      <c r="L37" s="89">
        <f>SUM(Table13453[[#This Row],[HC PiN]:[IDP PiN]])</f>
        <v>45426</v>
      </c>
      <c r="M37" s="74">
        <f>Table13453[[#This Row],[Total PiN]]*Table13453[[#This Row],[Boys (0-17)2]]</f>
        <v>12655.198380618009</v>
      </c>
      <c r="N37" s="74">
        <f>Table13453[[#This Row],[Total PiN]]*Table13453[[#This Row],[Men (18+)3]]</f>
        <v>11359.808594540324</v>
      </c>
      <c r="O37" s="74">
        <f>Table13453[[#This Row],[Total PiN]]*Table13453[[#This Row],[Girls (0-17)4]]</f>
        <v>11780.406861886469</v>
      </c>
      <c r="P37" s="74">
        <f>Table13453[[#This Row],[Total PiN]]*Table13453[[#This Row],[Women (18+)5]]</f>
        <v>9630.586162955211</v>
      </c>
      <c r="Q37" s="70">
        <v>0.27858931846559259</v>
      </c>
      <c r="R37" s="70">
        <v>0.25007283482015419</v>
      </c>
      <c r="S37" s="70">
        <v>0.25933181133902322</v>
      </c>
      <c r="T37" s="70">
        <v>0.21200603537523027</v>
      </c>
      <c r="U37" s="72">
        <v>39346.01062384418</v>
      </c>
      <c r="V37" s="72">
        <v>35318.541535481869</v>
      </c>
      <c r="W37" s="72">
        <v>36626.214745940364</v>
      </c>
      <c r="X37" s="76">
        <v>29942.252510385217</v>
      </c>
      <c r="Y37" s="67">
        <v>74664.552159326049</v>
      </c>
      <c r="Z37" s="67">
        <v>66568.467256325588</v>
      </c>
      <c r="AA37" s="73">
        <v>12463.972974881728</v>
      </c>
      <c r="AB37" s="72">
        <v>11903.440410403953</v>
      </c>
      <c r="AC37" s="72">
        <v>9507.6383251112657</v>
      </c>
      <c r="AD37" s="72">
        <v>4189.9289917157112</v>
      </c>
      <c r="AE37" s="72">
        <v>4787.9081506629318</v>
      </c>
      <c r="AF37" s="72">
        <v>4842.1187250704043</v>
      </c>
      <c r="AG37" s="72">
        <v>4201.7084516498708</v>
      </c>
      <c r="AH37" s="72">
        <v>3640.0442407308378</v>
      </c>
      <c r="AI37" s="72">
        <v>2719.8886329156926</v>
      </c>
      <c r="AJ37" s="72">
        <v>1785.097240205454</v>
      </c>
      <c r="AK37" s="72">
        <v>1712.8341938183971</v>
      </c>
      <c r="AL37" s="72">
        <v>1628.5426830353522</v>
      </c>
      <c r="AM37" s="72">
        <v>1303.4800072349833</v>
      </c>
      <c r="AN37" s="72">
        <v>830.88983248985733</v>
      </c>
      <c r="AO37" s="72">
        <v>529.25642933693041</v>
      </c>
      <c r="AP37" s="72">
        <v>285.61797852443715</v>
      </c>
      <c r="AQ37" s="76">
        <v>236.09998853776469</v>
      </c>
      <c r="AR37" s="73">
        <v>13288.838680797664</v>
      </c>
      <c r="AS37" s="72">
        <v>12856.507908056174</v>
      </c>
      <c r="AT37" s="72">
        <v>10298.987832145198</v>
      </c>
      <c r="AU37" s="72">
        <v>4375.1640746572011</v>
      </c>
      <c r="AV37" s="72">
        <v>4947.4720270712296</v>
      </c>
      <c r="AW37" s="72">
        <v>5250.0681792593841</v>
      </c>
      <c r="AX37" s="72">
        <v>5326.2210595712331</v>
      </c>
      <c r="AY37" s="72">
        <v>5338.3694913950367</v>
      </c>
      <c r="AZ37" s="72">
        <v>4058.3706925839961</v>
      </c>
      <c r="BA37" s="72">
        <v>2275.0601316687334</v>
      </c>
      <c r="BB37" s="72">
        <v>1607.9929040565285</v>
      </c>
      <c r="BC37" s="72">
        <v>1420.2921689709578</v>
      </c>
      <c r="BD37" s="72">
        <v>1254.958767539473</v>
      </c>
      <c r="BE37" s="72">
        <v>960.39187505167934</v>
      </c>
      <c r="BF37" s="72">
        <v>702.33401187901973</v>
      </c>
      <c r="BG37" s="72">
        <v>430.1086983138494</v>
      </c>
      <c r="BH37" s="76">
        <v>273.41365630867961</v>
      </c>
      <c r="BI37" s="73">
        <v>25752.811655679387</v>
      </c>
      <c r="BJ37" s="72">
        <v>24759.948318460123</v>
      </c>
      <c r="BK37" s="72">
        <v>19806.626157256465</v>
      </c>
      <c r="BL37" s="72">
        <v>8565.0930663729123</v>
      </c>
      <c r="BM37" s="72">
        <v>9735.3801777341578</v>
      </c>
      <c r="BN37" s="72">
        <v>10092.186904329788</v>
      </c>
      <c r="BO37" s="72">
        <v>9527.9295112211039</v>
      </c>
      <c r="BP37" s="72">
        <v>8978.413732125875</v>
      </c>
      <c r="BQ37" s="72">
        <v>6778.2593254996891</v>
      </c>
      <c r="BR37" s="72">
        <v>4060.1573718741879</v>
      </c>
      <c r="BS37" s="72">
        <v>3320.8270978749251</v>
      </c>
      <c r="BT37" s="72">
        <v>3048.8348520063091</v>
      </c>
      <c r="BU37" s="72">
        <v>2558.4387747744559</v>
      </c>
      <c r="BV37" s="72">
        <v>1791.2817075415364</v>
      </c>
      <c r="BW37" s="72">
        <v>1231.59044121595</v>
      </c>
      <c r="BX37" s="72">
        <v>715.72667683828661</v>
      </c>
      <c r="BY37" s="76">
        <v>509.51364484644432</v>
      </c>
    </row>
    <row r="38" spans="1:77" x14ac:dyDescent="0.35">
      <c r="A38" s="65" t="s">
        <v>128</v>
      </c>
      <c r="B38" s="66" t="s">
        <v>825</v>
      </c>
      <c r="C38" s="65" t="s">
        <v>1071</v>
      </c>
      <c r="D38" s="65" t="s">
        <v>128</v>
      </c>
      <c r="E38" s="65" t="s">
        <v>827</v>
      </c>
      <c r="F38" s="65" t="s">
        <v>1073</v>
      </c>
      <c r="G38" s="66">
        <v>14078</v>
      </c>
      <c r="H38" s="68">
        <v>482213.62648510421</v>
      </c>
      <c r="I38" s="69">
        <v>2</v>
      </c>
      <c r="J3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96443</v>
      </c>
      <c r="K3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8447</v>
      </c>
      <c r="L38" s="88">
        <f>SUM(Table13453[[#This Row],[HC PiN]:[IDP PiN]])</f>
        <v>104890</v>
      </c>
      <c r="M38" s="68">
        <f>Table13453[[#This Row],[Total PiN]]*Table13453[[#This Row],[Boys (0-17)2]]</f>
        <v>32456.671348197189</v>
      </c>
      <c r="N38" s="68">
        <f>Table13453[[#This Row],[Total PiN]]*Table13453[[#This Row],[Men (18+)3]]</f>
        <v>23264.289199368846</v>
      </c>
      <c r="O38" s="68">
        <f>Table13453[[#This Row],[Total PiN]]*Table13453[[#This Row],[Girls (0-17)4]]</f>
        <v>30341.160285963411</v>
      </c>
      <c r="P38" s="68">
        <f>Table13453[[#This Row],[Total PiN]]*Table13453[[#This Row],[Women (18+)5]]</f>
        <v>18827.879166470535</v>
      </c>
      <c r="Q38" s="70">
        <v>0.3094353260386804</v>
      </c>
      <c r="R38" s="70">
        <v>0.2217970178221837</v>
      </c>
      <c r="S38" s="70">
        <v>0.28926647236117276</v>
      </c>
      <c r="T38" s="70">
        <v>0.17950118377796295</v>
      </c>
      <c r="U38" s="65">
        <v>149213.93073171267</v>
      </c>
      <c r="V38" s="65">
        <v>106953.5443076165</v>
      </c>
      <c r="W38" s="65">
        <v>139488.23465783428</v>
      </c>
      <c r="X38" s="71">
        <v>86557.916787940674</v>
      </c>
      <c r="Y38" s="67">
        <v>256167.47503932915</v>
      </c>
      <c r="Z38" s="67">
        <v>226046.15144577494</v>
      </c>
      <c r="AA38" s="66">
        <v>49720.614936375554</v>
      </c>
      <c r="AB38" s="65">
        <v>45340.909705805345</v>
      </c>
      <c r="AC38" s="65">
        <v>34713.485858026535</v>
      </c>
      <c r="AD38" s="65">
        <v>14393.369738146523</v>
      </c>
      <c r="AE38" s="65">
        <v>14455.846194132326</v>
      </c>
      <c r="AF38" s="65">
        <v>14253.13928327644</v>
      </c>
      <c r="AG38" s="65">
        <v>13226.419033279768</v>
      </c>
      <c r="AH38" s="65">
        <v>11753.069193186009</v>
      </c>
      <c r="AI38" s="65">
        <v>9012.1508178598233</v>
      </c>
      <c r="AJ38" s="65">
        <v>5550.00299323322</v>
      </c>
      <c r="AK38" s="65">
        <v>4156.0593316317736</v>
      </c>
      <c r="AL38" s="65">
        <v>3421.7188356672623</v>
      </c>
      <c r="AM38" s="65">
        <v>2484.5738095193656</v>
      </c>
      <c r="AN38" s="65">
        <v>1517.4102137261029</v>
      </c>
      <c r="AO38" s="65">
        <v>986.97744959149134</v>
      </c>
      <c r="AP38" s="65">
        <v>564.18532390415589</v>
      </c>
      <c r="AQ38" s="71">
        <v>496.21872841323142</v>
      </c>
      <c r="AR38" s="66">
        <v>54000.902642001289</v>
      </c>
      <c r="AS38" s="65">
        <v>48489.295142415089</v>
      </c>
      <c r="AT38" s="65">
        <v>36712.284791089915</v>
      </c>
      <c r="AU38" s="65">
        <v>14820.990974997101</v>
      </c>
      <c r="AV38" s="65">
        <v>15467.024196786304</v>
      </c>
      <c r="AW38" s="65">
        <v>15947.214989807591</v>
      </c>
      <c r="AX38" s="65">
        <v>15828.960555245023</v>
      </c>
      <c r="AY38" s="65">
        <v>15896.015414888578</v>
      </c>
      <c r="AZ38" s="65">
        <v>12708.036421423076</v>
      </c>
      <c r="BA38" s="65">
        <v>7346.5599381273178</v>
      </c>
      <c r="BB38" s="65">
        <v>5615.2564089343296</v>
      </c>
      <c r="BC38" s="65">
        <v>4826.2921938051322</v>
      </c>
      <c r="BD38" s="65">
        <v>3484.1311807477227</v>
      </c>
      <c r="BE38" s="65">
        <v>2270.1765993005856</v>
      </c>
      <c r="BF38" s="65">
        <v>1449.5250779023359</v>
      </c>
      <c r="BG38" s="65">
        <v>726.6454002803581</v>
      </c>
      <c r="BH38" s="71">
        <v>578.16311157745963</v>
      </c>
      <c r="BI38" s="66">
        <v>103721.51757837686</v>
      </c>
      <c r="BJ38" s="65">
        <v>93830.204848220441</v>
      </c>
      <c r="BK38" s="65">
        <v>71425.770649116443</v>
      </c>
      <c r="BL38" s="65">
        <v>29214.360713143629</v>
      </c>
      <c r="BM38" s="65">
        <v>29922.870390918637</v>
      </c>
      <c r="BN38" s="65">
        <v>30200.354273084031</v>
      </c>
      <c r="BO38" s="65">
        <v>29055.379588524793</v>
      </c>
      <c r="BP38" s="65">
        <v>27649.084608074587</v>
      </c>
      <c r="BQ38" s="65">
        <v>21720.187239282895</v>
      </c>
      <c r="BR38" s="65">
        <v>12896.562931360539</v>
      </c>
      <c r="BS38" s="65">
        <v>9771.3157405661004</v>
      </c>
      <c r="BT38" s="65">
        <v>8248.0110294723945</v>
      </c>
      <c r="BU38" s="65">
        <v>5968.7049902670879</v>
      </c>
      <c r="BV38" s="65">
        <v>3787.5868130266886</v>
      </c>
      <c r="BW38" s="65">
        <v>2436.5025274938271</v>
      </c>
      <c r="BX38" s="65">
        <v>1290.8307241845139</v>
      </c>
      <c r="BY38" s="71">
        <v>1074.3818399906911</v>
      </c>
    </row>
    <row r="39" spans="1:77" x14ac:dyDescent="0.35">
      <c r="A39" s="72" t="s">
        <v>447</v>
      </c>
      <c r="B39" s="73" t="s">
        <v>825</v>
      </c>
      <c r="C39" s="72" t="s">
        <v>1071</v>
      </c>
      <c r="D39" s="72" t="s">
        <v>447</v>
      </c>
      <c r="E39" s="72" t="s">
        <v>828</v>
      </c>
      <c r="F39" s="72" t="s">
        <v>1074</v>
      </c>
      <c r="G39" s="73">
        <v>6009</v>
      </c>
      <c r="H39" s="74">
        <v>245517.9495575591</v>
      </c>
      <c r="I39" s="75">
        <v>3</v>
      </c>
      <c r="J3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73655</v>
      </c>
      <c r="K3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4206</v>
      </c>
      <c r="L39" s="89">
        <f>SUM(Table13453[[#This Row],[HC PiN]:[IDP PiN]])</f>
        <v>77861</v>
      </c>
      <c r="M39" s="74">
        <f>Table13453[[#This Row],[Total PiN]]*Table13453[[#This Row],[Boys (0-17)2]]</f>
        <v>24284.916659728413</v>
      </c>
      <c r="N39" s="74">
        <f>Table13453[[#This Row],[Total PiN]]*Table13453[[#This Row],[Men (18+)3]]</f>
        <v>16889.023933834811</v>
      </c>
      <c r="O39" s="74">
        <f>Table13453[[#This Row],[Total PiN]]*Table13453[[#This Row],[Girls (0-17)4]]</f>
        <v>22768.92919879693</v>
      </c>
      <c r="P39" s="74">
        <f>Table13453[[#This Row],[Total PiN]]*Table13453[[#This Row],[Women (18+)5]]</f>
        <v>13918.130207639842</v>
      </c>
      <c r="Q39" s="70">
        <v>0.31190090879552551</v>
      </c>
      <c r="R39" s="70">
        <v>0.21691249706316143</v>
      </c>
      <c r="S39" s="70">
        <v>0.29243047480506196</v>
      </c>
      <c r="T39" s="70">
        <v>0.17875611933625105</v>
      </c>
      <c r="U39" s="72">
        <v>76577.271592616671</v>
      </c>
      <c r="V39" s="72">
        <v>53255.911512357452</v>
      </c>
      <c r="W39" s="72">
        <v>71796.930562282258</v>
      </c>
      <c r="X39" s="76">
        <v>43887.835890302696</v>
      </c>
      <c r="Y39" s="67">
        <v>129833.18310497413</v>
      </c>
      <c r="Z39" s="67">
        <v>115684.76645258495</v>
      </c>
      <c r="AA39" s="73">
        <v>26165.699190395113</v>
      </c>
      <c r="AB39" s="72">
        <v>23275.524998902318</v>
      </c>
      <c r="AC39" s="72">
        <v>17486.836865805457</v>
      </c>
      <c r="AD39" s="72">
        <v>7243.3475244184083</v>
      </c>
      <c r="AE39" s="72">
        <v>7451.8616739632662</v>
      </c>
      <c r="AF39" s="72">
        <v>7231.5499663666287</v>
      </c>
      <c r="AG39" s="72">
        <v>6029.0033065076477</v>
      </c>
      <c r="AH39" s="72">
        <v>5251.0943323377178</v>
      </c>
      <c r="AI39" s="72">
        <v>4420.8866855038577</v>
      </c>
      <c r="AJ39" s="72">
        <v>2899.0841628415128</v>
      </c>
      <c r="AK39" s="72">
        <v>2503.0976760054159</v>
      </c>
      <c r="AL39" s="72">
        <v>2169.9621976748317</v>
      </c>
      <c r="AM39" s="72">
        <v>1427.3079569701831</v>
      </c>
      <c r="AN39" s="72">
        <v>866.59066721754914</v>
      </c>
      <c r="AO39" s="72">
        <v>580.81222498736042</v>
      </c>
      <c r="AP39" s="72">
        <v>393.34473895468489</v>
      </c>
      <c r="AQ39" s="76">
        <v>288.76228373299813</v>
      </c>
      <c r="AR39" s="73">
        <v>28413.835433016495</v>
      </c>
      <c r="AS39" s="72">
        <v>24795.142698071537</v>
      </c>
      <c r="AT39" s="72">
        <v>18384.349990040446</v>
      </c>
      <c r="AU39" s="72">
        <v>7382.2148124205678</v>
      </c>
      <c r="AV39" s="72">
        <v>7746.1044068996716</v>
      </c>
      <c r="AW39" s="72">
        <v>7956.9222597471207</v>
      </c>
      <c r="AX39" s="72">
        <v>7812.0054291858369</v>
      </c>
      <c r="AY39" s="72">
        <v>7613.5997645753641</v>
      </c>
      <c r="AZ39" s="72">
        <v>5662.0745787886126</v>
      </c>
      <c r="BA39" s="72">
        <v>3293.6199474287746</v>
      </c>
      <c r="BB39" s="72">
        <v>2786.4346568685596</v>
      </c>
      <c r="BC39" s="72">
        <v>2590.9887395598589</v>
      </c>
      <c r="BD39" s="72">
        <v>2151.1795982800909</v>
      </c>
      <c r="BE39" s="72">
        <v>1500.5601850109488</v>
      </c>
      <c r="BF39" s="72">
        <v>962.81484245538593</v>
      </c>
      <c r="BG39" s="72">
        <v>426.93244110799293</v>
      </c>
      <c r="BH39" s="76">
        <v>354.40332151685351</v>
      </c>
      <c r="BI39" s="73">
        <v>54579.534623411608</v>
      </c>
      <c r="BJ39" s="72">
        <v>48070.667696973855</v>
      </c>
      <c r="BK39" s="72">
        <v>35871.186855845903</v>
      </c>
      <c r="BL39" s="72">
        <v>14625.562336838977</v>
      </c>
      <c r="BM39" s="72">
        <v>15197.966080862938</v>
      </c>
      <c r="BN39" s="72">
        <v>15188.472226113749</v>
      </c>
      <c r="BO39" s="72">
        <v>13841.008735693486</v>
      </c>
      <c r="BP39" s="72">
        <v>12864.694096913081</v>
      </c>
      <c r="BQ39" s="72">
        <v>10082.961264292468</v>
      </c>
      <c r="BR39" s="72">
        <v>6192.704110270286</v>
      </c>
      <c r="BS39" s="72">
        <v>5289.532332873976</v>
      </c>
      <c r="BT39" s="72">
        <v>4760.9509372346902</v>
      </c>
      <c r="BU39" s="72">
        <v>3578.4875552502745</v>
      </c>
      <c r="BV39" s="72">
        <v>2367.150852228498</v>
      </c>
      <c r="BW39" s="72">
        <v>1543.6270674427462</v>
      </c>
      <c r="BX39" s="72">
        <v>820.27718006267776</v>
      </c>
      <c r="BY39" s="76">
        <v>643.16560524985152</v>
      </c>
    </row>
    <row r="40" spans="1:77" x14ac:dyDescent="0.35">
      <c r="A40" s="65" t="s">
        <v>449</v>
      </c>
      <c r="B40" s="66" t="s">
        <v>825</v>
      </c>
      <c r="C40" s="65" t="s">
        <v>1071</v>
      </c>
      <c r="D40" s="65" t="s">
        <v>449</v>
      </c>
      <c r="E40" s="65" t="s">
        <v>829</v>
      </c>
      <c r="F40" s="65" t="s">
        <v>1075</v>
      </c>
      <c r="G40" s="66">
        <v>15261</v>
      </c>
      <c r="H40" s="68">
        <v>237961.6507776567</v>
      </c>
      <c r="I40" s="69">
        <v>4</v>
      </c>
      <c r="J4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95185</v>
      </c>
      <c r="K4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12209</v>
      </c>
      <c r="L40" s="88">
        <f>SUM(Table13453[[#This Row],[HC PiN]:[IDP PiN]])</f>
        <v>107394</v>
      </c>
      <c r="M40" s="68">
        <f>Table13453[[#This Row],[Total PiN]]*Table13453[[#This Row],[Boys (0-17)2]]</f>
        <v>32198.66491486309</v>
      </c>
      <c r="N40" s="68">
        <f>Table13453[[#This Row],[Total PiN]]*Table13453[[#This Row],[Men (18+)3]]</f>
        <v>27469.874492326682</v>
      </c>
      <c r="O40" s="68">
        <f>Table13453[[#This Row],[Total PiN]]*Table13453[[#This Row],[Girls (0-17)4]]</f>
        <v>28944.288815106716</v>
      </c>
      <c r="P40" s="68">
        <f>Table13453[[#This Row],[Total PiN]]*Table13453[[#This Row],[Women (18+)5]]</f>
        <v>18781.171777703486</v>
      </c>
      <c r="Q40" s="70">
        <v>0.29981809891486572</v>
      </c>
      <c r="R40" s="70">
        <v>0.25578593303468239</v>
      </c>
      <c r="S40" s="70">
        <v>0.26951495255886471</v>
      </c>
      <c r="T40" s="70">
        <v>0.17488101549158691</v>
      </c>
      <c r="U40" s="65">
        <v>71345.209750800204</v>
      </c>
      <c r="V40" s="65">
        <v>60867.242870636175</v>
      </c>
      <c r="W40" s="65">
        <v>64134.22302016928</v>
      </c>
      <c r="X40" s="71">
        <v>41614.975136050976</v>
      </c>
      <c r="Y40" s="67">
        <v>132212.45262143639</v>
      </c>
      <c r="Z40" s="67">
        <v>105749.19815622026</v>
      </c>
      <c r="AA40" s="66">
        <v>23516.068676637264</v>
      </c>
      <c r="AB40" s="65">
        <v>20727.142672767961</v>
      </c>
      <c r="AC40" s="65">
        <v>15521.52439670391</v>
      </c>
      <c r="AD40" s="65">
        <v>6593.1205414508122</v>
      </c>
      <c r="AE40" s="65">
        <v>7277.2062243883529</v>
      </c>
      <c r="AF40" s="65">
        <v>7207.3658944368017</v>
      </c>
      <c r="AG40" s="65">
        <v>5999.2873543174437</v>
      </c>
      <c r="AH40" s="65">
        <v>5161.1572693967601</v>
      </c>
      <c r="AI40" s="65">
        <v>4185.1430956578515</v>
      </c>
      <c r="AJ40" s="65">
        <v>2657.9973268833523</v>
      </c>
      <c r="AK40" s="65">
        <v>2148.4233414058253</v>
      </c>
      <c r="AL40" s="65">
        <v>1814.6084874294511</v>
      </c>
      <c r="AM40" s="65">
        <v>1249.2100179157735</v>
      </c>
      <c r="AN40" s="65">
        <v>735.81818918457759</v>
      </c>
      <c r="AO40" s="65">
        <v>461.60457697569029</v>
      </c>
      <c r="AP40" s="65">
        <v>274.38122356324425</v>
      </c>
      <c r="AQ40" s="71">
        <v>219.1388671052251</v>
      </c>
      <c r="AR40" s="66">
        <v>26035.329541425202</v>
      </c>
      <c r="AS40" s="65">
        <v>23012.347557074416</v>
      </c>
      <c r="AT40" s="65">
        <v>17408.861873058704</v>
      </c>
      <c r="AU40" s="65">
        <v>7474.4907944748338</v>
      </c>
      <c r="AV40" s="65">
        <v>9032.1981073622774</v>
      </c>
      <c r="AW40" s="65">
        <v>9634.836582051872</v>
      </c>
      <c r="AX40" s="65">
        <v>9396.8837819988639</v>
      </c>
      <c r="AY40" s="65">
        <v>9137.4529846029855</v>
      </c>
      <c r="AZ40" s="65">
        <v>6655.9110363377349</v>
      </c>
      <c r="BA40" s="65">
        <v>3778.1903972277546</v>
      </c>
      <c r="BB40" s="65">
        <v>3066.1696001900277</v>
      </c>
      <c r="BC40" s="65">
        <v>2709.0661063108241</v>
      </c>
      <c r="BD40" s="65">
        <v>2029.1258153465076</v>
      </c>
      <c r="BE40" s="65">
        <v>1327.6556820151745</v>
      </c>
      <c r="BF40" s="65">
        <v>823.07150808758388</v>
      </c>
      <c r="BG40" s="65">
        <v>382.33096284422385</v>
      </c>
      <c r="BH40" s="71">
        <v>308.53029102740271</v>
      </c>
      <c r="BI40" s="66">
        <v>49551.398218062473</v>
      </c>
      <c r="BJ40" s="65">
        <v>43739.490229842369</v>
      </c>
      <c r="BK40" s="65">
        <v>32930.38626976261</v>
      </c>
      <c r="BL40" s="65">
        <v>14067.611335925645</v>
      </c>
      <c r="BM40" s="65">
        <v>16309.404331750631</v>
      </c>
      <c r="BN40" s="65">
        <v>16842.202476488677</v>
      </c>
      <c r="BO40" s="65">
        <v>15396.171136316307</v>
      </c>
      <c r="BP40" s="65">
        <v>14298.610253999743</v>
      </c>
      <c r="BQ40" s="65">
        <v>10841.054131995588</v>
      </c>
      <c r="BR40" s="65">
        <v>6436.1877241111069</v>
      </c>
      <c r="BS40" s="65">
        <v>5214.5929415958517</v>
      </c>
      <c r="BT40" s="65">
        <v>4523.6745937402757</v>
      </c>
      <c r="BU40" s="65">
        <v>3278.3358332622829</v>
      </c>
      <c r="BV40" s="65">
        <v>2063.4738711997525</v>
      </c>
      <c r="BW40" s="65">
        <v>1284.6760850632741</v>
      </c>
      <c r="BX40" s="65">
        <v>656.71218640746804</v>
      </c>
      <c r="BY40" s="71">
        <v>527.66915813262779</v>
      </c>
    </row>
    <row r="41" spans="1:77" x14ac:dyDescent="0.35">
      <c r="A41" s="72" t="s">
        <v>130</v>
      </c>
      <c r="B41" s="73" t="s">
        <v>825</v>
      </c>
      <c r="C41" s="72" t="s">
        <v>1071</v>
      </c>
      <c r="D41" s="72" t="s">
        <v>130</v>
      </c>
      <c r="E41" s="72" t="s">
        <v>830</v>
      </c>
      <c r="F41" s="72" t="s">
        <v>1076</v>
      </c>
      <c r="G41" s="73">
        <v>15704</v>
      </c>
      <c r="H41" s="74">
        <v>944241.47247417108</v>
      </c>
      <c r="I41" s="75">
        <v>3</v>
      </c>
      <c r="J4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283272</v>
      </c>
      <c r="K4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10993</v>
      </c>
      <c r="L41" s="89">
        <f>SUM(Table13453[[#This Row],[HC PiN]:[IDP PiN]])</f>
        <v>294265</v>
      </c>
      <c r="M41" s="74">
        <f>Table13453[[#This Row],[Total PiN]]*Table13453[[#This Row],[Boys (0-17)2]]</f>
        <v>90744.508571140817</v>
      </c>
      <c r="N41" s="74">
        <f>Table13453[[#This Row],[Total PiN]]*Table13453[[#This Row],[Men (18+)3]]</f>
        <v>69098.530175419684</v>
      </c>
      <c r="O41" s="74">
        <f>Table13453[[#This Row],[Total PiN]]*Table13453[[#This Row],[Girls (0-17)4]]</f>
        <v>81718.742410715742</v>
      </c>
      <c r="P41" s="74">
        <f>Table13453[[#This Row],[Total PiN]]*Table13453[[#This Row],[Women (18+)5]]</f>
        <v>52703.218842723763</v>
      </c>
      <c r="Q41" s="70">
        <v>0.30837683234887198</v>
      </c>
      <c r="R41" s="70">
        <v>0.23481735909951809</v>
      </c>
      <c r="S41" s="70">
        <v>0.27770459419474197</v>
      </c>
      <c r="T41" s="70">
        <v>0.17910121435686802</v>
      </c>
      <c r="U41" s="72">
        <v>291182.19425401947</v>
      </c>
      <c r="V41" s="72">
        <v>221724.28891862516</v>
      </c>
      <c r="W41" s="72">
        <v>262220.19493528531</v>
      </c>
      <c r="X41" s="76">
        <v>169114.7943662412</v>
      </c>
      <c r="Y41" s="67">
        <v>512906.48317264463</v>
      </c>
      <c r="Z41" s="67">
        <v>431334.98930152651</v>
      </c>
      <c r="AA41" s="73">
        <v>93633.782479544039</v>
      </c>
      <c r="AB41" s="72">
        <v>85159.382079218994</v>
      </c>
      <c r="AC41" s="72">
        <v>65139.552451432937</v>
      </c>
      <c r="AD41" s="72">
        <v>27195.946016573715</v>
      </c>
      <c r="AE41" s="72">
        <v>27829.985962466573</v>
      </c>
      <c r="AF41" s="72">
        <v>27710.806027131333</v>
      </c>
      <c r="AG41" s="72">
        <v>26028.835995186735</v>
      </c>
      <c r="AH41" s="72">
        <v>23414.092912062104</v>
      </c>
      <c r="AI41" s="72">
        <v>18213.127738612427</v>
      </c>
      <c r="AJ41" s="72">
        <v>11186.350302552817</v>
      </c>
      <c r="AK41" s="72">
        <v>8056.6798180113319</v>
      </c>
      <c r="AL41" s="72">
        <v>6483.9756070651847</v>
      </c>
      <c r="AM41" s="72">
        <v>4680.2432448945083</v>
      </c>
      <c r="AN41" s="72">
        <v>2829.1626700160559</v>
      </c>
      <c r="AO41" s="72">
        <v>1830.2679860382602</v>
      </c>
      <c r="AP41" s="72">
        <v>988.67760368296138</v>
      </c>
      <c r="AQ41" s="76">
        <v>954.12040703644163</v>
      </c>
      <c r="AR41" s="73">
        <v>102267.2096116379</v>
      </c>
      <c r="AS41" s="72">
        <v>94897.536329239621</v>
      </c>
      <c r="AT41" s="72">
        <v>73674.237094189899</v>
      </c>
      <c r="AU41" s="72">
        <v>30334.847023390841</v>
      </c>
      <c r="AV41" s="72">
        <v>32702.900403598764</v>
      </c>
      <c r="AW41" s="72">
        <v>33852.3071648193</v>
      </c>
      <c r="AX41" s="72">
        <v>32561.177623507181</v>
      </c>
      <c r="AY41" s="72">
        <v>32472.535340321931</v>
      </c>
      <c r="AZ41" s="72">
        <v>26478.474000562543</v>
      </c>
      <c r="BA41" s="72">
        <v>15485.719299236598</v>
      </c>
      <c r="BB41" s="72">
        <v>12251.546455466932</v>
      </c>
      <c r="BC41" s="72">
        <v>10398.39456697332</v>
      </c>
      <c r="BD41" s="72">
        <v>6678.9108016721166</v>
      </c>
      <c r="BE41" s="72">
        <v>4030.0629693444562</v>
      </c>
      <c r="BF41" s="72">
        <v>2469.8933992042053</v>
      </c>
      <c r="BG41" s="72">
        <v>1338.4024163047129</v>
      </c>
      <c r="BH41" s="76">
        <v>1012.3286731743489</v>
      </c>
      <c r="BI41" s="73">
        <v>195900.99209118192</v>
      </c>
      <c r="BJ41" s="72">
        <v>180056.91840845867</v>
      </c>
      <c r="BK41" s="72">
        <v>138813.78954562289</v>
      </c>
      <c r="BL41" s="72">
        <v>57530.793039964541</v>
      </c>
      <c r="BM41" s="72">
        <v>60532.88636606533</v>
      </c>
      <c r="BN41" s="72">
        <v>61563.113191950637</v>
      </c>
      <c r="BO41" s="72">
        <v>58590.013618693905</v>
      </c>
      <c r="BP41" s="72">
        <v>55886.628252384042</v>
      </c>
      <c r="BQ41" s="72">
        <v>44691.601739174977</v>
      </c>
      <c r="BR41" s="72">
        <v>26672.069601789412</v>
      </c>
      <c r="BS41" s="72">
        <v>20308.226273478263</v>
      </c>
      <c r="BT41" s="72">
        <v>16882.370174038504</v>
      </c>
      <c r="BU41" s="72">
        <v>11359.154046566626</v>
      </c>
      <c r="BV41" s="72">
        <v>6859.2256393605121</v>
      </c>
      <c r="BW41" s="72">
        <v>4300.1613852424653</v>
      </c>
      <c r="BX41" s="72">
        <v>2327.0800199876744</v>
      </c>
      <c r="BY41" s="76">
        <v>1966.449080210791</v>
      </c>
    </row>
    <row r="42" spans="1:77" x14ac:dyDescent="0.35">
      <c r="A42" s="65" t="s">
        <v>132</v>
      </c>
      <c r="B42" s="66" t="s">
        <v>825</v>
      </c>
      <c r="C42" s="65" t="s">
        <v>1071</v>
      </c>
      <c r="D42" s="65" t="s">
        <v>132</v>
      </c>
      <c r="E42" s="65" t="s">
        <v>831</v>
      </c>
      <c r="F42" s="65" t="s">
        <v>1077</v>
      </c>
      <c r="G42" s="66">
        <v>5150</v>
      </c>
      <c r="H42" s="68">
        <v>173343.90758529314</v>
      </c>
      <c r="I42" s="69">
        <v>2</v>
      </c>
      <c r="J4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34669</v>
      </c>
      <c r="K4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3090</v>
      </c>
      <c r="L42" s="88">
        <f>SUM(Table13453[[#This Row],[HC PiN]:[IDP PiN]])</f>
        <v>37759</v>
      </c>
      <c r="M42" s="68">
        <f>Table13453[[#This Row],[Total PiN]]*Table13453[[#This Row],[Boys (0-17)2]]</f>
        <v>10074.299343541103</v>
      </c>
      <c r="N42" s="68">
        <f>Table13453[[#This Row],[Total PiN]]*Table13453[[#This Row],[Men (18+)3]]</f>
        <v>10631.694169874612</v>
      </c>
      <c r="O42" s="68">
        <f>Table13453[[#This Row],[Total PiN]]*Table13453[[#This Row],[Girls (0-17)4]]</f>
        <v>9356.3353420421299</v>
      </c>
      <c r="P42" s="68">
        <f>Table13453[[#This Row],[Total PiN]]*Table13453[[#This Row],[Women (18+)5]]</f>
        <v>7696.671144542157</v>
      </c>
      <c r="Q42" s="70">
        <v>0.26680524758444618</v>
      </c>
      <c r="R42" s="70">
        <v>0.28156715405266591</v>
      </c>
      <c r="S42" s="70">
        <v>0.24779086686729337</v>
      </c>
      <c r="T42" s="70">
        <v>0.20383673149559461</v>
      </c>
      <c r="U42" s="65">
        <v>46249.064180549496</v>
      </c>
      <c r="V42" s="65">
        <v>48807.950731159319</v>
      </c>
      <c r="W42" s="65">
        <v>42953.037126723779</v>
      </c>
      <c r="X42" s="71">
        <v>35333.855546860563</v>
      </c>
      <c r="Y42" s="67">
        <v>95057.014911708815</v>
      </c>
      <c r="Z42" s="67">
        <v>78286.892673584342</v>
      </c>
      <c r="AA42" s="66">
        <v>15475.368695012745</v>
      </c>
      <c r="AB42" s="65">
        <v>13828.470156043579</v>
      </c>
      <c r="AC42" s="65">
        <v>10573.468213734783</v>
      </c>
      <c r="AD42" s="65">
        <v>4783.5350289755397</v>
      </c>
      <c r="AE42" s="65">
        <v>6010.5085333544012</v>
      </c>
      <c r="AF42" s="65">
        <v>6163.026714951804</v>
      </c>
      <c r="AG42" s="65">
        <v>5072.5221692929672</v>
      </c>
      <c r="AH42" s="65">
        <v>4406.0262822533814</v>
      </c>
      <c r="AI42" s="65">
        <v>3612.3767047020474</v>
      </c>
      <c r="AJ42" s="65">
        <v>2318.9847246549457</v>
      </c>
      <c r="AK42" s="65">
        <v>1920.869106113631</v>
      </c>
      <c r="AL42" s="65">
        <v>1621.1647207237213</v>
      </c>
      <c r="AM42" s="65">
        <v>1057.4975433199872</v>
      </c>
      <c r="AN42" s="65">
        <v>614.04995260938733</v>
      </c>
      <c r="AO42" s="65">
        <v>389.41200725452194</v>
      </c>
      <c r="AP42" s="65">
        <v>254.56689832264144</v>
      </c>
      <c r="AQ42" s="71">
        <v>185.04522226424135</v>
      </c>
      <c r="AR42" s="66">
        <v>16488.522543022598</v>
      </c>
      <c r="AS42" s="65">
        <v>14864.778273497604</v>
      </c>
      <c r="AT42" s="65">
        <v>11536.260410498835</v>
      </c>
      <c r="AU42" s="65">
        <v>5295.9514645432455</v>
      </c>
      <c r="AV42" s="65">
        <v>7185.94788748877</v>
      </c>
      <c r="AW42" s="65">
        <v>7838.0394907681575</v>
      </c>
      <c r="AX42" s="65">
        <v>7463.5675233094225</v>
      </c>
      <c r="AY42" s="65">
        <v>7183.5548425440811</v>
      </c>
      <c r="AZ42" s="65">
        <v>5137.653043545306</v>
      </c>
      <c r="BA42" s="65">
        <v>2950.7408865179523</v>
      </c>
      <c r="BB42" s="65">
        <v>2545.2125896875086</v>
      </c>
      <c r="BC42" s="65">
        <v>2325.5750226237051</v>
      </c>
      <c r="BD42" s="65">
        <v>1821.8819166953558</v>
      </c>
      <c r="BE42" s="65">
        <v>1183.7116386469295</v>
      </c>
      <c r="BF42" s="65">
        <v>692.43357585028582</v>
      </c>
      <c r="BG42" s="65">
        <v>328.87591695400823</v>
      </c>
      <c r="BH42" s="71">
        <v>214.30788551503184</v>
      </c>
      <c r="BI42" s="66">
        <v>31963.891238035343</v>
      </c>
      <c r="BJ42" s="65">
        <v>28693.248429541174</v>
      </c>
      <c r="BK42" s="65">
        <v>22109.728624233616</v>
      </c>
      <c r="BL42" s="65">
        <v>10079.486493518785</v>
      </c>
      <c r="BM42" s="65">
        <v>13196.456420843171</v>
      </c>
      <c r="BN42" s="65">
        <v>14001.066205719961</v>
      </c>
      <c r="BO42" s="65">
        <v>12536.089692602391</v>
      </c>
      <c r="BP42" s="65">
        <v>11589.581124797463</v>
      </c>
      <c r="BQ42" s="65">
        <v>8750.0297482473507</v>
      </c>
      <c r="BR42" s="65">
        <v>5269.7256111728966</v>
      </c>
      <c r="BS42" s="65">
        <v>4466.0816958011392</v>
      </c>
      <c r="BT42" s="65">
        <v>3946.7397433474266</v>
      </c>
      <c r="BU42" s="65">
        <v>2879.3794600153428</v>
      </c>
      <c r="BV42" s="65">
        <v>1797.7615912563172</v>
      </c>
      <c r="BW42" s="65">
        <v>1081.8455831048079</v>
      </c>
      <c r="BX42" s="65">
        <v>583.44281527664975</v>
      </c>
      <c r="BY42" s="71">
        <v>399.35310777927322</v>
      </c>
    </row>
    <row r="43" spans="1:77" x14ac:dyDescent="0.35">
      <c r="A43" s="72" t="s">
        <v>451</v>
      </c>
      <c r="B43" s="73" t="s">
        <v>825</v>
      </c>
      <c r="C43" s="72" t="s">
        <v>1071</v>
      </c>
      <c r="D43" s="72" t="s">
        <v>451</v>
      </c>
      <c r="E43" s="72" t="s">
        <v>450</v>
      </c>
      <c r="F43" s="72" t="s">
        <v>1078</v>
      </c>
      <c r="G43" s="73">
        <v>4239</v>
      </c>
      <c r="H43" s="74">
        <v>134338.93178296575</v>
      </c>
      <c r="I43" s="75">
        <v>4</v>
      </c>
      <c r="J4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53736</v>
      </c>
      <c r="K4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3391</v>
      </c>
      <c r="L43" s="89">
        <f>SUM(Table13453[[#This Row],[HC PiN]:[IDP PiN]])</f>
        <v>57127</v>
      </c>
      <c r="M43" s="74">
        <f>Table13453[[#This Row],[Total PiN]]*Table13453[[#This Row],[Boys (0-17)2]]</f>
        <v>15078.902456119416</v>
      </c>
      <c r="N43" s="74">
        <f>Table13453[[#This Row],[Total PiN]]*Table13453[[#This Row],[Men (18+)3]]</f>
        <v>16979.128256348253</v>
      </c>
      <c r="O43" s="74">
        <f>Table13453[[#This Row],[Total PiN]]*Table13453[[#This Row],[Girls (0-17)4]]</f>
        <v>13486.217295820903</v>
      </c>
      <c r="P43" s="74">
        <f>Table13453[[#This Row],[Total PiN]]*Table13453[[#This Row],[Women (18+)5]]</f>
        <v>11582.751991711417</v>
      </c>
      <c r="Q43" s="70">
        <v>0.26395404022825314</v>
      </c>
      <c r="R43" s="70">
        <v>0.29721722226527303</v>
      </c>
      <c r="S43" s="70">
        <v>0.23607431329880621</v>
      </c>
      <c r="T43" s="70">
        <v>0.20275442420766743</v>
      </c>
      <c r="U43" s="72">
        <v>35459.303804061499</v>
      </c>
      <c r="V43" s="72">
        <v>39927.844146617084</v>
      </c>
      <c r="W43" s="72">
        <v>31713.97106995881</v>
      </c>
      <c r="X43" s="76">
        <v>27237.812762328336</v>
      </c>
      <c r="Y43" s="67">
        <v>75387.147950678584</v>
      </c>
      <c r="Z43" s="67">
        <v>58951.783832287147</v>
      </c>
      <c r="AA43" s="73">
        <v>11710.386947264466</v>
      </c>
      <c r="AB43" s="72">
        <v>10172.592314880047</v>
      </c>
      <c r="AC43" s="72">
        <v>7614.9026887816108</v>
      </c>
      <c r="AD43" s="72">
        <v>3464.2468864457601</v>
      </c>
      <c r="AE43" s="72">
        <v>4451.0332877066749</v>
      </c>
      <c r="AF43" s="72">
        <v>4631.8816756511833</v>
      </c>
      <c r="AG43" s="72">
        <v>4019.9437405511117</v>
      </c>
      <c r="AH43" s="72">
        <v>3494.2048185068647</v>
      </c>
      <c r="AI43" s="72">
        <v>2596.9255395033288</v>
      </c>
      <c r="AJ43" s="72">
        <v>1666.4694029295322</v>
      </c>
      <c r="AK43" s="72">
        <v>1525.4654674295105</v>
      </c>
      <c r="AL43" s="72">
        <v>1364.9142041445496</v>
      </c>
      <c r="AM43" s="72">
        <v>969.91323080306074</v>
      </c>
      <c r="AN43" s="72">
        <v>572.06011007449547</v>
      </c>
      <c r="AO43" s="72">
        <v>345.84107751336239</v>
      </c>
      <c r="AP43" s="72">
        <v>207.7692284424293</v>
      </c>
      <c r="AQ43" s="76">
        <v>143.23321165915937</v>
      </c>
      <c r="AR43" s="73">
        <v>12742.348512870876</v>
      </c>
      <c r="AS43" s="72">
        <v>11349.764257759041</v>
      </c>
      <c r="AT43" s="72">
        <v>8776.7922523164962</v>
      </c>
      <c r="AU43" s="72">
        <v>4131.8243064811386</v>
      </c>
      <c r="AV43" s="72">
        <v>5841.055266846919</v>
      </c>
      <c r="AW43" s="72">
        <v>6485.541727183404</v>
      </c>
      <c r="AX43" s="72">
        <v>6463.9769990811174</v>
      </c>
      <c r="AY43" s="72">
        <v>6294.4358846303785</v>
      </c>
      <c r="AZ43" s="72">
        <v>4348.3620365188535</v>
      </c>
      <c r="BA43" s="72">
        <v>2367.2719280631882</v>
      </c>
      <c r="BB43" s="72">
        <v>1756.3677340481549</v>
      </c>
      <c r="BC43" s="72">
        <v>1527.9464329422005</v>
      </c>
      <c r="BD43" s="72">
        <v>1258.0073220731174</v>
      </c>
      <c r="BE43" s="72">
        <v>888.77568885055564</v>
      </c>
      <c r="BF43" s="72">
        <v>597.66431296160363</v>
      </c>
      <c r="BG43" s="72">
        <v>335.6060683674491</v>
      </c>
      <c r="BH43" s="76">
        <v>221.40721968409301</v>
      </c>
      <c r="BI43" s="73">
        <v>24452.735460135344</v>
      </c>
      <c r="BJ43" s="72">
        <v>21522.356572639088</v>
      </c>
      <c r="BK43" s="72">
        <v>16391.694941098114</v>
      </c>
      <c r="BL43" s="72">
        <v>7596.0711929268973</v>
      </c>
      <c r="BM43" s="72">
        <v>10292.088554553593</v>
      </c>
      <c r="BN43" s="72">
        <v>11117.423402834589</v>
      </c>
      <c r="BO43" s="72">
        <v>10483.920739632229</v>
      </c>
      <c r="BP43" s="72">
        <v>9788.6407031372437</v>
      </c>
      <c r="BQ43" s="72">
        <v>6945.2875760221832</v>
      </c>
      <c r="BR43" s="72">
        <v>4033.7413309927206</v>
      </c>
      <c r="BS43" s="72">
        <v>3281.8332014776647</v>
      </c>
      <c r="BT43" s="72">
        <v>2892.8606370867501</v>
      </c>
      <c r="BU43" s="72">
        <v>2227.9205528761777</v>
      </c>
      <c r="BV43" s="72">
        <v>1460.8357989250512</v>
      </c>
      <c r="BW43" s="72">
        <v>943.50539047496579</v>
      </c>
      <c r="BX43" s="72">
        <v>543.37529680987836</v>
      </c>
      <c r="BY43" s="76">
        <v>364.64043134325243</v>
      </c>
    </row>
    <row r="44" spans="1:77" x14ac:dyDescent="0.35">
      <c r="A44" s="65" t="s">
        <v>134</v>
      </c>
      <c r="B44" s="66" t="s">
        <v>825</v>
      </c>
      <c r="C44" s="65" t="s">
        <v>1071</v>
      </c>
      <c r="D44" s="65" t="s">
        <v>134</v>
      </c>
      <c r="E44" s="65" t="s">
        <v>832</v>
      </c>
      <c r="F44" s="65" t="s">
        <v>1079</v>
      </c>
      <c r="G44" s="66">
        <v>52572</v>
      </c>
      <c r="H44" s="68">
        <v>652300.97061058844</v>
      </c>
      <c r="I44" s="69">
        <v>3.5</v>
      </c>
      <c r="J4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4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44" s="88">
        <f>SUM(Table13453[[#This Row],[HC PiN]:[IDP PiN]])</f>
        <v>0</v>
      </c>
      <c r="M44" s="68">
        <f>Table13453[[#This Row],[Total PiN]]*Table13453[[#This Row],[Boys (0-17)2]]</f>
        <v>0</v>
      </c>
      <c r="N44" s="68">
        <f>Table13453[[#This Row],[Total PiN]]*Table13453[[#This Row],[Men (18+)3]]</f>
        <v>0</v>
      </c>
      <c r="O44" s="68">
        <f>Table13453[[#This Row],[Total PiN]]*Table13453[[#This Row],[Girls (0-17)4]]</f>
        <v>0</v>
      </c>
      <c r="P44" s="68">
        <f>Table13453[[#This Row],[Total PiN]]*Table13453[[#This Row],[Women (18+)5]]</f>
        <v>0</v>
      </c>
      <c r="Q44" s="70">
        <v>0.30217811231007669</v>
      </c>
      <c r="R44" s="70">
        <v>0.24758329350541858</v>
      </c>
      <c r="S44" s="70">
        <v>0.27630647613443038</v>
      </c>
      <c r="T44" s="70">
        <v>0.17393211805007411</v>
      </c>
      <c r="U44" s="65">
        <v>197111.07595713844</v>
      </c>
      <c r="V44" s="65">
        <v>161498.82266055074</v>
      </c>
      <c r="W44" s="65">
        <v>180234.98256848034</v>
      </c>
      <c r="X44" s="71">
        <v>113456.08942441879</v>
      </c>
      <c r="Y44" s="67">
        <v>358609.89861768915</v>
      </c>
      <c r="Z44" s="67">
        <v>293691.07199289912</v>
      </c>
      <c r="AA44" s="66">
        <v>69672.497698152845</v>
      </c>
      <c r="AB44" s="65">
        <v>57883.435852803523</v>
      </c>
      <c r="AC44" s="65">
        <v>41212.715073541076</v>
      </c>
      <c r="AD44" s="65">
        <v>17327.20485054428</v>
      </c>
      <c r="AE44" s="65">
        <v>19384.493709483209</v>
      </c>
      <c r="AF44" s="65">
        <v>19525.431645865792</v>
      </c>
      <c r="AG44" s="65">
        <v>17453.396080103052</v>
      </c>
      <c r="AH44" s="65">
        <v>15298.907220940815</v>
      </c>
      <c r="AI44" s="65">
        <v>11713.85672217395</v>
      </c>
      <c r="AJ44" s="65">
        <v>7165.0047734229756</v>
      </c>
      <c r="AK44" s="65">
        <v>5309.4906012299889</v>
      </c>
      <c r="AL44" s="65">
        <v>4289.782937873214</v>
      </c>
      <c r="AM44" s="65">
        <v>2957.6091937961678</v>
      </c>
      <c r="AN44" s="65">
        <v>1818.1361733743224</v>
      </c>
      <c r="AO44" s="65">
        <v>1236.7367847136895</v>
      </c>
      <c r="AP44" s="65">
        <v>793.47186271815599</v>
      </c>
      <c r="AQ44" s="71">
        <v>648.90081216221904</v>
      </c>
      <c r="AR44" s="66">
        <v>75719.586104578906</v>
      </c>
      <c r="AS44" s="65">
        <v>62969.362402917955</v>
      </c>
      <c r="AT44" s="65">
        <v>45624.425077011329</v>
      </c>
      <c r="AU44" s="65">
        <v>19831.647492417851</v>
      </c>
      <c r="AV44" s="65">
        <v>25409.419688190235</v>
      </c>
      <c r="AW44" s="65">
        <v>27131.952265666969</v>
      </c>
      <c r="AX44" s="65">
        <v>24997.778826533529</v>
      </c>
      <c r="AY44" s="65">
        <v>23806.123810859044</v>
      </c>
      <c r="AZ44" s="65">
        <v>18031.598570341317</v>
      </c>
      <c r="BA44" s="65">
        <v>10087.440328631199</v>
      </c>
      <c r="BB44" s="65">
        <v>7544.4152351859384</v>
      </c>
      <c r="BC44" s="65">
        <v>6405.1496433361845</v>
      </c>
      <c r="BD44" s="65">
        <v>4783.0824676230932</v>
      </c>
      <c r="BE44" s="65">
        <v>3018.7364513355069</v>
      </c>
      <c r="BF44" s="65">
        <v>1779.0293422807945</v>
      </c>
      <c r="BG44" s="65">
        <v>860.10641079288848</v>
      </c>
      <c r="BH44" s="71">
        <v>610.04449998635414</v>
      </c>
      <c r="BI44" s="66">
        <v>145392.08380273174</v>
      </c>
      <c r="BJ44" s="65">
        <v>120852.7982557215</v>
      </c>
      <c r="BK44" s="65">
        <v>86837.140150552397</v>
      </c>
      <c r="BL44" s="65">
        <v>37158.852342962135</v>
      </c>
      <c r="BM44" s="65">
        <v>44793.913397673445</v>
      </c>
      <c r="BN44" s="65">
        <v>46657.383911532757</v>
      </c>
      <c r="BO44" s="65">
        <v>42451.174906636574</v>
      </c>
      <c r="BP44" s="65">
        <v>39105.031031799866</v>
      </c>
      <c r="BQ44" s="65">
        <v>29745.455292515257</v>
      </c>
      <c r="BR44" s="65">
        <v>17252.445102054178</v>
      </c>
      <c r="BS44" s="65">
        <v>12853.905836415928</v>
      </c>
      <c r="BT44" s="65">
        <v>10694.932581209398</v>
      </c>
      <c r="BU44" s="65">
        <v>7740.6916614192623</v>
      </c>
      <c r="BV44" s="65">
        <v>4836.8726247098293</v>
      </c>
      <c r="BW44" s="65">
        <v>3015.7661269944838</v>
      </c>
      <c r="BX44" s="65">
        <v>1653.5782735110442</v>
      </c>
      <c r="BY44" s="71">
        <v>1258.9453121485733</v>
      </c>
    </row>
    <row r="45" spans="1:77" x14ac:dyDescent="0.35">
      <c r="A45" s="72" t="s">
        <v>136</v>
      </c>
      <c r="B45" s="73" t="s">
        <v>825</v>
      </c>
      <c r="C45" s="72" t="s">
        <v>1071</v>
      </c>
      <c r="D45" s="72" t="s">
        <v>136</v>
      </c>
      <c r="E45" s="72" t="s">
        <v>833</v>
      </c>
      <c r="F45" s="72" t="s">
        <v>1080</v>
      </c>
      <c r="G45" s="73">
        <v>11610</v>
      </c>
      <c r="H45" s="74">
        <v>357631.08972473902</v>
      </c>
      <c r="I45" s="75">
        <v>4</v>
      </c>
      <c r="J4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143052</v>
      </c>
      <c r="K4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9288</v>
      </c>
      <c r="L45" s="89">
        <f>SUM(Table13453[[#This Row],[HC PiN]:[IDP PiN]])</f>
        <v>152340</v>
      </c>
      <c r="M45" s="74">
        <f>Table13453[[#This Row],[Total PiN]]*Table13453[[#This Row],[Boys (0-17)2]]</f>
        <v>45407.890237761123</v>
      </c>
      <c r="N45" s="74">
        <f>Table13453[[#This Row],[Total PiN]]*Table13453[[#This Row],[Men (18+)3]]</f>
        <v>37193.454074222434</v>
      </c>
      <c r="O45" s="74">
        <f>Table13453[[#This Row],[Total PiN]]*Table13453[[#This Row],[Girls (0-17)4]]</f>
        <v>41730.277688701739</v>
      </c>
      <c r="P45" s="74">
        <f>Table13453[[#This Row],[Total PiN]]*Table13453[[#This Row],[Women (18+)5]]</f>
        <v>28008.377999314755</v>
      </c>
      <c r="Q45" s="70">
        <v>0.29806938583274994</v>
      </c>
      <c r="R45" s="70">
        <v>0.24414765704491556</v>
      </c>
      <c r="S45" s="70">
        <v>0.27392856563411933</v>
      </c>
      <c r="T45" s="70">
        <v>0.18385439148821553</v>
      </c>
      <c r="U45" s="72">
        <v>106598.87926895006</v>
      </c>
      <c r="V45" s="72">
        <v>87314.792642715009</v>
      </c>
      <c r="W45" s="72">
        <v>97965.371434464789</v>
      </c>
      <c r="X45" s="76">
        <v>65752.046378609302</v>
      </c>
      <c r="Y45" s="67">
        <v>193913.67191166506</v>
      </c>
      <c r="Z45" s="67">
        <v>163717.41781307408</v>
      </c>
      <c r="AA45" s="73">
        <v>35832.492363239224</v>
      </c>
      <c r="AB45" s="72">
        <v>31646.187154195406</v>
      </c>
      <c r="AC45" s="72">
        <v>23765.49608350364</v>
      </c>
      <c r="AD45" s="72">
        <v>10176.794957168197</v>
      </c>
      <c r="AE45" s="72">
        <v>11410.242884991449</v>
      </c>
      <c r="AF45" s="72">
        <v>11413.82532899258</v>
      </c>
      <c r="AG45" s="72">
        <v>9717.7595091754501</v>
      </c>
      <c r="AH45" s="72">
        <v>8472.5163601584482</v>
      </c>
      <c r="AI45" s="72">
        <v>6887.1317010436524</v>
      </c>
      <c r="AJ45" s="72">
        <v>4293.0509457383268</v>
      </c>
      <c r="AK45" s="72">
        <v>3186.0115318394778</v>
      </c>
      <c r="AL45" s="72">
        <v>2584.657919087932</v>
      </c>
      <c r="AM45" s="72">
        <v>1793.966784957458</v>
      </c>
      <c r="AN45" s="72">
        <v>1067.5840078522842</v>
      </c>
      <c r="AO45" s="72">
        <v>687.41656501680006</v>
      </c>
      <c r="AP45" s="72">
        <v>467.27613866854938</v>
      </c>
      <c r="AQ45" s="76">
        <v>315.00757744520928</v>
      </c>
      <c r="AR45" s="73">
        <v>38742.135823307828</v>
      </c>
      <c r="AS45" s="72">
        <v>34423.969514966426</v>
      </c>
      <c r="AT45" s="72">
        <v>26117.256449693868</v>
      </c>
      <c r="AU45" s="72">
        <v>11161.831712838233</v>
      </c>
      <c r="AV45" s="72">
        <v>13371.92253896988</v>
      </c>
      <c r="AW45" s="72">
        <v>14125.76941495848</v>
      </c>
      <c r="AX45" s="72">
        <v>13253.885265685125</v>
      </c>
      <c r="AY45" s="72">
        <v>12771.641314797092</v>
      </c>
      <c r="AZ45" s="72">
        <v>9718.1506471190696</v>
      </c>
      <c r="BA45" s="72">
        <v>5565.5458485626541</v>
      </c>
      <c r="BB45" s="72">
        <v>4482.354852094988</v>
      </c>
      <c r="BC45" s="72">
        <v>3883.7204542135173</v>
      </c>
      <c r="BD45" s="72">
        <v>2720.3591879581791</v>
      </c>
      <c r="BE45" s="72">
        <v>1689.6297820186471</v>
      </c>
      <c r="BF45" s="72">
        <v>1005.6025836908586</v>
      </c>
      <c r="BG45" s="72">
        <v>519.82625019826583</v>
      </c>
      <c r="BH45" s="76">
        <v>360.07027059195678</v>
      </c>
      <c r="BI45" s="73">
        <v>74574.628186547052</v>
      </c>
      <c r="BJ45" s="72">
        <v>66070.156669161835</v>
      </c>
      <c r="BK45" s="72">
        <v>49882.752533197512</v>
      </c>
      <c r="BL45" s="72">
        <v>21338.626670006433</v>
      </c>
      <c r="BM45" s="72">
        <v>24782.165423961327</v>
      </c>
      <c r="BN45" s="72">
        <v>25539.594743951064</v>
      </c>
      <c r="BO45" s="72">
        <v>22971.644774860571</v>
      </c>
      <c r="BP45" s="72">
        <v>21244.157674955539</v>
      </c>
      <c r="BQ45" s="72">
        <v>16605.282348162727</v>
      </c>
      <c r="BR45" s="72">
        <v>9858.5967943009782</v>
      </c>
      <c r="BS45" s="72">
        <v>7668.3663839344672</v>
      </c>
      <c r="BT45" s="72">
        <v>6468.3783733014498</v>
      </c>
      <c r="BU45" s="72">
        <v>4514.325972915638</v>
      </c>
      <c r="BV45" s="72">
        <v>2757.213789870932</v>
      </c>
      <c r="BW45" s="72">
        <v>1693.0191487076586</v>
      </c>
      <c r="BX45" s="72">
        <v>987.1023888668152</v>
      </c>
      <c r="BY45" s="76">
        <v>675.07784803716606</v>
      </c>
    </row>
    <row r="46" spans="1:77" x14ac:dyDescent="0.35">
      <c r="A46" s="65" t="s">
        <v>138</v>
      </c>
      <c r="B46" s="66" t="s">
        <v>825</v>
      </c>
      <c r="C46" s="65" t="s">
        <v>1071</v>
      </c>
      <c r="D46" s="65" t="s">
        <v>138</v>
      </c>
      <c r="E46" s="65" t="s">
        <v>139</v>
      </c>
      <c r="F46" s="65" t="s">
        <v>1081</v>
      </c>
      <c r="G46" s="66">
        <v>120734</v>
      </c>
      <c r="H46" s="68">
        <v>500631.38158627064</v>
      </c>
      <c r="I46" s="69">
        <v>4.5</v>
      </c>
      <c r="J4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4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46" s="88">
        <f>SUM(Table13453[[#This Row],[HC PiN]:[IDP PiN]])</f>
        <v>0</v>
      </c>
      <c r="M46" s="68">
        <f>Table13453[[#This Row],[Total PiN]]*Table13453[[#This Row],[Boys (0-17)2]]</f>
        <v>0</v>
      </c>
      <c r="N46" s="68">
        <f>Table13453[[#This Row],[Total PiN]]*Table13453[[#This Row],[Men (18+)3]]</f>
        <v>0</v>
      </c>
      <c r="O46" s="68">
        <f>Table13453[[#This Row],[Total PiN]]*Table13453[[#This Row],[Girls (0-17)4]]</f>
        <v>0</v>
      </c>
      <c r="P46" s="68">
        <f>Table13453[[#This Row],[Total PiN]]*Table13453[[#This Row],[Women (18+)5]]</f>
        <v>0</v>
      </c>
      <c r="Q46" s="70">
        <v>0.33631595087057353</v>
      </c>
      <c r="R46" s="70">
        <v>0.19044263516021417</v>
      </c>
      <c r="S46" s="70">
        <v>0.30946751979840725</v>
      </c>
      <c r="T46" s="70">
        <v>0.16377389417080479</v>
      </c>
      <c r="U46" s="65">
        <v>168370.31913383555</v>
      </c>
      <c r="V46" s="65">
        <v>95341.559553188097</v>
      </c>
      <c r="W46" s="65">
        <v>154929.15199275318</v>
      </c>
      <c r="X46" s="71">
        <v>81990.350906493681</v>
      </c>
      <c r="Y46" s="67">
        <v>263711.87868702365</v>
      </c>
      <c r="Z46" s="67">
        <v>236919.50289924687</v>
      </c>
      <c r="AA46" s="66">
        <v>58285.104147900493</v>
      </c>
      <c r="AB46" s="65">
        <v>50217.928254553037</v>
      </c>
      <c r="AC46" s="65">
        <v>36513.166593104645</v>
      </c>
      <c r="AD46" s="65">
        <v>14380.819863796065</v>
      </c>
      <c r="AE46" s="65">
        <v>12911.008594560773</v>
      </c>
      <c r="AF46" s="65">
        <v>12538.508939675676</v>
      </c>
      <c r="AG46" s="65">
        <v>13061.22773588479</v>
      </c>
      <c r="AH46" s="65">
        <v>11833.050937586695</v>
      </c>
      <c r="AI46" s="65">
        <v>8298.5815375947313</v>
      </c>
      <c r="AJ46" s="65">
        <v>5023.5739308337625</v>
      </c>
      <c r="AK46" s="65">
        <v>3884.8023616489245</v>
      </c>
      <c r="AL46" s="65">
        <v>3319.6483408818272</v>
      </c>
      <c r="AM46" s="65">
        <v>2593.9810494981634</v>
      </c>
      <c r="AN46" s="65">
        <v>1677.7077096414484</v>
      </c>
      <c r="AO46" s="65">
        <v>1135.3830093646404</v>
      </c>
      <c r="AP46" s="65">
        <v>691.29436669324218</v>
      </c>
      <c r="AQ46" s="71">
        <v>553.71552602797135</v>
      </c>
      <c r="AR46" s="66">
        <v>65442.622909680955</v>
      </c>
      <c r="AS46" s="65">
        <v>54424.774272674025</v>
      </c>
      <c r="AT46" s="65">
        <v>38482.317071970676</v>
      </c>
      <c r="AU46" s="65">
        <v>14334.845360956546</v>
      </c>
      <c r="AV46" s="65">
        <v>12496.478175652563</v>
      </c>
      <c r="AW46" s="65">
        <v>12527.687389080123</v>
      </c>
      <c r="AX46" s="65">
        <v>14445.764814310707</v>
      </c>
      <c r="AY46" s="65">
        <v>15238.171892794522</v>
      </c>
      <c r="AZ46" s="65">
        <v>11735.030153521722</v>
      </c>
      <c r="BA46" s="65">
        <v>6680.0175950516095</v>
      </c>
      <c r="BB46" s="65">
        <v>4827.8538858421916</v>
      </c>
      <c r="BC46" s="65">
        <v>4150.9143845925755</v>
      </c>
      <c r="BD46" s="65">
        <v>3238.200895985422</v>
      </c>
      <c r="BE46" s="65">
        <v>2332.1560647347278</v>
      </c>
      <c r="BF46" s="65">
        <v>1669.51273662227</v>
      </c>
      <c r="BG46" s="65">
        <v>997.70185343496269</v>
      </c>
      <c r="BH46" s="71">
        <v>687.82923011810692</v>
      </c>
      <c r="BI46" s="66">
        <v>123727.72705758143</v>
      </c>
      <c r="BJ46" s="65">
        <v>104642.70252722708</v>
      </c>
      <c r="BK46" s="65">
        <v>74995.483665075313</v>
      </c>
      <c r="BL46" s="65">
        <v>28715.665224752611</v>
      </c>
      <c r="BM46" s="65">
        <v>25407.486770213331</v>
      </c>
      <c r="BN46" s="65">
        <v>25066.196328755799</v>
      </c>
      <c r="BO46" s="65">
        <v>27506.9925501955</v>
      </c>
      <c r="BP46" s="65">
        <v>27071.222830381223</v>
      </c>
      <c r="BQ46" s="65">
        <v>20033.611691116457</v>
      </c>
      <c r="BR46" s="65">
        <v>11703.591525885371</v>
      </c>
      <c r="BS46" s="65">
        <v>8712.656247491117</v>
      </c>
      <c r="BT46" s="65">
        <v>7470.5627254744004</v>
      </c>
      <c r="BU46" s="65">
        <v>5832.1819454835859</v>
      </c>
      <c r="BV46" s="65">
        <v>4009.8637743761756</v>
      </c>
      <c r="BW46" s="65">
        <v>2804.8957459869107</v>
      </c>
      <c r="BX46" s="65">
        <v>1688.9962201282051</v>
      </c>
      <c r="BY46" s="71">
        <v>1241.5447561460783</v>
      </c>
    </row>
    <row r="47" spans="1:77" x14ac:dyDescent="0.35">
      <c r="A47" s="72" t="s">
        <v>141</v>
      </c>
      <c r="B47" s="73" t="s">
        <v>140</v>
      </c>
      <c r="C47" s="72" t="s">
        <v>1082</v>
      </c>
      <c r="D47" s="72" t="s">
        <v>141</v>
      </c>
      <c r="E47" s="72" t="s">
        <v>835</v>
      </c>
      <c r="F47" s="72" t="s">
        <v>1083</v>
      </c>
      <c r="G47" s="73">
        <v>2096</v>
      </c>
      <c r="H47" s="74">
        <v>14622.197519023039</v>
      </c>
      <c r="I47" s="75">
        <v>1.5</v>
      </c>
      <c r="J4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4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47" s="89">
        <f>SUM(Table13453[[#This Row],[HC PiN]:[IDP PiN]])</f>
        <v>0</v>
      </c>
      <c r="M47" s="74">
        <f>Table13453[[#This Row],[Total PiN]]*Table13453[[#This Row],[Boys (0-17)2]]</f>
        <v>0</v>
      </c>
      <c r="N47" s="74">
        <f>Table13453[[#This Row],[Total PiN]]*Table13453[[#This Row],[Men (18+)3]]</f>
        <v>0</v>
      </c>
      <c r="O47" s="74">
        <f>Table13453[[#This Row],[Total PiN]]*Table13453[[#This Row],[Girls (0-17)4]]</f>
        <v>0</v>
      </c>
      <c r="P47" s="74">
        <f>Table13453[[#This Row],[Total PiN]]*Table13453[[#This Row],[Women (18+)5]]</f>
        <v>0</v>
      </c>
      <c r="Q47" s="70">
        <v>0.27093667520615461</v>
      </c>
      <c r="R47" s="70">
        <v>0.26315141190812968</v>
      </c>
      <c r="S47" s="70">
        <v>0.23793567679372496</v>
      </c>
      <c r="T47" s="70">
        <v>0.22797623609199058</v>
      </c>
      <c r="U47" s="72">
        <v>3961.689580011785</v>
      </c>
      <c r="V47" s="72">
        <v>3847.8519223304638</v>
      </c>
      <c r="W47" s="72">
        <v>3479.1424629002727</v>
      </c>
      <c r="X47" s="76">
        <v>3333.5135537805154</v>
      </c>
      <c r="Y47" s="67">
        <v>7809.5415023422484</v>
      </c>
      <c r="Z47" s="67">
        <v>6812.6560166807885</v>
      </c>
      <c r="AA47" s="73">
        <v>1080.9415759193153</v>
      </c>
      <c r="AB47" s="72">
        <v>1050.381297746889</v>
      </c>
      <c r="AC47" s="72">
        <v>910.20414059097425</v>
      </c>
      <c r="AD47" s="72">
        <v>685.68323682603364</v>
      </c>
      <c r="AE47" s="72">
        <v>512.90500562787065</v>
      </c>
      <c r="AF47" s="72">
        <v>495.05262661788055</v>
      </c>
      <c r="AG47" s="72">
        <v>607.59864541504146</v>
      </c>
      <c r="AH47" s="72">
        <v>466.35122113202118</v>
      </c>
      <c r="AI47" s="72">
        <v>356.78162104585095</v>
      </c>
      <c r="AJ47" s="72">
        <v>255.34395167714925</v>
      </c>
      <c r="AK47" s="72">
        <v>145.87994446285504</v>
      </c>
      <c r="AL47" s="72">
        <v>97.115160461726035</v>
      </c>
      <c r="AM47" s="72">
        <v>74.861944706767645</v>
      </c>
      <c r="AN47" s="72">
        <v>41.036790376728106</v>
      </c>
      <c r="AO47" s="72">
        <v>19.53404637636466</v>
      </c>
      <c r="AP47" s="72">
        <v>8.5827841269676419</v>
      </c>
      <c r="AQ47" s="76">
        <v>4.4020235703522079</v>
      </c>
      <c r="AR47" s="73">
        <v>996.91147791056801</v>
      </c>
      <c r="AS47" s="72">
        <v>1204.5002121606487</v>
      </c>
      <c r="AT47" s="72">
        <v>1186.772812715448</v>
      </c>
      <c r="AU47" s="72">
        <v>900.23366398420535</v>
      </c>
      <c r="AV47" s="72">
        <v>686.93399055205543</v>
      </c>
      <c r="AW47" s="72">
        <v>611.53334862103577</v>
      </c>
      <c r="AX47" s="72">
        <v>632.8463127713095</v>
      </c>
      <c r="AY47" s="72">
        <v>467.29077210548212</v>
      </c>
      <c r="AZ47" s="72">
        <v>397.41968605177846</v>
      </c>
      <c r="BA47" s="72">
        <v>275.17829838160606</v>
      </c>
      <c r="BB47" s="72">
        <v>169.63306170103073</v>
      </c>
      <c r="BC47" s="72">
        <v>115.66532077514778</v>
      </c>
      <c r="BD47" s="72">
        <v>70.259879112870706</v>
      </c>
      <c r="BE47" s="72">
        <v>39.974493851320034</v>
      </c>
      <c r="BF47" s="72">
        <v>23.900602741393431</v>
      </c>
      <c r="BG47" s="72">
        <v>21.442476475784147</v>
      </c>
      <c r="BH47" s="76">
        <v>9.0450924305662461</v>
      </c>
      <c r="BI47" s="73">
        <v>2077.8530538298833</v>
      </c>
      <c r="BJ47" s="72">
        <v>2254.8815099075377</v>
      </c>
      <c r="BK47" s="72">
        <v>2096.9769533064223</v>
      </c>
      <c r="BL47" s="72">
        <v>1585.9169008102392</v>
      </c>
      <c r="BM47" s="72">
        <v>1199.838996179926</v>
      </c>
      <c r="BN47" s="72">
        <v>1106.5859752389163</v>
      </c>
      <c r="BO47" s="72">
        <v>1240.4449581863507</v>
      </c>
      <c r="BP47" s="72">
        <v>933.64199323750347</v>
      </c>
      <c r="BQ47" s="72">
        <v>754.20130709762941</v>
      </c>
      <c r="BR47" s="72">
        <v>530.52225005875539</v>
      </c>
      <c r="BS47" s="72">
        <v>315.51300616388573</v>
      </c>
      <c r="BT47" s="72">
        <v>212.78048123687384</v>
      </c>
      <c r="BU47" s="72">
        <v>145.12182381963837</v>
      </c>
      <c r="BV47" s="72">
        <v>81.01128422804814</v>
      </c>
      <c r="BW47" s="72">
        <v>43.434649117758092</v>
      </c>
      <c r="BX47" s="72">
        <v>30.025260602751793</v>
      </c>
      <c r="BY47" s="76">
        <v>13.447116000918452</v>
      </c>
    </row>
    <row r="48" spans="1:77" x14ac:dyDescent="0.35">
      <c r="A48" s="65" t="s">
        <v>143</v>
      </c>
      <c r="B48" s="66" t="s">
        <v>140</v>
      </c>
      <c r="C48" s="65" t="s">
        <v>1082</v>
      </c>
      <c r="D48" s="65" t="s">
        <v>143</v>
      </c>
      <c r="E48" s="65" t="s">
        <v>455</v>
      </c>
      <c r="F48" s="65" t="s">
        <v>1084</v>
      </c>
      <c r="G48" s="66">
        <v>2373</v>
      </c>
      <c r="H48" s="68">
        <v>18821.385433971853</v>
      </c>
      <c r="I48" s="69">
        <v>1</v>
      </c>
      <c r="J4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1882</v>
      </c>
      <c r="K4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712</v>
      </c>
      <c r="L48" s="88">
        <f>SUM(Table13453[[#This Row],[HC PiN]:[IDP PiN]])</f>
        <v>2594</v>
      </c>
      <c r="M48" s="68">
        <f>Table13453[[#This Row],[Total PiN]]*Table13453[[#This Row],[Boys (0-17)2]]</f>
        <v>760.94828070428161</v>
      </c>
      <c r="N48" s="68">
        <f>Table13453[[#This Row],[Total PiN]]*Table13453[[#This Row],[Men (18+)3]]</f>
        <v>621.21086694781775</v>
      </c>
      <c r="O48" s="68">
        <f>Table13453[[#This Row],[Total PiN]]*Table13453[[#This Row],[Girls (0-17)4]]</f>
        <v>669.65146579637042</v>
      </c>
      <c r="P48" s="68">
        <f>Table13453[[#This Row],[Total PiN]]*Table13453[[#This Row],[Women (18+)5]]</f>
        <v>542.18938655153056</v>
      </c>
      <c r="Q48" s="70">
        <v>0.29334937575338538</v>
      </c>
      <c r="R48" s="70">
        <v>0.23947990244711553</v>
      </c>
      <c r="S48" s="70">
        <v>0.25815399606644968</v>
      </c>
      <c r="T48" s="70">
        <v>0.20901672573304958</v>
      </c>
      <c r="U48" s="65">
        <v>5521.2416678695035</v>
      </c>
      <c r="V48" s="65">
        <v>4507.3435476471404</v>
      </c>
      <c r="W48" s="65">
        <v>4858.8158612867028</v>
      </c>
      <c r="X48" s="71">
        <v>3933.9843571685092</v>
      </c>
      <c r="Y48" s="67">
        <v>10028.585215516643</v>
      </c>
      <c r="Z48" s="67">
        <v>8792.8002184552115</v>
      </c>
      <c r="AA48" s="66">
        <v>1838.2870885773509</v>
      </c>
      <c r="AB48" s="65">
        <v>1482.0703572562165</v>
      </c>
      <c r="AC48" s="65">
        <v>1061.2047902986462</v>
      </c>
      <c r="AD48" s="65">
        <v>754.21846494872455</v>
      </c>
      <c r="AE48" s="65">
        <v>628.60204670805206</v>
      </c>
      <c r="AF48" s="65">
        <v>611.57330462131847</v>
      </c>
      <c r="AG48" s="65">
        <v>707.38304155641629</v>
      </c>
      <c r="AH48" s="65">
        <v>527.72191607718833</v>
      </c>
      <c r="AI48" s="65">
        <v>379.69354306570523</v>
      </c>
      <c r="AJ48" s="65">
        <v>273.40932290589092</v>
      </c>
      <c r="AK48" s="65">
        <v>181.53702598650406</v>
      </c>
      <c r="AL48" s="65">
        <v>129.95393493228565</v>
      </c>
      <c r="AM48" s="65">
        <v>88.78512967978341</v>
      </c>
      <c r="AN48" s="65">
        <v>52.960175372561125</v>
      </c>
      <c r="AO48" s="65">
        <v>32.544584131003447</v>
      </c>
      <c r="AP48" s="65">
        <v>33.461514921802738</v>
      </c>
      <c r="AQ48" s="71">
        <v>9.3939774157624125</v>
      </c>
      <c r="AR48" s="66">
        <v>1782.0825363686613</v>
      </c>
      <c r="AS48" s="65">
        <v>1682.1837261334604</v>
      </c>
      <c r="AT48" s="65">
        <v>1407.9221489005188</v>
      </c>
      <c r="AU48" s="65">
        <v>1014.6123769208373</v>
      </c>
      <c r="AV48" s="65">
        <v>768.38700329852304</v>
      </c>
      <c r="AW48" s="65">
        <v>695.14869656388498</v>
      </c>
      <c r="AX48" s="65">
        <v>808.16062858763325</v>
      </c>
      <c r="AY48" s="65">
        <v>588.90992326239905</v>
      </c>
      <c r="AZ48" s="65">
        <v>433.42456262091554</v>
      </c>
      <c r="BA48" s="65">
        <v>295.13489884752187</v>
      </c>
      <c r="BB48" s="65">
        <v>202.22679019439173</v>
      </c>
      <c r="BC48" s="65">
        <v>143.04224911692035</v>
      </c>
      <c r="BD48" s="65">
        <v>82.248558375990328</v>
      </c>
      <c r="BE48" s="65">
        <v>48.974603767356697</v>
      </c>
      <c r="BF48" s="65">
        <v>32.501833817853019</v>
      </c>
      <c r="BG48" s="65">
        <v>27.094633879044558</v>
      </c>
      <c r="BH48" s="71">
        <v>16.530044860730449</v>
      </c>
      <c r="BI48" s="66">
        <v>3620.3696249460122</v>
      </c>
      <c r="BJ48" s="65">
        <v>3164.2540833896765</v>
      </c>
      <c r="BK48" s="65">
        <v>2469.1269391991655</v>
      </c>
      <c r="BL48" s="65">
        <v>1768.8308418695619</v>
      </c>
      <c r="BM48" s="65">
        <v>1396.9890500065749</v>
      </c>
      <c r="BN48" s="65">
        <v>1306.7220011852035</v>
      </c>
      <c r="BO48" s="65">
        <v>1515.5436701440494</v>
      </c>
      <c r="BP48" s="65">
        <v>1116.6318393395875</v>
      </c>
      <c r="BQ48" s="65">
        <v>813.11810568662099</v>
      </c>
      <c r="BR48" s="65">
        <v>568.5442217534129</v>
      </c>
      <c r="BS48" s="65">
        <v>383.76381618089573</v>
      </c>
      <c r="BT48" s="65">
        <v>272.99618404920597</v>
      </c>
      <c r="BU48" s="65">
        <v>171.03368805577372</v>
      </c>
      <c r="BV48" s="65">
        <v>101.93477913991779</v>
      </c>
      <c r="BW48" s="65">
        <v>65.046417948856472</v>
      </c>
      <c r="BX48" s="65">
        <v>60.556148800847296</v>
      </c>
      <c r="BY48" s="71">
        <v>25.924022276492856</v>
      </c>
    </row>
    <row r="49" spans="1:77" x14ac:dyDescent="0.35">
      <c r="A49" s="72" t="s">
        <v>457</v>
      </c>
      <c r="B49" s="73" t="s">
        <v>140</v>
      </c>
      <c r="C49" s="72" t="s">
        <v>1082</v>
      </c>
      <c r="D49" s="72" t="s">
        <v>457</v>
      </c>
      <c r="E49" s="72" t="s">
        <v>456</v>
      </c>
      <c r="F49" s="72" t="s">
        <v>1085</v>
      </c>
      <c r="G49" s="73">
        <v>297</v>
      </c>
      <c r="H49" s="74">
        <v>9799.8424817584128</v>
      </c>
      <c r="I49" s="75">
        <v>0</v>
      </c>
      <c r="J4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4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49" s="89">
        <f>SUM(Table13453[[#This Row],[HC PiN]:[IDP PiN]])</f>
        <v>0</v>
      </c>
      <c r="M49" s="74">
        <f>Table13453[[#This Row],[Total PiN]]*Table13453[[#This Row],[Boys (0-17)2]]</f>
        <v>0</v>
      </c>
      <c r="N49" s="74">
        <f>Table13453[[#This Row],[Total PiN]]*Table13453[[#This Row],[Men (18+)3]]</f>
        <v>0</v>
      </c>
      <c r="O49" s="74">
        <f>Table13453[[#This Row],[Total PiN]]*Table13453[[#This Row],[Girls (0-17)4]]</f>
        <v>0</v>
      </c>
      <c r="P49" s="74">
        <f>Table13453[[#This Row],[Total PiN]]*Table13453[[#This Row],[Women (18+)5]]</f>
        <v>0</v>
      </c>
      <c r="Q49" s="70">
        <v>0.2683420082406765</v>
      </c>
      <c r="R49" s="70">
        <v>0.24306600772310435</v>
      </c>
      <c r="S49" s="70">
        <v>0.24657510050008272</v>
      </c>
      <c r="T49" s="70">
        <v>0.24201688353613629</v>
      </c>
      <c r="U49" s="72">
        <v>2629.7094119973476</v>
      </c>
      <c r="V49" s="72">
        <v>2382.0085883562965</v>
      </c>
      <c r="W49" s="72">
        <v>2416.3971448245607</v>
      </c>
      <c r="X49" s="76">
        <v>2371.7273365802066</v>
      </c>
      <c r="Y49" s="67">
        <v>5011.7180003536441</v>
      </c>
      <c r="Z49" s="67">
        <v>4788.1244814047677</v>
      </c>
      <c r="AA49" s="73">
        <v>877.07180237336547</v>
      </c>
      <c r="AB49" s="72">
        <v>732.39846804765602</v>
      </c>
      <c r="AC49" s="72">
        <v>550.45780675702565</v>
      </c>
      <c r="AD49" s="72">
        <v>418.19714340683527</v>
      </c>
      <c r="AE49" s="72">
        <v>424.64562127565699</v>
      </c>
      <c r="AF49" s="72">
        <v>420.12642732029309</v>
      </c>
      <c r="AG49" s="72">
        <v>401.38075122433031</v>
      </c>
      <c r="AH49" s="72">
        <v>275.35804419884909</v>
      </c>
      <c r="AI49" s="72">
        <v>169.07624697838367</v>
      </c>
      <c r="AJ49" s="72">
        <v>122.89177916771608</v>
      </c>
      <c r="AK49" s="72">
        <v>108.38686577790807</v>
      </c>
      <c r="AL49" s="72">
        <v>94.669200290958884</v>
      </c>
      <c r="AM49" s="72">
        <v>81.46359871847983</v>
      </c>
      <c r="AN49" s="72">
        <v>53.009631561291819</v>
      </c>
      <c r="AO49" s="72">
        <v>31.391530378280319</v>
      </c>
      <c r="AP49" s="72">
        <v>17.529801930260316</v>
      </c>
      <c r="AQ49" s="76">
        <v>10.069761997476688</v>
      </c>
      <c r="AR49" s="73">
        <v>929.86380463610715</v>
      </c>
      <c r="AS49" s="72">
        <v>799.15671273407872</v>
      </c>
      <c r="AT49" s="72">
        <v>619.24160896395119</v>
      </c>
      <c r="AU49" s="72">
        <v>453.53585040855296</v>
      </c>
      <c r="AV49" s="72">
        <v>437.89793926507321</v>
      </c>
      <c r="AW49" s="72">
        <v>430.56111221521388</v>
      </c>
      <c r="AX49" s="72">
        <v>420.56914615454315</v>
      </c>
      <c r="AY49" s="72">
        <v>285.05682184013301</v>
      </c>
      <c r="AZ49" s="72">
        <v>187.867535187915</v>
      </c>
      <c r="BA49" s="72">
        <v>124.42754607267295</v>
      </c>
      <c r="BB49" s="72">
        <v>90.295382991273101</v>
      </c>
      <c r="BC49" s="72">
        <v>69.734162560629755</v>
      </c>
      <c r="BD49" s="72">
        <v>46.590860198163405</v>
      </c>
      <c r="BE49" s="72">
        <v>36.221648169558144</v>
      </c>
      <c r="BF49" s="72">
        <v>31.065683223261942</v>
      </c>
      <c r="BG49" s="72">
        <v>31.896278758751876</v>
      </c>
      <c r="BH49" s="76">
        <v>17.735906973765349</v>
      </c>
      <c r="BI49" s="73">
        <v>1806.9356070094727</v>
      </c>
      <c r="BJ49" s="72">
        <v>1531.5551807817344</v>
      </c>
      <c r="BK49" s="72">
        <v>1169.6994157209767</v>
      </c>
      <c r="BL49" s="72">
        <v>871.73299381538823</v>
      </c>
      <c r="BM49" s="72">
        <v>862.54356054073037</v>
      </c>
      <c r="BN49" s="72">
        <v>850.68753953550709</v>
      </c>
      <c r="BO49" s="72">
        <v>821.94989737887352</v>
      </c>
      <c r="BP49" s="72">
        <v>560.41486603898193</v>
      </c>
      <c r="BQ49" s="72">
        <v>356.94378216629866</v>
      </c>
      <c r="BR49" s="72">
        <v>247.31932524038905</v>
      </c>
      <c r="BS49" s="72">
        <v>198.68224876918114</v>
      </c>
      <c r="BT49" s="72">
        <v>164.40336285158867</v>
      </c>
      <c r="BU49" s="72">
        <v>128.05445891664326</v>
      </c>
      <c r="BV49" s="72">
        <v>89.231279730849977</v>
      </c>
      <c r="BW49" s="72">
        <v>62.45721360154225</v>
      </c>
      <c r="BX49" s="72">
        <v>49.426080689012203</v>
      </c>
      <c r="BY49" s="76">
        <v>27.805668971242032</v>
      </c>
    </row>
    <row r="50" spans="1:77" x14ac:dyDescent="0.35">
      <c r="A50" s="65" t="s">
        <v>145</v>
      </c>
      <c r="B50" s="66" t="s">
        <v>140</v>
      </c>
      <c r="C50" s="65" t="s">
        <v>1082</v>
      </c>
      <c r="D50" s="65" t="s">
        <v>145</v>
      </c>
      <c r="E50" s="65" t="s">
        <v>458</v>
      </c>
      <c r="F50" s="65" t="s">
        <v>1086</v>
      </c>
      <c r="G50" s="66">
        <v>1656</v>
      </c>
      <c r="H50" s="68">
        <v>64449.754528001024</v>
      </c>
      <c r="I50" s="69">
        <v>3.5</v>
      </c>
      <c r="J5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5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50" s="88">
        <f>SUM(Table13453[[#This Row],[HC PiN]:[IDP PiN]])</f>
        <v>0</v>
      </c>
      <c r="M50" s="68">
        <f>Table13453[[#This Row],[Total PiN]]*Table13453[[#This Row],[Boys (0-17)2]]</f>
        <v>0</v>
      </c>
      <c r="N50" s="68">
        <f>Table13453[[#This Row],[Total PiN]]*Table13453[[#This Row],[Men (18+)3]]</f>
        <v>0</v>
      </c>
      <c r="O50" s="68">
        <f>Table13453[[#This Row],[Total PiN]]*Table13453[[#This Row],[Girls (0-17)4]]</f>
        <v>0</v>
      </c>
      <c r="P50" s="68">
        <f>Table13453[[#This Row],[Total PiN]]*Table13453[[#This Row],[Women (18+)5]]</f>
        <v>0</v>
      </c>
      <c r="Q50" s="70">
        <v>0.22763887966101234</v>
      </c>
      <c r="R50" s="70">
        <v>0.26409810199795841</v>
      </c>
      <c r="S50" s="70">
        <v>0.23857329395587445</v>
      </c>
      <c r="T50" s="70">
        <v>0.26968972438515498</v>
      </c>
      <c r="U50" s="65">
        <v>14671.26991518141</v>
      </c>
      <c r="V50" s="65">
        <v>17021.057845079395</v>
      </c>
      <c r="W50" s="65">
        <v>15375.990232392738</v>
      </c>
      <c r="X50" s="71">
        <v>17381.43653534749</v>
      </c>
      <c r="Y50" s="67">
        <v>31692.327760260807</v>
      </c>
      <c r="Z50" s="67">
        <v>32757.426767740228</v>
      </c>
      <c r="AA50" s="66">
        <v>4463.2905063162079</v>
      </c>
      <c r="AB50" s="65">
        <v>4608.3268556111552</v>
      </c>
      <c r="AC50" s="65">
        <v>4219.3987783086832</v>
      </c>
      <c r="AD50" s="65">
        <v>3375.944285822874</v>
      </c>
      <c r="AE50" s="65">
        <v>3175.9408560541406</v>
      </c>
      <c r="AF50" s="65">
        <v>2965.9183331249305</v>
      </c>
      <c r="AG50" s="65">
        <v>2477.4541535481671</v>
      </c>
      <c r="AH50" s="65">
        <v>1752.8583795997981</v>
      </c>
      <c r="AI50" s="65">
        <v>1412.1194378691384</v>
      </c>
      <c r="AJ50" s="65">
        <v>1110.3548314904297</v>
      </c>
      <c r="AK50" s="65">
        <v>914.09640911209999</v>
      </c>
      <c r="AL50" s="65">
        <v>763.08018913921592</v>
      </c>
      <c r="AM50" s="65">
        <v>571.14140561243869</v>
      </c>
      <c r="AN50" s="65">
        <v>385.94249569125571</v>
      </c>
      <c r="AO50" s="65">
        <v>264.77038318006646</v>
      </c>
      <c r="AP50" s="65">
        <v>169.74130393373323</v>
      </c>
      <c r="AQ50" s="71">
        <v>127.04816332589004</v>
      </c>
      <c r="AR50" s="66">
        <v>4500.5445129522486</v>
      </c>
      <c r="AS50" s="65">
        <v>4438.8915427942829</v>
      </c>
      <c r="AT50" s="65">
        <v>3882.8439479386207</v>
      </c>
      <c r="AU50" s="65">
        <v>3047.765001667226</v>
      </c>
      <c r="AV50" s="65">
        <v>3322.2141927921302</v>
      </c>
      <c r="AW50" s="65">
        <v>3318.8833148009353</v>
      </c>
      <c r="AX50" s="65">
        <v>2685.0042178410527</v>
      </c>
      <c r="AY50" s="65">
        <v>1756.8272078400391</v>
      </c>
      <c r="AZ50" s="65">
        <v>1258.4325158172703</v>
      </c>
      <c r="BA50" s="65">
        <v>888.93273712274788</v>
      </c>
      <c r="BB50" s="65">
        <v>730.51657529294584</v>
      </c>
      <c r="BC50" s="65">
        <v>601.26034801475487</v>
      </c>
      <c r="BD50" s="65">
        <v>426.47323794327571</v>
      </c>
      <c r="BE50" s="65">
        <v>304.95439068005805</v>
      </c>
      <c r="BF50" s="65">
        <v>229.49471740722313</v>
      </c>
      <c r="BG50" s="65">
        <v>172.00004005993293</v>
      </c>
      <c r="BH50" s="71">
        <v>127.28925929606079</v>
      </c>
      <c r="BI50" s="66">
        <v>8963.8350192684557</v>
      </c>
      <c r="BJ50" s="65">
        <v>9047.2183984054409</v>
      </c>
      <c r="BK50" s="65">
        <v>8102.2427262473029</v>
      </c>
      <c r="BL50" s="65">
        <v>6423.7092874900982</v>
      </c>
      <c r="BM50" s="65">
        <v>6498.1550488462717</v>
      </c>
      <c r="BN50" s="65">
        <v>6284.8016479258677</v>
      </c>
      <c r="BO50" s="65">
        <v>5162.4583713892207</v>
      </c>
      <c r="BP50" s="65">
        <v>3509.6855874398379</v>
      </c>
      <c r="BQ50" s="65">
        <v>2670.5519536864085</v>
      </c>
      <c r="BR50" s="65">
        <v>1999.2875686131777</v>
      </c>
      <c r="BS50" s="65">
        <v>1644.6129844050461</v>
      </c>
      <c r="BT50" s="65">
        <v>1364.3405371539711</v>
      </c>
      <c r="BU50" s="65">
        <v>997.61464355571445</v>
      </c>
      <c r="BV50" s="65">
        <v>690.89688637131394</v>
      </c>
      <c r="BW50" s="65">
        <v>494.26510058728974</v>
      </c>
      <c r="BX50" s="65">
        <v>341.74134399366619</v>
      </c>
      <c r="BY50" s="71">
        <v>254.33742262195088</v>
      </c>
    </row>
    <row r="51" spans="1:77" x14ac:dyDescent="0.35">
      <c r="A51" s="72" t="s">
        <v>147</v>
      </c>
      <c r="B51" s="73" t="s">
        <v>140</v>
      </c>
      <c r="C51" s="72" t="s">
        <v>1082</v>
      </c>
      <c r="D51" s="72" t="s">
        <v>147</v>
      </c>
      <c r="E51" s="72" t="s">
        <v>148</v>
      </c>
      <c r="F51" s="72" t="s">
        <v>1087</v>
      </c>
      <c r="G51" s="73">
        <v>2445</v>
      </c>
      <c r="H51" s="74">
        <v>22317.763805618706</v>
      </c>
      <c r="I51" s="75">
        <v>4.5</v>
      </c>
      <c r="J5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5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51" s="89">
        <f>SUM(Table13453[[#This Row],[HC PiN]:[IDP PiN]])</f>
        <v>0</v>
      </c>
      <c r="M51" s="74">
        <f>Table13453[[#This Row],[Total PiN]]*Table13453[[#This Row],[Boys (0-17)2]]</f>
        <v>0</v>
      </c>
      <c r="N51" s="74">
        <f>Table13453[[#This Row],[Total PiN]]*Table13453[[#This Row],[Men (18+)3]]</f>
        <v>0</v>
      </c>
      <c r="O51" s="74">
        <f>Table13453[[#This Row],[Total PiN]]*Table13453[[#This Row],[Girls (0-17)4]]</f>
        <v>0</v>
      </c>
      <c r="P51" s="74">
        <f>Table13453[[#This Row],[Total PiN]]*Table13453[[#This Row],[Women (18+)5]]</f>
        <v>0</v>
      </c>
      <c r="Q51" s="70">
        <v>0.25735378988805624</v>
      </c>
      <c r="R51" s="70">
        <v>0.22494920002088895</v>
      </c>
      <c r="S51" s="70">
        <v>0.25531333989913818</v>
      </c>
      <c r="T51" s="70">
        <v>0.26238367019191633</v>
      </c>
      <c r="U51" s="72">
        <v>5743.5610972024624</v>
      </c>
      <c r="V51" s="72">
        <v>5020.3631143290777</v>
      </c>
      <c r="W51" s="72">
        <v>5698.0228162926123</v>
      </c>
      <c r="X51" s="76">
        <v>5855.8167777945464</v>
      </c>
      <c r="Y51" s="67">
        <v>10763.924211531539</v>
      </c>
      <c r="Z51" s="67">
        <v>11553.83959408716</v>
      </c>
      <c r="AA51" s="73">
        <v>1735.4983166714812</v>
      </c>
      <c r="AB51" s="72">
        <v>1713.6768694366694</v>
      </c>
      <c r="AC51" s="72">
        <v>1512.306838055486</v>
      </c>
      <c r="AD51" s="72">
        <v>1185.7428457041424</v>
      </c>
      <c r="AE51" s="72">
        <v>1079.3003225740433</v>
      </c>
      <c r="AF51" s="72">
        <v>1000.802616787098</v>
      </c>
      <c r="AG51" s="72">
        <v>872.93142764639367</v>
      </c>
      <c r="AH51" s="72">
        <v>612.72931690326459</v>
      </c>
      <c r="AI51" s="72">
        <v>468.52510805146397</v>
      </c>
      <c r="AJ51" s="72">
        <v>355.71968666451647</v>
      </c>
      <c r="AK51" s="72">
        <v>273.16172413862461</v>
      </c>
      <c r="AL51" s="72">
        <v>227.08889376378772</v>
      </c>
      <c r="AM51" s="72">
        <v>183.77530562799791</v>
      </c>
      <c r="AN51" s="72">
        <v>131.18915287754143</v>
      </c>
      <c r="AO51" s="72">
        <v>94.667311288941903</v>
      </c>
      <c r="AP51" s="72">
        <v>57.690695853726716</v>
      </c>
      <c r="AQ51" s="76">
        <v>49.033162041974784</v>
      </c>
      <c r="AR51" s="73">
        <v>1859.0582008890599</v>
      </c>
      <c r="AS51" s="72">
        <v>1745.588404850808</v>
      </c>
      <c r="AT51" s="72">
        <v>1461.425062536179</v>
      </c>
      <c r="AU51" s="72">
        <v>1089.5269523107268</v>
      </c>
      <c r="AV51" s="72">
        <v>1020.7325389364603</v>
      </c>
      <c r="AW51" s="72">
        <v>936.80662750421618</v>
      </c>
      <c r="AX51" s="72">
        <v>753.5725934588769</v>
      </c>
      <c r="AY51" s="72">
        <v>492.99851830579252</v>
      </c>
      <c r="AZ51" s="72">
        <v>381.80779311444087</v>
      </c>
      <c r="BA51" s="72">
        <v>268.2377593097026</v>
      </c>
      <c r="BB51" s="72">
        <v>196.86694252152566</v>
      </c>
      <c r="BC51" s="72">
        <v>163.81444145332065</v>
      </c>
      <c r="BD51" s="72">
        <v>132.99764932858776</v>
      </c>
      <c r="BE51" s="72">
        <v>98.198137353366789</v>
      </c>
      <c r="BF51" s="72">
        <v>73.600851403729877</v>
      </c>
      <c r="BG51" s="72">
        <v>47.052336642853284</v>
      </c>
      <c r="BH51" s="76">
        <v>41.639401611895515</v>
      </c>
      <c r="BI51" s="73">
        <v>3594.5565175605411</v>
      </c>
      <c r="BJ51" s="72">
        <v>3459.2652742874766</v>
      </c>
      <c r="BK51" s="72">
        <v>2973.7319005916647</v>
      </c>
      <c r="BL51" s="72">
        <v>2275.2697980148696</v>
      </c>
      <c r="BM51" s="72">
        <v>2100.0328615105032</v>
      </c>
      <c r="BN51" s="72">
        <v>1937.6092442913141</v>
      </c>
      <c r="BO51" s="72">
        <v>1626.5040211052706</v>
      </c>
      <c r="BP51" s="72">
        <v>1105.727835209057</v>
      </c>
      <c r="BQ51" s="72">
        <v>850.3329011659049</v>
      </c>
      <c r="BR51" s="72">
        <v>623.95744597421924</v>
      </c>
      <c r="BS51" s="72">
        <v>470.02866666015035</v>
      </c>
      <c r="BT51" s="72">
        <v>390.90333521710835</v>
      </c>
      <c r="BU51" s="72">
        <v>316.77295495658575</v>
      </c>
      <c r="BV51" s="72">
        <v>229.38729023090823</v>
      </c>
      <c r="BW51" s="72">
        <v>168.26816269267175</v>
      </c>
      <c r="BX51" s="72">
        <v>104.74303249658</v>
      </c>
      <c r="BY51" s="76">
        <v>90.672563653870299</v>
      </c>
    </row>
    <row r="52" spans="1:77" x14ac:dyDescent="0.35">
      <c r="A52" s="65" t="s">
        <v>149</v>
      </c>
      <c r="B52" s="66" t="s">
        <v>140</v>
      </c>
      <c r="C52" s="65" t="s">
        <v>1082</v>
      </c>
      <c r="D52" s="65" t="s">
        <v>149</v>
      </c>
      <c r="E52" s="65" t="s">
        <v>459</v>
      </c>
      <c r="F52" s="65" t="s">
        <v>1088</v>
      </c>
      <c r="G52" s="66">
        <v>3706</v>
      </c>
      <c r="H52" s="68">
        <v>33673.264373213337</v>
      </c>
      <c r="I52" s="69">
        <v>1.5</v>
      </c>
      <c r="J5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5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52" s="88">
        <f>SUM(Table13453[[#This Row],[HC PiN]:[IDP PiN]])</f>
        <v>0</v>
      </c>
      <c r="M52" s="68">
        <f>Table13453[[#This Row],[Total PiN]]*Table13453[[#This Row],[Boys (0-17)2]]</f>
        <v>0</v>
      </c>
      <c r="N52" s="68">
        <f>Table13453[[#This Row],[Total PiN]]*Table13453[[#This Row],[Men (18+)3]]</f>
        <v>0</v>
      </c>
      <c r="O52" s="68">
        <f>Table13453[[#This Row],[Total PiN]]*Table13453[[#This Row],[Girls (0-17)4]]</f>
        <v>0</v>
      </c>
      <c r="P52" s="68">
        <f>Table13453[[#This Row],[Total PiN]]*Table13453[[#This Row],[Women (18+)5]]</f>
        <v>0</v>
      </c>
      <c r="Q52" s="70">
        <v>0.24478471518406517</v>
      </c>
      <c r="R52" s="70">
        <v>0.24173753424177663</v>
      </c>
      <c r="S52" s="70">
        <v>0.25166155844629196</v>
      </c>
      <c r="T52" s="70">
        <v>0.26181619212786567</v>
      </c>
      <c r="U52" s="65">
        <v>8242.7004289147553</v>
      </c>
      <c r="V52" s="65">
        <v>8140.0918994520562</v>
      </c>
      <c r="W52" s="65">
        <v>8474.2661901368683</v>
      </c>
      <c r="X52" s="71">
        <v>8816.2058547096367</v>
      </c>
      <c r="Y52" s="67">
        <v>16382.792328366811</v>
      </c>
      <c r="Z52" s="67">
        <v>17290.472044846505</v>
      </c>
      <c r="AA52" s="66">
        <v>2399.6288671448565</v>
      </c>
      <c r="AB52" s="65">
        <v>2539.6661753802696</v>
      </c>
      <c r="AC52" s="65">
        <v>2365.8877875330841</v>
      </c>
      <c r="AD52" s="65">
        <v>1886.6610498338864</v>
      </c>
      <c r="AE52" s="65">
        <v>1728.8786318933169</v>
      </c>
      <c r="AF52" s="65">
        <v>1554.8194755231802</v>
      </c>
      <c r="AG52" s="65">
        <v>1185.4668738661999</v>
      </c>
      <c r="AH52" s="65">
        <v>835.39077516710802</v>
      </c>
      <c r="AI52" s="65">
        <v>753.78485413532087</v>
      </c>
      <c r="AJ52" s="65">
        <v>587.49713828481663</v>
      </c>
      <c r="AK52" s="65">
        <v>417.70350294469586</v>
      </c>
      <c r="AL52" s="65">
        <v>333.23609396252232</v>
      </c>
      <c r="AM52" s="65">
        <v>263.13392186856868</v>
      </c>
      <c r="AN52" s="65">
        <v>179.18271978888819</v>
      </c>
      <c r="AO52" s="65">
        <v>122.81215515052584</v>
      </c>
      <c r="AP52" s="65">
        <v>78.933104527269833</v>
      </c>
      <c r="AQ52" s="71">
        <v>57.788917841999485</v>
      </c>
      <c r="AR52" s="66">
        <v>2557.2391963230939</v>
      </c>
      <c r="AS52" s="65">
        <v>2499.1631468843007</v>
      </c>
      <c r="AT52" s="65">
        <v>2165.5415245183799</v>
      </c>
      <c r="AU52" s="65">
        <v>1665.6813509138221</v>
      </c>
      <c r="AV52" s="65">
        <v>1707.6959050220096</v>
      </c>
      <c r="AW52" s="65">
        <v>1623.5022806031607</v>
      </c>
      <c r="AX52" s="65">
        <v>1227.8036601207355</v>
      </c>
      <c r="AY52" s="65">
        <v>780.63793293551328</v>
      </c>
      <c r="AZ52" s="65">
        <v>583.58895287550001</v>
      </c>
      <c r="BA52" s="65">
        <v>415.92458699884116</v>
      </c>
      <c r="BB52" s="65">
        <v>339.23620929192361</v>
      </c>
      <c r="BC52" s="65">
        <v>284.08416729239048</v>
      </c>
      <c r="BD52" s="65">
        <v>224.82358814013801</v>
      </c>
      <c r="BE52" s="65">
        <v>143.65664277275144</v>
      </c>
      <c r="BF52" s="65">
        <v>86.113790738732675</v>
      </c>
      <c r="BG52" s="65">
        <v>44.447088118706979</v>
      </c>
      <c r="BH52" s="71">
        <v>33.652304816811949</v>
      </c>
      <c r="BI52" s="66">
        <v>4956.8680634679504</v>
      </c>
      <c r="BJ52" s="65">
        <v>5038.8293222645698</v>
      </c>
      <c r="BK52" s="65">
        <v>4531.4293120514649</v>
      </c>
      <c r="BL52" s="65">
        <v>3552.3424007477083</v>
      </c>
      <c r="BM52" s="65">
        <v>3436.5745369153269</v>
      </c>
      <c r="BN52" s="65">
        <v>3178.3217561263405</v>
      </c>
      <c r="BO52" s="65">
        <v>2413.2705339869353</v>
      </c>
      <c r="BP52" s="65">
        <v>1616.0287081026208</v>
      </c>
      <c r="BQ52" s="65">
        <v>1337.3738070108207</v>
      </c>
      <c r="BR52" s="65">
        <v>1003.4217252836578</v>
      </c>
      <c r="BS52" s="65">
        <v>756.93971223661958</v>
      </c>
      <c r="BT52" s="65">
        <v>617.32026125491279</v>
      </c>
      <c r="BU52" s="65">
        <v>487.95751000870666</v>
      </c>
      <c r="BV52" s="65">
        <v>322.83936256163963</v>
      </c>
      <c r="BW52" s="65">
        <v>208.92594588925849</v>
      </c>
      <c r="BX52" s="65">
        <v>123.38019264597681</v>
      </c>
      <c r="BY52" s="71">
        <v>91.441222658811412</v>
      </c>
    </row>
    <row r="53" spans="1:77" x14ac:dyDescent="0.35">
      <c r="A53" s="72" t="s">
        <v>461</v>
      </c>
      <c r="B53" s="73" t="s">
        <v>140</v>
      </c>
      <c r="C53" s="72" t="s">
        <v>1082</v>
      </c>
      <c r="D53" s="72" t="s">
        <v>461</v>
      </c>
      <c r="E53" s="72" t="s">
        <v>460</v>
      </c>
      <c r="F53" s="72" t="s">
        <v>1089</v>
      </c>
      <c r="G53" s="73">
        <v>877</v>
      </c>
      <c r="H53" s="74">
        <v>39747.017531921629</v>
      </c>
      <c r="I53" s="75">
        <v>2</v>
      </c>
      <c r="J5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7949</v>
      </c>
      <c r="K5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526</v>
      </c>
      <c r="L53" s="89">
        <f>SUM(Table13453[[#This Row],[HC PiN]:[IDP PiN]])</f>
        <v>8475</v>
      </c>
      <c r="M53" s="74">
        <f>Table13453[[#This Row],[Total PiN]]*Table13453[[#This Row],[Boys (0-17)2]]</f>
        <v>2244.1805245870819</v>
      </c>
      <c r="N53" s="74">
        <f>Table13453[[#This Row],[Total PiN]]*Table13453[[#This Row],[Men (18+)3]]</f>
        <v>1949.2645182263593</v>
      </c>
      <c r="O53" s="74">
        <f>Table13453[[#This Row],[Total PiN]]*Table13453[[#This Row],[Girls (0-17)4]]</f>
        <v>2215.0622278728424</v>
      </c>
      <c r="P53" s="74">
        <f>Table13453[[#This Row],[Total PiN]]*Table13453[[#This Row],[Women (18+)5]]</f>
        <v>2066.4927293137148</v>
      </c>
      <c r="Q53" s="70">
        <v>0.26480006189818073</v>
      </c>
      <c r="R53" s="70">
        <v>0.23000171306505715</v>
      </c>
      <c r="S53" s="70">
        <v>0.26136427467526163</v>
      </c>
      <c r="T53" s="70">
        <v>0.24383395036150027</v>
      </c>
      <c r="U53" s="72">
        <v>10525.012702720922</v>
      </c>
      <c r="V53" s="72">
        <v>9141.8821215688349</v>
      </c>
      <c r="W53" s="72">
        <v>10388.450407735605</v>
      </c>
      <c r="X53" s="76">
        <v>9691.6722998962596</v>
      </c>
      <c r="Y53" s="67">
        <v>19666.894824289757</v>
      </c>
      <c r="Z53" s="67">
        <v>20080.122707631865</v>
      </c>
      <c r="AA53" s="73">
        <v>3710.5492385545322</v>
      </c>
      <c r="AB53" s="72">
        <v>3148.0426069588079</v>
      </c>
      <c r="AC53" s="72">
        <v>2407.1047686192073</v>
      </c>
      <c r="AD53" s="72">
        <v>1830.200098172118</v>
      </c>
      <c r="AE53" s="72">
        <v>1844.7138323952624</v>
      </c>
      <c r="AF53" s="72">
        <v>1744.8730720393369</v>
      </c>
      <c r="AG53" s="72">
        <v>1455.2798637136534</v>
      </c>
      <c r="AH53" s="72">
        <v>1001.964941960434</v>
      </c>
      <c r="AI53" s="72">
        <v>749.58631740461635</v>
      </c>
      <c r="AJ53" s="72">
        <v>563.12007778535508</v>
      </c>
      <c r="AK53" s="72">
        <v>431.48437725988788</v>
      </c>
      <c r="AL53" s="72">
        <v>360.14095120930216</v>
      </c>
      <c r="AM53" s="72">
        <v>299.72208085290873</v>
      </c>
      <c r="AN53" s="72">
        <v>211.76460561766592</v>
      </c>
      <c r="AO53" s="72">
        <v>148.65399989412356</v>
      </c>
      <c r="AP53" s="72">
        <v>107.63566671222949</v>
      </c>
      <c r="AQ53" s="76">
        <v>65.286208482428421</v>
      </c>
      <c r="AR53" s="73">
        <v>3776.3580587993865</v>
      </c>
      <c r="AS53" s="72">
        <v>3200.0187388092681</v>
      </c>
      <c r="AT53" s="72">
        <v>2445.4846398350815</v>
      </c>
      <c r="AU53" s="72">
        <v>1781.735983437919</v>
      </c>
      <c r="AV53" s="72">
        <v>1745.0925843894852</v>
      </c>
      <c r="AW53" s="72">
        <v>1662.2221092815716</v>
      </c>
      <c r="AX53" s="72">
        <v>1429.1733984411837</v>
      </c>
      <c r="AY53" s="72">
        <v>966.52411117482166</v>
      </c>
      <c r="AZ53" s="72">
        <v>738.17660099219779</v>
      </c>
      <c r="BA53" s="72">
        <v>518.85279694000246</v>
      </c>
      <c r="BB53" s="72">
        <v>380.59371218234327</v>
      </c>
      <c r="BC53" s="72">
        <v>314.64109452343837</v>
      </c>
      <c r="BD53" s="72">
        <v>256.40724346535961</v>
      </c>
      <c r="BE53" s="72">
        <v>181.41203025456247</v>
      </c>
      <c r="BF53" s="72">
        <v>128.03382828707288</v>
      </c>
      <c r="BG53" s="72">
        <v>73.922640691076381</v>
      </c>
      <c r="BH53" s="76">
        <v>68.245252784983904</v>
      </c>
      <c r="BI53" s="73">
        <v>7486.9072973539187</v>
      </c>
      <c r="BJ53" s="72">
        <v>6348.0613457680774</v>
      </c>
      <c r="BK53" s="72">
        <v>4852.5894084542888</v>
      </c>
      <c r="BL53" s="72">
        <v>3611.936081610037</v>
      </c>
      <c r="BM53" s="72">
        <v>3589.8064167847479</v>
      </c>
      <c r="BN53" s="72">
        <v>3407.0951813209081</v>
      </c>
      <c r="BO53" s="72">
        <v>2884.4532621548369</v>
      </c>
      <c r="BP53" s="72">
        <v>1968.4890531352553</v>
      </c>
      <c r="BQ53" s="72">
        <v>1487.7629183968138</v>
      </c>
      <c r="BR53" s="72">
        <v>1081.9728747253573</v>
      </c>
      <c r="BS53" s="72">
        <v>812.0780894422312</v>
      </c>
      <c r="BT53" s="72">
        <v>674.78204573274047</v>
      </c>
      <c r="BU53" s="72">
        <v>556.12932431826835</v>
      </c>
      <c r="BV53" s="72">
        <v>393.17663587222842</v>
      </c>
      <c r="BW53" s="72">
        <v>276.68782818119638</v>
      </c>
      <c r="BX53" s="72">
        <v>181.55830740330589</v>
      </c>
      <c r="BY53" s="76">
        <v>133.53146126741231</v>
      </c>
    </row>
    <row r="54" spans="1:77" x14ac:dyDescent="0.35">
      <c r="A54" s="65" t="s">
        <v>151</v>
      </c>
      <c r="B54" s="66" t="s">
        <v>140</v>
      </c>
      <c r="C54" s="65" t="s">
        <v>1082</v>
      </c>
      <c r="D54" s="65" t="s">
        <v>151</v>
      </c>
      <c r="E54" s="65" t="s">
        <v>152</v>
      </c>
      <c r="F54" s="65" t="s">
        <v>1090</v>
      </c>
      <c r="G54" s="66">
        <v>1351</v>
      </c>
      <c r="H54" s="68">
        <v>46301.96673311937</v>
      </c>
      <c r="I54" s="69">
        <v>1.5</v>
      </c>
      <c r="J5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5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54" s="88">
        <f>SUM(Table13453[[#This Row],[HC PiN]:[IDP PiN]])</f>
        <v>0</v>
      </c>
      <c r="M54" s="68">
        <f>Table13453[[#This Row],[Total PiN]]*Table13453[[#This Row],[Boys (0-17)2]]</f>
        <v>0</v>
      </c>
      <c r="N54" s="68">
        <f>Table13453[[#This Row],[Total PiN]]*Table13453[[#This Row],[Men (18+)3]]</f>
        <v>0</v>
      </c>
      <c r="O54" s="68">
        <f>Table13453[[#This Row],[Total PiN]]*Table13453[[#This Row],[Girls (0-17)4]]</f>
        <v>0</v>
      </c>
      <c r="P54" s="68">
        <f>Table13453[[#This Row],[Total PiN]]*Table13453[[#This Row],[Women (18+)5]]</f>
        <v>0</v>
      </c>
      <c r="Q54" s="70">
        <v>0.2320479301652007</v>
      </c>
      <c r="R54" s="70">
        <v>0.2462786443176192</v>
      </c>
      <c r="S54" s="70">
        <v>0.24131588661096734</v>
      </c>
      <c r="T54" s="70">
        <v>0.28035753890621262</v>
      </c>
      <c r="U54" s="65">
        <v>10744.27554299833</v>
      </c>
      <c r="V54" s="65">
        <v>11403.185596272142</v>
      </c>
      <c r="W54" s="65">
        <v>11173.400154034216</v>
      </c>
      <c r="X54" s="71">
        <v>12981.105439814675</v>
      </c>
      <c r="Y54" s="67">
        <v>22147.461139270472</v>
      </c>
      <c r="Z54" s="67">
        <v>24154.505593848891</v>
      </c>
      <c r="AA54" s="66">
        <v>3222.8763168489404</v>
      </c>
      <c r="AB54" s="65">
        <v>3347.3991004021564</v>
      </c>
      <c r="AC54" s="65">
        <v>3078.5306253505846</v>
      </c>
      <c r="AD54" s="65">
        <v>2465.161911281938</v>
      </c>
      <c r="AE54" s="65">
        <v>2298.9187996824539</v>
      </c>
      <c r="AF54" s="65">
        <v>2175.3395406403051</v>
      </c>
      <c r="AG54" s="65">
        <v>1924.8139519888332</v>
      </c>
      <c r="AH54" s="65">
        <v>1353.7805270818008</v>
      </c>
      <c r="AI54" s="65">
        <v>997.62126009770884</v>
      </c>
      <c r="AJ54" s="65">
        <v>783.72778747786413</v>
      </c>
      <c r="AK54" s="65">
        <v>701.74680232554374</v>
      </c>
      <c r="AL54" s="65">
        <v>607.51139110838949</v>
      </c>
      <c r="AM54" s="65">
        <v>470.43571636158697</v>
      </c>
      <c r="AN54" s="65">
        <v>313.09934364926619</v>
      </c>
      <c r="AO54" s="65">
        <v>204.04593658836362</v>
      </c>
      <c r="AP54" s="65">
        <v>119.98509559626604</v>
      </c>
      <c r="AQ54" s="71">
        <v>89.511487366887096</v>
      </c>
      <c r="AR54" s="66">
        <v>3377.4575238894095</v>
      </c>
      <c r="AS54" s="65">
        <v>3259.8861903509137</v>
      </c>
      <c r="AT54" s="65">
        <v>2793.6507464536726</v>
      </c>
      <c r="AU54" s="65">
        <v>2119.2873294214896</v>
      </c>
      <c r="AV54" s="65">
        <v>2034.7727163734698</v>
      </c>
      <c r="AW54" s="65">
        <v>1995.0780076993537</v>
      </c>
      <c r="AX54" s="65">
        <v>1879.1910123321056</v>
      </c>
      <c r="AY54" s="65">
        <v>1287.7624683479803</v>
      </c>
      <c r="AZ54" s="65">
        <v>900.82105059196635</v>
      </c>
      <c r="BA54" s="65">
        <v>633.71581610376018</v>
      </c>
      <c r="BB54" s="65">
        <v>506.10581190188356</v>
      </c>
      <c r="BC54" s="65">
        <v>428.08165987754728</v>
      </c>
      <c r="BD54" s="65">
        <v>344.0926168373004</v>
      </c>
      <c r="BE54" s="65">
        <v>239.62883976395833</v>
      </c>
      <c r="BF54" s="65">
        <v>165.20063597286139</v>
      </c>
      <c r="BG54" s="65">
        <v>100.30406169310572</v>
      </c>
      <c r="BH54" s="71">
        <v>82.424651659695087</v>
      </c>
      <c r="BI54" s="66">
        <v>6600.3338407383499</v>
      </c>
      <c r="BJ54" s="65">
        <v>6607.2852907530705</v>
      </c>
      <c r="BK54" s="65">
        <v>5872.1813718042567</v>
      </c>
      <c r="BL54" s="65">
        <v>4584.4492407034277</v>
      </c>
      <c r="BM54" s="65">
        <v>4333.6915160559247</v>
      </c>
      <c r="BN54" s="65">
        <v>4170.4175483396593</v>
      </c>
      <c r="BO54" s="65">
        <v>3804.0049643209395</v>
      </c>
      <c r="BP54" s="65">
        <v>2641.5429954297815</v>
      </c>
      <c r="BQ54" s="65">
        <v>1898.442310689675</v>
      </c>
      <c r="BR54" s="65">
        <v>1417.4436035816243</v>
      </c>
      <c r="BS54" s="65">
        <v>1207.8526142274272</v>
      </c>
      <c r="BT54" s="65">
        <v>1035.5930509859368</v>
      </c>
      <c r="BU54" s="65">
        <v>814.52833319888737</v>
      </c>
      <c r="BV54" s="65">
        <v>552.72818341322443</v>
      </c>
      <c r="BW54" s="65">
        <v>369.24657256122504</v>
      </c>
      <c r="BX54" s="65">
        <v>220.28915728937181</v>
      </c>
      <c r="BY54" s="71">
        <v>171.9361390265822</v>
      </c>
    </row>
    <row r="55" spans="1:77" x14ac:dyDescent="0.35">
      <c r="A55" s="72" t="s">
        <v>153</v>
      </c>
      <c r="B55" s="73" t="s">
        <v>140</v>
      </c>
      <c r="C55" s="72" t="s">
        <v>1082</v>
      </c>
      <c r="D55" s="72" t="s">
        <v>153</v>
      </c>
      <c r="E55" s="72" t="s">
        <v>154</v>
      </c>
      <c r="F55" s="72" t="s">
        <v>1091</v>
      </c>
      <c r="G55" s="73">
        <v>14734</v>
      </c>
      <c r="H55" s="74">
        <v>53722.584536776973</v>
      </c>
      <c r="I55" s="75">
        <v>2.5</v>
      </c>
      <c r="J5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5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55" s="89">
        <f>SUM(Table13453[[#This Row],[HC PiN]:[IDP PiN]])</f>
        <v>0</v>
      </c>
      <c r="M55" s="74">
        <f>Table13453[[#This Row],[Total PiN]]*Table13453[[#This Row],[Boys (0-17)2]]</f>
        <v>0</v>
      </c>
      <c r="N55" s="74">
        <f>Table13453[[#This Row],[Total PiN]]*Table13453[[#This Row],[Men (18+)3]]</f>
        <v>0</v>
      </c>
      <c r="O55" s="74">
        <f>Table13453[[#This Row],[Total PiN]]*Table13453[[#This Row],[Girls (0-17)4]]</f>
        <v>0</v>
      </c>
      <c r="P55" s="74">
        <f>Table13453[[#This Row],[Total PiN]]*Table13453[[#This Row],[Women (18+)5]]</f>
        <v>0</v>
      </c>
      <c r="Q55" s="70">
        <v>0.21414456145600971</v>
      </c>
      <c r="R55" s="70">
        <v>0.30967251051308836</v>
      </c>
      <c r="S55" s="70">
        <v>0.21628337519671606</v>
      </c>
      <c r="T55" s="70">
        <v>0.25989955283418609</v>
      </c>
      <c r="U55" s="72">
        <v>11504.399305911513</v>
      </c>
      <c r="V55" s="72">
        <v>16636.407624755346</v>
      </c>
      <c r="W55" s="72">
        <v>11619.30190790503</v>
      </c>
      <c r="X55" s="76">
        <v>13962.475698205097</v>
      </c>
      <c r="Y55" s="67">
        <v>28140.806930666859</v>
      </c>
      <c r="Z55" s="67">
        <v>25581.777606110125</v>
      </c>
      <c r="AA55" s="73">
        <v>3395.788064955429</v>
      </c>
      <c r="AB55" s="72">
        <v>3470.5702771497226</v>
      </c>
      <c r="AC55" s="72">
        <v>3168.6957456706314</v>
      </c>
      <c r="AD55" s="72">
        <v>2620.6148389992504</v>
      </c>
      <c r="AE55" s="72">
        <v>2806.6092676163007</v>
      </c>
      <c r="AF55" s="72">
        <v>2702.2190109484145</v>
      </c>
      <c r="AG55" s="72">
        <v>2105.0290300969446</v>
      </c>
      <c r="AH55" s="72">
        <v>1418.4108710790592</v>
      </c>
      <c r="AI55" s="72">
        <v>1062.8069100356745</v>
      </c>
      <c r="AJ55" s="72">
        <v>793.11881826704064</v>
      </c>
      <c r="AK55" s="72">
        <v>611.62267346538408</v>
      </c>
      <c r="AL55" s="72">
        <v>487.58097112801482</v>
      </c>
      <c r="AM55" s="72">
        <v>354.74498744692994</v>
      </c>
      <c r="AN55" s="72">
        <v>236.42833860720069</v>
      </c>
      <c r="AO55" s="72">
        <v>163.01576823991846</v>
      </c>
      <c r="AP55" s="72">
        <v>101.87278361401511</v>
      </c>
      <c r="AQ55" s="76">
        <v>82.649248790197277</v>
      </c>
      <c r="AR55" s="73">
        <v>3281.253643946724</v>
      </c>
      <c r="AS55" s="72">
        <v>3458.8901952956307</v>
      </c>
      <c r="AT55" s="72">
        <v>3194.7444798107881</v>
      </c>
      <c r="AU55" s="72">
        <v>2672.7320858897779</v>
      </c>
      <c r="AV55" s="72">
        <v>3436.3972753526277</v>
      </c>
      <c r="AW55" s="72">
        <v>3622.2163881986862</v>
      </c>
      <c r="AX55" s="72">
        <v>2748.0165376655277</v>
      </c>
      <c r="AY55" s="72">
        <v>1760.25414477048</v>
      </c>
      <c r="AZ55" s="72">
        <v>1258.3905347279338</v>
      </c>
      <c r="BA55" s="72">
        <v>848.8207523614102</v>
      </c>
      <c r="BB55" s="72">
        <v>625.96255769733625</v>
      </c>
      <c r="BC55" s="72">
        <v>468.47307137709174</v>
      </c>
      <c r="BD55" s="72">
        <v>298.69941081728325</v>
      </c>
      <c r="BE55" s="72">
        <v>186.21585362088041</v>
      </c>
      <c r="BF55" s="72">
        <v>122.79013500822369</v>
      </c>
      <c r="BG55" s="72">
        <v>101.26456094739363</v>
      </c>
      <c r="BH55" s="76">
        <v>55.685303179064547</v>
      </c>
      <c r="BI55" s="73">
        <v>6677.0417089021521</v>
      </c>
      <c r="BJ55" s="72">
        <v>6929.460472445352</v>
      </c>
      <c r="BK55" s="72">
        <v>6363.4402254814167</v>
      </c>
      <c r="BL55" s="72">
        <v>5293.3469248890287</v>
      </c>
      <c r="BM55" s="72">
        <v>6243.0065429689284</v>
      </c>
      <c r="BN55" s="72">
        <v>6324.4353991470998</v>
      </c>
      <c r="BO55" s="72">
        <v>4853.0455677624723</v>
      </c>
      <c r="BP55" s="72">
        <v>3178.6650158495386</v>
      </c>
      <c r="BQ55" s="72">
        <v>2321.1974447636076</v>
      </c>
      <c r="BR55" s="72">
        <v>1641.9395706284504</v>
      </c>
      <c r="BS55" s="72">
        <v>1237.5852311627204</v>
      </c>
      <c r="BT55" s="72">
        <v>956.05404250510651</v>
      </c>
      <c r="BU55" s="72">
        <v>653.44439826421319</v>
      </c>
      <c r="BV55" s="72">
        <v>422.64419222808118</v>
      </c>
      <c r="BW55" s="72">
        <v>285.8059032481421</v>
      </c>
      <c r="BX55" s="72">
        <v>203.13734456140872</v>
      </c>
      <c r="BY55" s="76">
        <v>138.33455196926184</v>
      </c>
    </row>
    <row r="56" spans="1:77" x14ac:dyDescent="0.35">
      <c r="A56" s="65" t="s">
        <v>462</v>
      </c>
      <c r="B56" s="66" t="s">
        <v>140</v>
      </c>
      <c r="C56" s="65" t="s">
        <v>1082</v>
      </c>
      <c r="D56" s="65" t="s">
        <v>462</v>
      </c>
      <c r="E56" s="65" t="s">
        <v>140</v>
      </c>
      <c r="F56" s="65" t="s">
        <v>1082</v>
      </c>
      <c r="G56" s="66">
        <v>3299</v>
      </c>
      <c r="H56" s="68">
        <v>59335.90336703106</v>
      </c>
      <c r="I56" s="69">
        <v>4</v>
      </c>
      <c r="J5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23734</v>
      </c>
      <c r="K5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2639</v>
      </c>
      <c r="L56" s="88">
        <f>SUM(Table13453[[#This Row],[HC PiN]:[IDP PiN]])</f>
        <v>26373</v>
      </c>
      <c r="M56" s="68">
        <f>Table13453[[#This Row],[Total PiN]]*Table13453[[#This Row],[Boys (0-17)2]]</f>
        <v>6273.0589620889841</v>
      </c>
      <c r="N56" s="68">
        <f>Table13453[[#This Row],[Total PiN]]*Table13453[[#This Row],[Men (18+)3]]</f>
        <v>6247.0700057827771</v>
      </c>
      <c r="O56" s="68">
        <f>Table13453[[#This Row],[Total PiN]]*Table13453[[#This Row],[Girls (0-17)4]]</f>
        <v>6556.1149271574732</v>
      </c>
      <c r="P56" s="68">
        <f>Table13453[[#This Row],[Total PiN]]*Table13453[[#This Row],[Women (18+)5]]</f>
        <v>7296.7561049707665</v>
      </c>
      <c r="Q56" s="70">
        <v>0.2378591348003255</v>
      </c>
      <c r="R56" s="70">
        <v>0.23687369680289602</v>
      </c>
      <c r="S56" s="70">
        <v>0.24859192837968655</v>
      </c>
      <c r="T56" s="70">
        <v>0.27667524001709198</v>
      </c>
      <c r="U56" s="65">
        <v>14113.586637477729</v>
      </c>
      <c r="V56" s="65">
        <v>14055.114783688052</v>
      </c>
      <c r="W56" s="65">
        <v>14750.426640160988</v>
      </c>
      <c r="X56" s="71">
        <v>16416.775305704294</v>
      </c>
      <c r="Y56" s="67">
        <v>28168.701421165781</v>
      </c>
      <c r="Z56" s="67">
        <v>31167.201945865279</v>
      </c>
      <c r="AA56" s="66">
        <v>4238.5445604967936</v>
      </c>
      <c r="AB56" s="65">
        <v>4421.0983160779106</v>
      </c>
      <c r="AC56" s="65">
        <v>4076.3573448219704</v>
      </c>
      <c r="AD56" s="65">
        <v>3251.7559518029807</v>
      </c>
      <c r="AE56" s="65">
        <v>2994.6409583005056</v>
      </c>
      <c r="AF56" s="65">
        <v>2774.528719805216</v>
      </c>
      <c r="AG56" s="65">
        <v>2340.0370504430484</v>
      </c>
      <c r="AH56" s="65">
        <v>1643.2875052797528</v>
      </c>
      <c r="AI56" s="65">
        <v>1283.1048315396333</v>
      </c>
      <c r="AJ56" s="65">
        <v>1014.5188862359333</v>
      </c>
      <c r="AK56" s="65">
        <v>877.25054770097927</v>
      </c>
      <c r="AL56" s="65">
        <v>749.78451876737438</v>
      </c>
      <c r="AM56" s="65">
        <v>572.77720435109052</v>
      </c>
      <c r="AN56" s="65">
        <v>385.58241473307112</v>
      </c>
      <c r="AO56" s="65">
        <v>258.72122179794025</v>
      </c>
      <c r="AP56" s="65">
        <v>170.7137935331935</v>
      </c>
      <c r="AQ56" s="71">
        <v>114.49812017788571</v>
      </c>
      <c r="AR56" s="66">
        <v>4305.955214109892</v>
      </c>
      <c r="AS56" s="65">
        <v>4283.9535280081573</v>
      </c>
      <c r="AT56" s="65">
        <v>3753.7332445768875</v>
      </c>
      <c r="AU56" s="65">
        <v>2852.6657400628383</v>
      </c>
      <c r="AV56" s="65">
        <v>2700.3323290007497</v>
      </c>
      <c r="AW56" s="65">
        <v>2545.3050716718985</v>
      </c>
      <c r="AX56" s="65">
        <v>2162.163437824835</v>
      </c>
      <c r="AY56" s="65">
        <v>1441.0310674009988</v>
      </c>
      <c r="AZ56" s="65">
        <v>1069.1123288837837</v>
      </c>
      <c r="BA56" s="65">
        <v>762.33509852826705</v>
      </c>
      <c r="BB56" s="65">
        <v>604.93134722560421</v>
      </c>
      <c r="BC56" s="65">
        <v>516.13353920574218</v>
      </c>
      <c r="BD56" s="65">
        <v>420.74509481052007</v>
      </c>
      <c r="BE56" s="65">
        <v>298.41134646078552</v>
      </c>
      <c r="BF56" s="65">
        <v>210.14988833733673</v>
      </c>
      <c r="BG56" s="65">
        <v>136.81266221796693</v>
      </c>
      <c r="BH56" s="71">
        <v>104.93048283950772</v>
      </c>
      <c r="BI56" s="66">
        <v>8544.4997746066856</v>
      </c>
      <c r="BJ56" s="65">
        <v>8705.0518440860687</v>
      </c>
      <c r="BK56" s="65">
        <v>7830.0905893988593</v>
      </c>
      <c r="BL56" s="65">
        <v>6104.4216918658185</v>
      </c>
      <c r="BM56" s="65">
        <v>5694.9732873012535</v>
      </c>
      <c r="BN56" s="65">
        <v>5319.8337914771173</v>
      </c>
      <c r="BO56" s="65">
        <v>4502.2004882678839</v>
      </c>
      <c r="BP56" s="65">
        <v>3084.3185726807524</v>
      </c>
      <c r="BQ56" s="65">
        <v>2352.2171604234168</v>
      </c>
      <c r="BR56" s="65">
        <v>1776.8539847642003</v>
      </c>
      <c r="BS56" s="65">
        <v>1482.1818949265835</v>
      </c>
      <c r="BT56" s="65">
        <v>1265.9180579731164</v>
      </c>
      <c r="BU56" s="65">
        <v>993.52229916161048</v>
      </c>
      <c r="BV56" s="65">
        <v>683.99376119385681</v>
      </c>
      <c r="BW56" s="65">
        <v>468.87111013527692</v>
      </c>
      <c r="BX56" s="65">
        <v>307.52645575116037</v>
      </c>
      <c r="BY56" s="71">
        <v>219.42860301739341</v>
      </c>
    </row>
    <row r="57" spans="1:77" x14ac:dyDescent="0.35">
      <c r="A57" s="72" t="s">
        <v>464</v>
      </c>
      <c r="B57" s="73" t="s">
        <v>140</v>
      </c>
      <c r="C57" s="72" t="s">
        <v>1082</v>
      </c>
      <c r="D57" s="72" t="s">
        <v>464</v>
      </c>
      <c r="E57" s="72" t="s">
        <v>463</v>
      </c>
      <c r="F57" s="72" t="s">
        <v>1092</v>
      </c>
      <c r="G57" s="73">
        <v>1727</v>
      </c>
      <c r="H57" s="74">
        <v>35846.218429150627</v>
      </c>
      <c r="I57" s="75">
        <v>2</v>
      </c>
      <c r="J5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7169</v>
      </c>
      <c r="K5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1036</v>
      </c>
      <c r="L57" s="89">
        <f>SUM(Table13453[[#This Row],[HC PiN]:[IDP PiN]])</f>
        <v>8205</v>
      </c>
      <c r="M57" s="74">
        <f>Table13453[[#This Row],[Total PiN]]*Table13453[[#This Row],[Boys (0-17)2]]</f>
        <v>2254.3212630426106</v>
      </c>
      <c r="N57" s="74">
        <f>Table13453[[#This Row],[Total PiN]]*Table13453[[#This Row],[Men (18+)3]]</f>
        <v>1875.8014426091213</v>
      </c>
      <c r="O57" s="74">
        <f>Table13453[[#This Row],[Total PiN]]*Table13453[[#This Row],[Girls (0-17)4]]</f>
        <v>2192.8633368794654</v>
      </c>
      <c r="P57" s="74">
        <f>Table13453[[#This Row],[Total PiN]]*Table13453[[#This Row],[Women (18+)5]]</f>
        <v>1882.0139574687976</v>
      </c>
      <c r="Q57" s="70">
        <v>0.2747496968973322</v>
      </c>
      <c r="R57" s="70">
        <v>0.22861687295662661</v>
      </c>
      <c r="S57" s="70">
        <v>0.26725939511023344</v>
      </c>
      <c r="T57" s="70">
        <v>0.22937403503580714</v>
      </c>
      <c r="U57" s="72">
        <v>9848.737648324699</v>
      </c>
      <c r="V57" s="72">
        <v>8195.0503645926165</v>
      </c>
      <c r="W57" s="72">
        <v>9580.2386543640987</v>
      </c>
      <c r="X57" s="76">
        <v>8222.1917618691914</v>
      </c>
      <c r="Y57" s="67">
        <v>18043.788012917314</v>
      </c>
      <c r="Z57" s="67">
        <v>17802.430416233292</v>
      </c>
      <c r="AA57" s="73">
        <v>3305.7029998483149</v>
      </c>
      <c r="AB57" s="72">
        <v>2903.2262219960348</v>
      </c>
      <c r="AC57" s="72">
        <v>2296.365336570499</v>
      </c>
      <c r="AD57" s="72">
        <v>1725.3396122816039</v>
      </c>
      <c r="AE57" s="72">
        <v>1565.9633671882279</v>
      </c>
      <c r="AF57" s="72">
        <v>1440.2014477946811</v>
      </c>
      <c r="AG57" s="72">
        <v>1276.8344571110799</v>
      </c>
      <c r="AH57" s="72">
        <v>887.79431595038955</v>
      </c>
      <c r="AI57" s="72">
        <v>651.32406208864643</v>
      </c>
      <c r="AJ57" s="72">
        <v>489.91385686871348</v>
      </c>
      <c r="AK57" s="72">
        <v>391.44405169053641</v>
      </c>
      <c r="AL57" s="72">
        <v>313.99996279693733</v>
      </c>
      <c r="AM57" s="72">
        <v>223.40441917148365</v>
      </c>
      <c r="AN57" s="72">
        <v>143.55855770823794</v>
      </c>
      <c r="AO57" s="72">
        <v>94.171895856951139</v>
      </c>
      <c r="AP57" s="72">
        <v>42.092415025401941</v>
      </c>
      <c r="AQ57" s="76">
        <v>51.093436285550027</v>
      </c>
      <c r="AR57" s="73">
        <v>3334.3691513181698</v>
      </c>
      <c r="AS57" s="72">
        <v>2995.9275684766294</v>
      </c>
      <c r="AT57" s="72">
        <v>2413.8256088369585</v>
      </c>
      <c r="AU57" s="72">
        <v>1765.0527834230886</v>
      </c>
      <c r="AV57" s="72">
        <v>1593.5485779329063</v>
      </c>
      <c r="AW57" s="72">
        <v>1477.4092686831561</v>
      </c>
      <c r="AX57" s="72">
        <v>1339.5096386443076</v>
      </c>
      <c r="AY57" s="72">
        <v>911.76603535328491</v>
      </c>
      <c r="AZ57" s="72">
        <v>682.97529971490508</v>
      </c>
      <c r="BA57" s="72">
        <v>474.03117759745072</v>
      </c>
      <c r="BB57" s="72">
        <v>350.02134777418581</v>
      </c>
      <c r="BC57" s="72">
        <v>266.43010805719933</v>
      </c>
      <c r="BD57" s="72">
        <v>175.17734706184979</v>
      </c>
      <c r="BE57" s="72">
        <v>111.57177906451534</v>
      </c>
      <c r="BF57" s="72">
        <v>74.576811914966498</v>
      </c>
      <c r="BG57" s="72">
        <v>32.884758500762949</v>
      </c>
      <c r="BH57" s="76">
        <v>44.710750562985361</v>
      </c>
      <c r="BI57" s="73">
        <v>6640.0721511664842</v>
      </c>
      <c r="BJ57" s="72">
        <v>5899.1537904726638</v>
      </c>
      <c r="BK57" s="72">
        <v>4710.1909454074566</v>
      </c>
      <c r="BL57" s="72">
        <v>3490.3923957046927</v>
      </c>
      <c r="BM57" s="72">
        <v>3159.5119451211349</v>
      </c>
      <c r="BN57" s="72">
        <v>2917.6107164778373</v>
      </c>
      <c r="BO57" s="72">
        <v>2616.3440957553876</v>
      </c>
      <c r="BP57" s="72">
        <v>1799.5603513036747</v>
      </c>
      <c r="BQ57" s="72">
        <v>1334.2993618035514</v>
      </c>
      <c r="BR57" s="72">
        <v>963.94503446616432</v>
      </c>
      <c r="BS57" s="72">
        <v>741.46539946472228</v>
      </c>
      <c r="BT57" s="72">
        <v>580.4300708541366</v>
      </c>
      <c r="BU57" s="72">
        <v>398.5817662333335</v>
      </c>
      <c r="BV57" s="72">
        <v>255.13033677275328</v>
      </c>
      <c r="BW57" s="72">
        <v>168.74870777191762</v>
      </c>
      <c r="BX57" s="72">
        <v>74.977173526164918</v>
      </c>
      <c r="BY57" s="76">
        <v>95.804186848535366</v>
      </c>
    </row>
    <row r="58" spans="1:77" x14ac:dyDescent="0.35">
      <c r="A58" s="65" t="s">
        <v>155</v>
      </c>
      <c r="B58" s="66" t="s">
        <v>140</v>
      </c>
      <c r="C58" s="65" t="s">
        <v>1082</v>
      </c>
      <c r="D58" s="65" t="s">
        <v>155</v>
      </c>
      <c r="E58" s="65" t="s">
        <v>836</v>
      </c>
      <c r="F58" s="65" t="s">
        <v>1093</v>
      </c>
      <c r="G58" s="66">
        <v>1500</v>
      </c>
      <c r="H58" s="68">
        <v>25022.198462901197</v>
      </c>
      <c r="I58" s="69">
        <v>1.5</v>
      </c>
      <c r="J5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5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58" s="88">
        <f>SUM(Table13453[[#This Row],[HC PiN]:[IDP PiN]])</f>
        <v>0</v>
      </c>
      <c r="M58" s="68">
        <f>Table13453[[#This Row],[Total PiN]]*Table13453[[#This Row],[Boys (0-17)2]]</f>
        <v>0</v>
      </c>
      <c r="N58" s="68">
        <f>Table13453[[#This Row],[Total PiN]]*Table13453[[#This Row],[Men (18+)3]]</f>
        <v>0</v>
      </c>
      <c r="O58" s="68">
        <f>Table13453[[#This Row],[Total PiN]]*Table13453[[#This Row],[Girls (0-17)4]]</f>
        <v>0</v>
      </c>
      <c r="P58" s="68">
        <f>Table13453[[#This Row],[Total PiN]]*Table13453[[#This Row],[Women (18+)5]]</f>
        <v>0</v>
      </c>
      <c r="Q58" s="70">
        <v>0.25951927078770098</v>
      </c>
      <c r="R58" s="70">
        <v>0.24018857332908439</v>
      </c>
      <c r="S58" s="70">
        <v>0.25691147365161099</v>
      </c>
      <c r="T58" s="70">
        <v>0.24338068223160328</v>
      </c>
      <c r="U58" s="65">
        <v>6493.7426985972506</v>
      </c>
      <c r="V58" s="65">
        <v>6010.046150361447</v>
      </c>
      <c r="W58" s="65">
        <v>6428.4898811070225</v>
      </c>
      <c r="X58" s="71">
        <v>6089.9197328354685</v>
      </c>
      <c r="Y58" s="67">
        <v>12503.788848958699</v>
      </c>
      <c r="Z58" s="67">
        <v>12518.409613942491</v>
      </c>
      <c r="AA58" s="66">
        <v>2067.4601228596043</v>
      </c>
      <c r="AB58" s="65">
        <v>1939.5753720609209</v>
      </c>
      <c r="AC58" s="65">
        <v>1636.6742095946254</v>
      </c>
      <c r="AD58" s="65">
        <v>1262.1891435454645</v>
      </c>
      <c r="AE58" s="65">
        <v>1149.0342452764755</v>
      </c>
      <c r="AF58" s="65">
        <v>1060.4248415739023</v>
      </c>
      <c r="AG58" s="65">
        <v>925.42979172771538</v>
      </c>
      <c r="AH58" s="65">
        <v>645.34329292324855</v>
      </c>
      <c r="AI58" s="65">
        <v>484.69421526464538</v>
      </c>
      <c r="AJ58" s="65">
        <v>366.62762647860347</v>
      </c>
      <c r="AK58" s="65">
        <v>286.68941720502119</v>
      </c>
      <c r="AL58" s="65">
        <v>235.65096262945016</v>
      </c>
      <c r="AM58" s="65">
        <v>188.10363178680589</v>
      </c>
      <c r="AN58" s="65">
        <v>121.66784267504275</v>
      </c>
      <c r="AO58" s="65">
        <v>75.260195606374111</v>
      </c>
      <c r="AP58" s="65">
        <v>44.635809568697979</v>
      </c>
      <c r="AQ58" s="71">
        <v>28.948893165897328</v>
      </c>
      <c r="AR58" s="66">
        <v>1965.6658867420006</v>
      </c>
      <c r="AS58" s="65">
        <v>1972.8438246212841</v>
      </c>
      <c r="AT58" s="65">
        <v>1737.1358622859732</v>
      </c>
      <c r="AU58" s="65">
        <v>1307.8440779971156</v>
      </c>
      <c r="AV58" s="65">
        <v>1169.276622174194</v>
      </c>
      <c r="AW58" s="65">
        <v>1085.8470957565598</v>
      </c>
      <c r="AX58" s="65">
        <v>985.52846288762748</v>
      </c>
      <c r="AY58" s="65">
        <v>659.23296659699952</v>
      </c>
      <c r="AZ58" s="65">
        <v>464.49697280326052</v>
      </c>
      <c r="BA58" s="65">
        <v>323.26449200759282</v>
      </c>
      <c r="BB58" s="65">
        <v>257.18950343187618</v>
      </c>
      <c r="BC58" s="65">
        <v>205.40969647984807</v>
      </c>
      <c r="BD58" s="65">
        <v>144.75022309156006</v>
      </c>
      <c r="BE58" s="65">
        <v>93.335406279814009</v>
      </c>
      <c r="BF58" s="65">
        <v>60.725289688341753</v>
      </c>
      <c r="BG58" s="65">
        <v>45.226893125636842</v>
      </c>
      <c r="BH58" s="71">
        <v>26.015572989014562</v>
      </c>
      <c r="BI58" s="66">
        <v>4033.1260096016049</v>
      </c>
      <c r="BJ58" s="65">
        <v>3912.4191966822045</v>
      </c>
      <c r="BK58" s="65">
        <v>3373.8100718805986</v>
      </c>
      <c r="BL58" s="65">
        <v>2570.0332215425801</v>
      </c>
      <c r="BM58" s="65">
        <v>2318.3108674506693</v>
      </c>
      <c r="BN58" s="65">
        <v>2146.2719373304626</v>
      </c>
      <c r="BO58" s="65">
        <v>1910.9582546153426</v>
      </c>
      <c r="BP58" s="65">
        <v>1304.5762595202477</v>
      </c>
      <c r="BQ58" s="65">
        <v>949.19118806790573</v>
      </c>
      <c r="BR58" s="65">
        <v>689.8921184861963</v>
      </c>
      <c r="BS58" s="65">
        <v>543.87892063689731</v>
      </c>
      <c r="BT58" s="65">
        <v>441.06065910929829</v>
      </c>
      <c r="BU58" s="65">
        <v>332.85385487836589</v>
      </c>
      <c r="BV58" s="65">
        <v>215.00324895485673</v>
      </c>
      <c r="BW58" s="65">
        <v>135.98548529471586</v>
      </c>
      <c r="BX58" s="65">
        <v>89.862702694334814</v>
      </c>
      <c r="BY58" s="71">
        <v>54.964466154911889</v>
      </c>
    </row>
    <row r="59" spans="1:77" x14ac:dyDescent="0.35">
      <c r="A59" s="72" t="s">
        <v>157</v>
      </c>
      <c r="B59" s="73" t="s">
        <v>140</v>
      </c>
      <c r="C59" s="72" t="s">
        <v>1082</v>
      </c>
      <c r="D59" s="72" t="s">
        <v>157</v>
      </c>
      <c r="E59" s="72" t="s">
        <v>465</v>
      </c>
      <c r="F59" s="72" t="s">
        <v>1094</v>
      </c>
      <c r="G59" s="73">
        <v>12875</v>
      </c>
      <c r="H59" s="74">
        <v>82851.666164037946</v>
      </c>
      <c r="I59" s="75">
        <v>5</v>
      </c>
      <c r="J5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66281</v>
      </c>
      <c r="K5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12875</v>
      </c>
      <c r="L59" s="89">
        <f>SUM(Table13453[[#This Row],[HC PiN]:[IDP PiN]])</f>
        <v>79156</v>
      </c>
      <c r="M59" s="74">
        <f>Table13453[[#This Row],[Total PiN]]*Table13453[[#This Row],[Boys (0-17)2]]</f>
        <v>18108.726376410483</v>
      </c>
      <c r="N59" s="74">
        <f>Table13453[[#This Row],[Total PiN]]*Table13453[[#This Row],[Men (18+)3]]</f>
        <v>23642.084778320735</v>
      </c>
      <c r="O59" s="74">
        <f>Table13453[[#This Row],[Total PiN]]*Table13453[[#This Row],[Girls (0-17)4]]</f>
        <v>17857.827052740369</v>
      </c>
      <c r="P59" s="74">
        <f>Table13453[[#This Row],[Total PiN]]*Table13453[[#This Row],[Women (18+)5]]</f>
        <v>19547.361792528405</v>
      </c>
      <c r="Q59" s="70">
        <v>0.22877263096177777</v>
      </c>
      <c r="R59" s="70">
        <v>0.29867710316742552</v>
      </c>
      <c r="S59" s="70">
        <v>0.22560294927409635</v>
      </c>
      <c r="T59" s="70">
        <v>0.24694731659670027</v>
      </c>
      <c r="U59" s="72">
        <v>18954.193647913864</v>
      </c>
      <c r="V59" s="72">
        <v>24745.895642469459</v>
      </c>
      <c r="W59" s="72">
        <v>18691.580238879818</v>
      </c>
      <c r="X59" s="76">
        <v>20459.996634774798</v>
      </c>
      <c r="Y59" s="67">
        <v>43700.089290383323</v>
      </c>
      <c r="Z59" s="67">
        <v>39151.576873654616</v>
      </c>
      <c r="AA59" s="73">
        <v>5898.2560627564635</v>
      </c>
      <c r="AB59" s="72">
        <v>5602.7178653065757</v>
      </c>
      <c r="AC59" s="72">
        <v>4820.8107801981414</v>
      </c>
      <c r="AD59" s="72">
        <v>3960.1475483190939</v>
      </c>
      <c r="AE59" s="72">
        <v>4503.0995583657923</v>
      </c>
      <c r="AF59" s="72">
        <v>4255.2097391837206</v>
      </c>
      <c r="AG59" s="72">
        <v>2887.186359062895</v>
      </c>
      <c r="AH59" s="72">
        <v>1860.4192241178521</v>
      </c>
      <c r="AI59" s="72">
        <v>1473.8219134872388</v>
      </c>
      <c r="AJ59" s="72">
        <v>1107.0672729641774</v>
      </c>
      <c r="AK59" s="72">
        <v>844.02441999247355</v>
      </c>
      <c r="AL59" s="72">
        <v>667.57752523512647</v>
      </c>
      <c r="AM59" s="72">
        <v>476.64276563023105</v>
      </c>
      <c r="AN59" s="72">
        <v>318.37240461558582</v>
      </c>
      <c r="AO59" s="72">
        <v>222.92170532357204</v>
      </c>
      <c r="AP59" s="72">
        <v>133.28816392098085</v>
      </c>
      <c r="AQ59" s="76">
        <v>120.01356517470376</v>
      </c>
      <c r="AR59" s="73">
        <v>5999.8773876268315</v>
      </c>
      <c r="AS59" s="72">
        <v>5705.3088023696209</v>
      </c>
      <c r="AT59" s="72">
        <v>4894.6455599572491</v>
      </c>
      <c r="AU59" s="72">
        <v>4049.9561862993592</v>
      </c>
      <c r="AV59" s="72">
        <v>5476.0125915651397</v>
      </c>
      <c r="AW59" s="72">
        <v>5694.6908807101272</v>
      </c>
      <c r="AX59" s="72">
        <v>3854.2314405547909</v>
      </c>
      <c r="AY59" s="72">
        <v>2375.2554293440239</v>
      </c>
      <c r="AZ59" s="72">
        <v>1817.1291064859395</v>
      </c>
      <c r="BA59" s="72">
        <v>1219.8200723760342</v>
      </c>
      <c r="BB59" s="72">
        <v>822.46749623475898</v>
      </c>
      <c r="BC59" s="72">
        <v>622.47585057776985</v>
      </c>
      <c r="BD59" s="72">
        <v>467.27937727409625</v>
      </c>
      <c r="BE59" s="72">
        <v>300.57699935306221</v>
      </c>
      <c r="BF59" s="72">
        <v>191.73162371182792</v>
      </c>
      <c r="BG59" s="72">
        <v>125.41253219389363</v>
      </c>
      <c r="BH59" s="76">
        <v>83.217953748800895</v>
      </c>
      <c r="BI59" s="73">
        <v>11898.133450383293</v>
      </c>
      <c r="BJ59" s="72">
        <v>11308.026667676198</v>
      </c>
      <c r="BK59" s="72">
        <v>9715.4563401553896</v>
      </c>
      <c r="BL59" s="72">
        <v>8010.1037346184521</v>
      </c>
      <c r="BM59" s="72">
        <v>9979.112149930932</v>
      </c>
      <c r="BN59" s="72">
        <v>9949.9006198938459</v>
      </c>
      <c r="BO59" s="72">
        <v>6741.4177996176868</v>
      </c>
      <c r="BP59" s="72">
        <v>4235.6746534618751</v>
      </c>
      <c r="BQ59" s="72">
        <v>3290.9510199731781</v>
      </c>
      <c r="BR59" s="72">
        <v>2326.8873453402116</v>
      </c>
      <c r="BS59" s="72">
        <v>1666.4919162272329</v>
      </c>
      <c r="BT59" s="72">
        <v>1290.0533758128963</v>
      </c>
      <c r="BU59" s="72">
        <v>943.9221429043273</v>
      </c>
      <c r="BV59" s="72">
        <v>618.94940396864808</v>
      </c>
      <c r="BW59" s="72">
        <v>414.65332903539996</v>
      </c>
      <c r="BX59" s="72">
        <v>258.70069611487446</v>
      </c>
      <c r="BY59" s="76">
        <v>203.23151892350469</v>
      </c>
    </row>
    <row r="60" spans="1:77" x14ac:dyDescent="0.35">
      <c r="A60" s="65" t="s">
        <v>159</v>
      </c>
      <c r="B60" s="66" t="s">
        <v>140</v>
      </c>
      <c r="C60" s="65" t="s">
        <v>1082</v>
      </c>
      <c r="D60" s="65" t="s">
        <v>159</v>
      </c>
      <c r="E60" s="65" t="s">
        <v>160</v>
      </c>
      <c r="F60" s="65" t="s">
        <v>1095</v>
      </c>
      <c r="G60" s="66">
        <v>2511</v>
      </c>
      <c r="H60" s="68">
        <v>42705.945981317273</v>
      </c>
      <c r="I60" s="69">
        <v>4</v>
      </c>
      <c r="J6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17082</v>
      </c>
      <c r="K6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2009</v>
      </c>
      <c r="L60" s="88">
        <f>SUM(Table13453[[#This Row],[HC PiN]:[IDP PiN]])</f>
        <v>19091</v>
      </c>
      <c r="M60" s="68">
        <f>Table13453[[#This Row],[Total PiN]]*Table13453[[#This Row],[Boys (0-17)2]]</f>
        <v>4925.9593862704232</v>
      </c>
      <c r="N60" s="68">
        <f>Table13453[[#This Row],[Total PiN]]*Table13453[[#This Row],[Men (18+)3]]</f>
        <v>4735.2922978573788</v>
      </c>
      <c r="O60" s="68">
        <f>Table13453[[#This Row],[Total PiN]]*Table13453[[#This Row],[Girls (0-17)4]]</f>
        <v>4822.3047511725226</v>
      </c>
      <c r="P60" s="68">
        <f>Table13453[[#This Row],[Total PiN]]*Table13453[[#This Row],[Women (18+)5]]</f>
        <v>4607.4435646996735</v>
      </c>
      <c r="Q60" s="70">
        <v>0.25802521535123479</v>
      </c>
      <c r="R60" s="70">
        <v>0.248037939230914</v>
      </c>
      <c r="S60" s="70">
        <v>0.25259571270088116</v>
      </c>
      <c r="T60" s="70">
        <v>0.24134113271696994</v>
      </c>
      <c r="U60" s="65">
        <v>11019.210908607589</v>
      </c>
      <c r="V60" s="65">
        <v>10592.69483411267</v>
      </c>
      <c r="W60" s="65">
        <v>10787.338861716169</v>
      </c>
      <c r="X60" s="71">
        <v>10306.701376880841</v>
      </c>
      <c r="Y60" s="67">
        <v>21611.905742720257</v>
      </c>
      <c r="Z60" s="67">
        <v>21094.040238597008</v>
      </c>
      <c r="AA60" s="66">
        <v>3827.1333045210768</v>
      </c>
      <c r="AB60" s="65">
        <v>3265.5016502239773</v>
      </c>
      <c r="AC60" s="65">
        <v>2515.4700297541399</v>
      </c>
      <c r="AD60" s="65">
        <v>1932.7927622729319</v>
      </c>
      <c r="AE60" s="65">
        <v>2008.5341512806729</v>
      </c>
      <c r="AF60" s="65">
        <v>1898.7516511356314</v>
      </c>
      <c r="AG60" s="65">
        <v>1514.0862903449479</v>
      </c>
      <c r="AH60" s="65">
        <v>1025.0729001075904</v>
      </c>
      <c r="AI60" s="65">
        <v>755.86463056687546</v>
      </c>
      <c r="AJ60" s="65">
        <v>584.09107332005749</v>
      </c>
      <c r="AK60" s="65">
        <v>512.57923096507477</v>
      </c>
      <c r="AL60" s="65">
        <v>430.93277838118041</v>
      </c>
      <c r="AM60" s="65">
        <v>309.39936300513176</v>
      </c>
      <c r="AN60" s="65">
        <v>207.39285771882018</v>
      </c>
      <c r="AO60" s="65">
        <v>143.08415898427313</v>
      </c>
      <c r="AP60" s="65">
        <v>92.883569470967785</v>
      </c>
      <c r="AQ60" s="71">
        <v>70.469836543657891</v>
      </c>
      <c r="AR60" s="66">
        <v>3931.6370662418767</v>
      </c>
      <c r="AS60" s="65">
        <v>3340.035904943014</v>
      </c>
      <c r="AT60" s="65">
        <v>2572.4369320636574</v>
      </c>
      <c r="AU60" s="65">
        <v>1952.4237990246509</v>
      </c>
      <c r="AV60" s="65">
        <v>2253.8366602812798</v>
      </c>
      <c r="AW60" s="65">
        <v>2228.4597088091832</v>
      </c>
      <c r="AX60" s="65">
        <v>1641.5815626458557</v>
      </c>
      <c r="AY60" s="65">
        <v>1026.550435088114</v>
      </c>
      <c r="AZ60" s="65">
        <v>742.90639538773598</v>
      </c>
      <c r="BA60" s="65">
        <v>511.48509257185913</v>
      </c>
      <c r="BB60" s="65">
        <v>393.64908730169293</v>
      </c>
      <c r="BC60" s="65">
        <v>320.54650181767551</v>
      </c>
      <c r="BD60" s="65">
        <v>240.27008640363124</v>
      </c>
      <c r="BE60" s="65">
        <v>170.60768840157098</v>
      </c>
      <c r="BF60" s="65">
        <v>124.94527723923771</v>
      </c>
      <c r="BG60" s="65">
        <v>96.71772034175639</v>
      </c>
      <c r="BH60" s="71">
        <v>63.815824157465613</v>
      </c>
      <c r="BI60" s="66">
        <v>7758.7703707629544</v>
      </c>
      <c r="BJ60" s="65">
        <v>6605.5375551669931</v>
      </c>
      <c r="BK60" s="65">
        <v>5087.9069618177973</v>
      </c>
      <c r="BL60" s="65">
        <v>3885.2165612975823</v>
      </c>
      <c r="BM60" s="65">
        <v>4262.3708115619529</v>
      </c>
      <c r="BN60" s="65">
        <v>4127.2113599448148</v>
      </c>
      <c r="BO60" s="65">
        <v>3155.6678529908036</v>
      </c>
      <c r="BP60" s="65">
        <v>2051.6233351957044</v>
      </c>
      <c r="BQ60" s="65">
        <v>1498.7710259546116</v>
      </c>
      <c r="BR60" s="65">
        <v>1095.5761658919166</v>
      </c>
      <c r="BS60" s="65">
        <v>906.22831826676781</v>
      </c>
      <c r="BT60" s="65">
        <v>751.47928019885592</v>
      </c>
      <c r="BU60" s="65">
        <v>549.66944940876306</v>
      </c>
      <c r="BV60" s="65">
        <v>378.00054612039116</v>
      </c>
      <c r="BW60" s="65">
        <v>268.0294362235108</v>
      </c>
      <c r="BX60" s="65">
        <v>189.60128981272413</v>
      </c>
      <c r="BY60" s="71">
        <v>134.2856607011235</v>
      </c>
    </row>
    <row r="61" spans="1:77" x14ac:dyDescent="0.35">
      <c r="A61" s="72" t="s">
        <v>161</v>
      </c>
      <c r="B61" s="73" t="s">
        <v>140</v>
      </c>
      <c r="C61" s="72" t="s">
        <v>1082</v>
      </c>
      <c r="D61" s="72" t="s">
        <v>161</v>
      </c>
      <c r="E61" s="72" t="s">
        <v>466</v>
      </c>
      <c r="F61" s="72" t="s">
        <v>1096</v>
      </c>
      <c r="G61" s="73">
        <v>429</v>
      </c>
      <c r="H61" s="74">
        <v>25623.313149716378</v>
      </c>
      <c r="I61" s="75">
        <v>1.5</v>
      </c>
      <c r="J6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6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61" s="89">
        <f>SUM(Table13453[[#This Row],[HC PiN]:[IDP PiN]])</f>
        <v>0</v>
      </c>
      <c r="M61" s="74">
        <f>Table13453[[#This Row],[Total PiN]]*Table13453[[#This Row],[Boys (0-17)2]]</f>
        <v>0</v>
      </c>
      <c r="N61" s="74">
        <f>Table13453[[#This Row],[Total PiN]]*Table13453[[#This Row],[Men (18+)3]]</f>
        <v>0</v>
      </c>
      <c r="O61" s="74">
        <f>Table13453[[#This Row],[Total PiN]]*Table13453[[#This Row],[Girls (0-17)4]]</f>
        <v>0</v>
      </c>
      <c r="P61" s="74">
        <f>Table13453[[#This Row],[Total PiN]]*Table13453[[#This Row],[Women (18+)5]]</f>
        <v>0</v>
      </c>
      <c r="Q61" s="70">
        <v>0.26238628911123985</v>
      </c>
      <c r="R61" s="70">
        <v>0.24722209404709788</v>
      </c>
      <c r="S61" s="70">
        <v>0.24872384357525518</v>
      </c>
      <c r="T61" s="70">
        <v>0.24166777326640732</v>
      </c>
      <c r="U61" s="72">
        <v>6723.2060520893147</v>
      </c>
      <c r="V61" s="72">
        <v>6334.6491332974219</v>
      </c>
      <c r="W61" s="72">
        <v>6373.1289317298351</v>
      </c>
      <c r="X61" s="76">
        <v>6192.3290325998105</v>
      </c>
      <c r="Y61" s="67">
        <v>13057.855185386736</v>
      </c>
      <c r="Z61" s="67">
        <v>12565.457964329646</v>
      </c>
      <c r="AA61" s="73">
        <v>2284.8577914157108</v>
      </c>
      <c r="AB61" s="72">
        <v>1928.3737148523048</v>
      </c>
      <c r="AC61" s="72">
        <v>1470.4502273077981</v>
      </c>
      <c r="AD61" s="72">
        <v>1141.9437595756099</v>
      </c>
      <c r="AE61" s="72">
        <v>1259.2226154805089</v>
      </c>
      <c r="AF61" s="72">
        <v>1187.5285007841535</v>
      </c>
      <c r="AG61" s="72">
        <v>856.4557646501944</v>
      </c>
      <c r="AH61" s="72">
        <v>577.19936536117791</v>
      </c>
      <c r="AI61" s="72">
        <v>474.09148437484242</v>
      </c>
      <c r="AJ61" s="72">
        <v>372.072551708677</v>
      </c>
      <c r="AK61" s="72">
        <v>310.24201980581495</v>
      </c>
      <c r="AL61" s="72">
        <v>252.21066707129893</v>
      </c>
      <c r="AM61" s="72">
        <v>167.86793189104492</v>
      </c>
      <c r="AN61" s="72">
        <v>112.50775062536451</v>
      </c>
      <c r="AO61" s="72">
        <v>81.451740920893144</v>
      </c>
      <c r="AP61" s="72">
        <v>36.526570187806968</v>
      </c>
      <c r="AQ61" s="76">
        <v>52.455508316442454</v>
      </c>
      <c r="AR61" s="73">
        <v>2400.4006135341133</v>
      </c>
      <c r="AS61" s="72">
        <v>2038.6238666947133</v>
      </c>
      <c r="AT61" s="72">
        <v>1568.7351880476588</v>
      </c>
      <c r="AU61" s="72">
        <v>1185.2801402711759</v>
      </c>
      <c r="AV61" s="72">
        <v>1347.0990331499283</v>
      </c>
      <c r="AW61" s="72">
        <v>1324.3657306149144</v>
      </c>
      <c r="AX61" s="72">
        <v>983.74227980126489</v>
      </c>
      <c r="AY61" s="72">
        <v>612.27369733098215</v>
      </c>
      <c r="AZ61" s="72">
        <v>427.26411580303585</v>
      </c>
      <c r="BA61" s="72">
        <v>302.22848634566304</v>
      </c>
      <c r="BB61" s="72">
        <v>266.43245290786274</v>
      </c>
      <c r="BC61" s="72">
        <v>216.84776206116859</v>
      </c>
      <c r="BD61" s="72">
        <v>141.58681945361874</v>
      </c>
      <c r="BE61" s="72">
        <v>94.552199783541326</v>
      </c>
      <c r="BF61" s="72">
        <v>67.020826879462149</v>
      </c>
      <c r="BG61" s="72">
        <v>43.76614570973063</v>
      </c>
      <c r="BH61" s="76">
        <v>37.635826997903081</v>
      </c>
      <c r="BI61" s="73">
        <v>4685.2584049498237</v>
      </c>
      <c r="BJ61" s="72">
        <v>3966.9975815470184</v>
      </c>
      <c r="BK61" s="72">
        <v>3039.1854153554564</v>
      </c>
      <c r="BL61" s="72">
        <v>2327.223899846786</v>
      </c>
      <c r="BM61" s="72">
        <v>2606.3216486304377</v>
      </c>
      <c r="BN61" s="72">
        <v>2511.8942313990674</v>
      </c>
      <c r="BO61" s="72">
        <v>1840.1980444514595</v>
      </c>
      <c r="BP61" s="72">
        <v>1189.4730626921603</v>
      </c>
      <c r="BQ61" s="72">
        <v>901.35560017787827</v>
      </c>
      <c r="BR61" s="72">
        <v>674.3010380543401</v>
      </c>
      <c r="BS61" s="72">
        <v>576.67447271367757</v>
      </c>
      <c r="BT61" s="72">
        <v>469.05842913246761</v>
      </c>
      <c r="BU61" s="72">
        <v>309.45475134466363</v>
      </c>
      <c r="BV61" s="72">
        <v>207.05995040890582</v>
      </c>
      <c r="BW61" s="72">
        <v>148.47256780035528</v>
      </c>
      <c r="BX61" s="72">
        <v>80.29271589753759</v>
      </c>
      <c r="BY61" s="76">
        <v>90.091335314345514</v>
      </c>
    </row>
    <row r="62" spans="1:77" x14ac:dyDescent="0.35">
      <c r="A62" s="65" t="s">
        <v>163</v>
      </c>
      <c r="B62" s="66" t="s">
        <v>140</v>
      </c>
      <c r="C62" s="65" t="s">
        <v>1082</v>
      </c>
      <c r="D62" s="65" t="s">
        <v>163</v>
      </c>
      <c r="E62" s="65" t="s">
        <v>164</v>
      </c>
      <c r="F62" s="65" t="s">
        <v>1097</v>
      </c>
      <c r="G62" s="66">
        <v>3934</v>
      </c>
      <c r="H62" s="68">
        <v>69783.666799549886</v>
      </c>
      <c r="I62" s="69">
        <v>3</v>
      </c>
      <c r="J6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20935</v>
      </c>
      <c r="K6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2754</v>
      </c>
      <c r="L62" s="88">
        <f>SUM(Table13453[[#This Row],[HC PiN]:[IDP PiN]])</f>
        <v>23689</v>
      </c>
      <c r="M62" s="68">
        <f>Table13453[[#This Row],[Total PiN]]*Table13453[[#This Row],[Boys (0-17)2]]</f>
        <v>5401.7885984282102</v>
      </c>
      <c r="N62" s="68">
        <f>Table13453[[#This Row],[Total PiN]]*Table13453[[#This Row],[Men (18+)3]]</f>
        <v>6516.9330898631151</v>
      </c>
      <c r="O62" s="68">
        <f>Table13453[[#This Row],[Total PiN]]*Table13453[[#This Row],[Girls (0-17)4]]</f>
        <v>5544.3215702958705</v>
      </c>
      <c r="P62" s="68">
        <f>Table13453[[#This Row],[Total PiN]]*Table13453[[#This Row],[Women (18+)5]]</f>
        <v>6225.9567414128069</v>
      </c>
      <c r="Q62" s="70">
        <v>0.22802940598709148</v>
      </c>
      <c r="R62" s="70">
        <v>0.27510376503284711</v>
      </c>
      <c r="S62" s="70">
        <v>0.23404624806010682</v>
      </c>
      <c r="T62" s="70">
        <v>0.26282058091995469</v>
      </c>
      <c r="U62" s="65">
        <v>15912.728087902478</v>
      </c>
      <c r="V62" s="65">
        <v>19197.749474353866</v>
      </c>
      <c r="W62" s="65">
        <v>16332.605390311293</v>
      </c>
      <c r="X62" s="71">
        <v>18340.583846982256</v>
      </c>
      <c r="Y62" s="67">
        <v>35110.477562256347</v>
      </c>
      <c r="Z62" s="67">
        <v>34673.189237293547</v>
      </c>
      <c r="AA62" s="66">
        <v>4875.8946088807725</v>
      </c>
      <c r="AB62" s="65">
        <v>4889.926732070815</v>
      </c>
      <c r="AC62" s="65">
        <v>4393.3956187200893</v>
      </c>
      <c r="AD62" s="65">
        <v>3590.1826527849876</v>
      </c>
      <c r="AE62" s="65">
        <v>3813.2566415963697</v>
      </c>
      <c r="AF62" s="65">
        <v>3528.7215922055848</v>
      </c>
      <c r="AG62" s="65">
        <v>2396.0110263497013</v>
      </c>
      <c r="AH62" s="65">
        <v>1586.4416827544669</v>
      </c>
      <c r="AI62" s="65">
        <v>1347.6467782738544</v>
      </c>
      <c r="AJ62" s="65">
        <v>1075.0636189448996</v>
      </c>
      <c r="AK62" s="65">
        <v>914.25782539330373</v>
      </c>
      <c r="AL62" s="65">
        <v>769.90634425087785</v>
      </c>
      <c r="AM62" s="65">
        <v>564.6264400091186</v>
      </c>
      <c r="AN62" s="65">
        <v>381.21987774917329</v>
      </c>
      <c r="AO62" s="65">
        <v>263.14379726201275</v>
      </c>
      <c r="AP62" s="65">
        <v>144.83232388522805</v>
      </c>
      <c r="AQ62" s="71">
        <v>138.66167616228992</v>
      </c>
      <c r="AR62" s="66">
        <v>4904.6312377156455</v>
      </c>
      <c r="AS62" s="65">
        <v>4801.7621865225001</v>
      </c>
      <c r="AT62" s="65">
        <v>4195.936477219363</v>
      </c>
      <c r="AU62" s="65">
        <v>3394.4179933240771</v>
      </c>
      <c r="AV62" s="65">
        <v>4195.3350474112349</v>
      </c>
      <c r="AW62" s="65">
        <v>4219.244605687154</v>
      </c>
      <c r="AX62" s="65">
        <v>2832.5685351241682</v>
      </c>
      <c r="AY62" s="65">
        <v>1745.0087688140422</v>
      </c>
      <c r="AZ62" s="65">
        <v>1367.5760978224778</v>
      </c>
      <c r="BA62" s="65">
        <v>958.75850721927145</v>
      </c>
      <c r="BB62" s="65">
        <v>729.1633663916366</v>
      </c>
      <c r="BC62" s="65">
        <v>583.83812597266547</v>
      </c>
      <c r="BD62" s="65">
        <v>419.6270353077428</v>
      </c>
      <c r="BE62" s="65">
        <v>292.82157607496219</v>
      </c>
      <c r="BF62" s="65">
        <v>213.28038098627715</v>
      </c>
      <c r="BG62" s="65">
        <v>134.4679157101931</v>
      </c>
      <c r="BH62" s="71">
        <v>122.03970495293663</v>
      </c>
      <c r="BI62" s="66">
        <v>9780.525846596418</v>
      </c>
      <c r="BJ62" s="65">
        <v>9691.6889185933178</v>
      </c>
      <c r="BK62" s="65">
        <v>8589.3320959394532</v>
      </c>
      <c r="BL62" s="65">
        <v>6984.6006461090637</v>
      </c>
      <c r="BM62" s="65">
        <v>8008.5916890076032</v>
      </c>
      <c r="BN62" s="65">
        <v>7747.9661978927406</v>
      </c>
      <c r="BO62" s="65">
        <v>5228.579561473869</v>
      </c>
      <c r="BP62" s="65">
        <v>3331.4504515685085</v>
      </c>
      <c r="BQ62" s="65">
        <v>2715.2228760963326</v>
      </c>
      <c r="BR62" s="65">
        <v>2033.8221261641711</v>
      </c>
      <c r="BS62" s="65">
        <v>1643.4211917849402</v>
      </c>
      <c r="BT62" s="65">
        <v>1353.7444702235432</v>
      </c>
      <c r="BU62" s="65">
        <v>984.25347531686111</v>
      </c>
      <c r="BV62" s="65">
        <v>674.04145382413549</v>
      </c>
      <c r="BW62" s="65">
        <v>476.42417824828993</v>
      </c>
      <c r="BX62" s="65">
        <v>279.3002395954212</v>
      </c>
      <c r="BY62" s="71">
        <v>260.70138111522652</v>
      </c>
    </row>
    <row r="63" spans="1:77" x14ac:dyDescent="0.35">
      <c r="A63" s="72" t="s">
        <v>469</v>
      </c>
      <c r="B63" s="73" t="s">
        <v>140</v>
      </c>
      <c r="C63" s="72" t="s">
        <v>1082</v>
      </c>
      <c r="D63" s="72" t="s">
        <v>469</v>
      </c>
      <c r="E63" s="72" t="s">
        <v>468</v>
      </c>
      <c r="F63" s="72" t="s">
        <v>1098</v>
      </c>
      <c r="G63" s="73">
        <v>1734</v>
      </c>
      <c r="H63" s="74">
        <v>40530.564680019903</v>
      </c>
      <c r="I63" s="75">
        <v>3</v>
      </c>
      <c r="J6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12159</v>
      </c>
      <c r="K6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1214</v>
      </c>
      <c r="L63" s="89">
        <f>SUM(Table13453[[#This Row],[HC PiN]:[IDP PiN]])</f>
        <v>13373</v>
      </c>
      <c r="M63" s="74">
        <f>Table13453[[#This Row],[Total PiN]]*Table13453[[#This Row],[Boys (0-17)2]]</f>
        <v>3508.4398887281418</v>
      </c>
      <c r="N63" s="74">
        <f>Table13453[[#This Row],[Total PiN]]*Table13453[[#This Row],[Men (18+)3]]</f>
        <v>2990.5576823313745</v>
      </c>
      <c r="O63" s="74">
        <f>Table13453[[#This Row],[Total PiN]]*Table13453[[#This Row],[Girls (0-17)4]]</f>
        <v>3364.7994506739583</v>
      </c>
      <c r="P63" s="74">
        <f>Table13453[[#This Row],[Total PiN]]*Table13453[[#This Row],[Women (18+)5]]</f>
        <v>3509.2029782665268</v>
      </c>
      <c r="Q63" s="70">
        <v>0.26235249298797142</v>
      </c>
      <c r="R63" s="70">
        <v>0.22362653722660394</v>
      </c>
      <c r="S63" s="70">
        <v>0.25161141484139371</v>
      </c>
      <c r="T63" s="70">
        <v>0.26240955494403101</v>
      </c>
      <c r="U63" s="72">
        <v>10633.294686013443</v>
      </c>
      <c r="V63" s="72">
        <v>9063.7098312317503</v>
      </c>
      <c r="W63" s="72">
        <v>10197.952723460428</v>
      </c>
      <c r="X63" s="76">
        <v>10635.607439314284</v>
      </c>
      <c r="Y63" s="67">
        <v>19697.004517245194</v>
      </c>
      <c r="Z63" s="67">
        <v>20833.560162774713</v>
      </c>
      <c r="AA63" s="73">
        <v>3425.6695576862007</v>
      </c>
      <c r="AB63" s="72">
        <v>3076.8025211101549</v>
      </c>
      <c r="AC63" s="72">
        <v>2501.0623527136304</v>
      </c>
      <c r="AD63" s="72">
        <v>1960.1174243961625</v>
      </c>
      <c r="AE63" s="72">
        <v>2033.127074262052</v>
      </c>
      <c r="AF63" s="72">
        <v>1893.3040949187982</v>
      </c>
      <c r="AG63" s="72">
        <v>1393.7503699285196</v>
      </c>
      <c r="AH63" s="72">
        <v>961.75383780427694</v>
      </c>
      <c r="AI63" s="72">
        <v>824.13083954475439</v>
      </c>
      <c r="AJ63" s="72">
        <v>659.76938115681003</v>
      </c>
      <c r="AK63" s="72">
        <v>541.87389111992468</v>
      </c>
      <c r="AL63" s="72">
        <v>471.74037110422108</v>
      </c>
      <c r="AM63" s="72">
        <v>390.90018270162005</v>
      </c>
      <c r="AN63" s="72">
        <v>281.47717371638032</v>
      </c>
      <c r="AO63" s="72">
        <v>201.81440592714603</v>
      </c>
      <c r="AP63" s="72">
        <v>109.66182602519642</v>
      </c>
      <c r="AQ63" s="76">
        <v>106.60485865886682</v>
      </c>
      <c r="AR63" s="73">
        <v>3738.6771800709894</v>
      </c>
      <c r="AS63" s="72">
        <v>3232.8106583550425</v>
      </c>
      <c r="AT63" s="72">
        <v>2519.6706549494338</v>
      </c>
      <c r="AU63" s="72">
        <v>1849.0601092229708</v>
      </c>
      <c r="AV63" s="72">
        <v>1828.4431148421347</v>
      </c>
      <c r="AW63" s="72">
        <v>1691.6207935994223</v>
      </c>
      <c r="AX63" s="72">
        <v>1280.4145921631202</v>
      </c>
      <c r="AY63" s="72">
        <v>829.69194455479771</v>
      </c>
      <c r="AZ63" s="72">
        <v>662.97108019051313</v>
      </c>
      <c r="BA63" s="72">
        <v>484.75080890390842</v>
      </c>
      <c r="BB63" s="72">
        <v>389.92058256231007</v>
      </c>
      <c r="BC63" s="72">
        <v>340.21345207848185</v>
      </c>
      <c r="BD63" s="72">
        <v>277.57758671422579</v>
      </c>
      <c r="BE63" s="72">
        <v>211.06248904557563</v>
      </c>
      <c r="BF63" s="72">
        <v>162.92818707067056</v>
      </c>
      <c r="BG63" s="72">
        <v>99.872897545026788</v>
      </c>
      <c r="BH63" s="76">
        <v>97.318385376569736</v>
      </c>
      <c r="BI63" s="73">
        <v>7164.3467377571878</v>
      </c>
      <c r="BJ63" s="72">
        <v>6309.6131794651974</v>
      </c>
      <c r="BK63" s="72">
        <v>5020.7330076630633</v>
      </c>
      <c r="BL63" s="72">
        <v>3809.1775336191331</v>
      </c>
      <c r="BM63" s="72">
        <v>3861.5701891041872</v>
      </c>
      <c r="BN63" s="72">
        <v>3584.9248885182205</v>
      </c>
      <c r="BO63" s="72">
        <v>2674.1649620916401</v>
      </c>
      <c r="BP63" s="72">
        <v>1791.4457823590744</v>
      </c>
      <c r="BQ63" s="72">
        <v>1487.1019197352678</v>
      </c>
      <c r="BR63" s="72">
        <v>1144.5201900607183</v>
      </c>
      <c r="BS63" s="72">
        <v>931.79447368223475</v>
      </c>
      <c r="BT63" s="72">
        <v>811.95382318270299</v>
      </c>
      <c r="BU63" s="72">
        <v>668.47776941584573</v>
      </c>
      <c r="BV63" s="72">
        <v>492.53966276195592</v>
      </c>
      <c r="BW63" s="72">
        <v>364.74259299781664</v>
      </c>
      <c r="BX63" s="72">
        <v>209.53472357022321</v>
      </c>
      <c r="BY63" s="76">
        <v>203.9232440354366</v>
      </c>
    </row>
    <row r="64" spans="1:77" x14ac:dyDescent="0.35">
      <c r="A64" s="65" t="s">
        <v>471</v>
      </c>
      <c r="B64" s="66" t="s">
        <v>140</v>
      </c>
      <c r="C64" s="65" t="s">
        <v>1082</v>
      </c>
      <c r="D64" s="65" t="s">
        <v>471</v>
      </c>
      <c r="E64" s="65" t="s">
        <v>470</v>
      </c>
      <c r="F64" s="65" t="s">
        <v>1099</v>
      </c>
      <c r="G64" s="66">
        <v>4399</v>
      </c>
      <c r="H64" s="68">
        <v>36952.447492852196</v>
      </c>
      <c r="I64" s="69">
        <v>3</v>
      </c>
      <c r="J6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11086</v>
      </c>
      <c r="K6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3079</v>
      </c>
      <c r="L64" s="88">
        <f>SUM(Table13453[[#This Row],[HC PiN]:[IDP PiN]])</f>
        <v>14165</v>
      </c>
      <c r="M64" s="68">
        <f>Table13453[[#This Row],[Total PiN]]*Table13453[[#This Row],[Boys (0-17)2]]</f>
        <v>3481.4915115945232</v>
      </c>
      <c r="N64" s="68">
        <f>Table13453[[#This Row],[Total PiN]]*Table13453[[#This Row],[Men (18+)3]]</f>
        <v>3261.1208683868626</v>
      </c>
      <c r="O64" s="68">
        <f>Table13453[[#This Row],[Total PiN]]*Table13453[[#This Row],[Girls (0-17)4]]</f>
        <v>3579.3342241641913</v>
      </c>
      <c r="P64" s="68">
        <f>Table13453[[#This Row],[Total PiN]]*Table13453[[#This Row],[Women (18+)5]]</f>
        <v>3843.0533958544224</v>
      </c>
      <c r="Q64" s="70">
        <v>0.24578125743695892</v>
      </c>
      <c r="R64" s="70">
        <v>0.23022385233934786</v>
      </c>
      <c r="S64" s="70">
        <v>0.25268861448388219</v>
      </c>
      <c r="T64" s="70">
        <v>0.27130627573981098</v>
      </c>
      <c r="U64" s="65">
        <v>9082.2190101664128</v>
      </c>
      <c r="V64" s="65">
        <v>8507.3348151719092</v>
      </c>
      <c r="W64" s="65">
        <v>9337.4627587572268</v>
      </c>
      <c r="X64" s="71">
        <v>10025.430908756645</v>
      </c>
      <c r="Y64" s="67">
        <v>17589.55382533832</v>
      </c>
      <c r="Z64" s="67">
        <v>19362.893667513872</v>
      </c>
      <c r="AA64" s="66">
        <v>3122.8630746196782</v>
      </c>
      <c r="AB64" s="65">
        <v>2815.80780170965</v>
      </c>
      <c r="AC64" s="65">
        <v>2298.3684786726012</v>
      </c>
      <c r="AD64" s="65">
        <v>1807.1112819850121</v>
      </c>
      <c r="AE64" s="65">
        <v>1881.4568713814479</v>
      </c>
      <c r="AF64" s="65">
        <v>1763.6958019506856</v>
      </c>
      <c r="AG64" s="65">
        <v>1322.6098939341871</v>
      </c>
      <c r="AH64" s="65">
        <v>912.42654099142544</v>
      </c>
      <c r="AI64" s="65">
        <v>757.91010287932738</v>
      </c>
      <c r="AJ64" s="65">
        <v>612.78720861199156</v>
      </c>
      <c r="AK64" s="65">
        <v>539.08422230957945</v>
      </c>
      <c r="AL64" s="65">
        <v>467.71284581202411</v>
      </c>
      <c r="AM64" s="65">
        <v>349.41020164214262</v>
      </c>
      <c r="AN64" s="65">
        <v>256.39417137513317</v>
      </c>
      <c r="AO64" s="65">
        <v>196.5476605715703</v>
      </c>
      <c r="AP64" s="65">
        <v>161.47560367839557</v>
      </c>
      <c r="AQ64" s="71">
        <v>97.231905389023225</v>
      </c>
      <c r="AR64" s="66">
        <v>2966.9304605198363</v>
      </c>
      <c r="AS64" s="65">
        <v>2757.8385487906844</v>
      </c>
      <c r="AT64" s="65">
        <v>2293.4296714044508</v>
      </c>
      <c r="AU64" s="65">
        <v>1725.8794314457277</v>
      </c>
      <c r="AV64" s="65">
        <v>1712.2618950279591</v>
      </c>
      <c r="AW64" s="65">
        <v>1598.5313876143941</v>
      </c>
      <c r="AX64" s="65">
        <v>1214.5249968082155</v>
      </c>
      <c r="AY64" s="65">
        <v>785.69349916536441</v>
      </c>
      <c r="AZ64" s="65">
        <v>618.85631787435557</v>
      </c>
      <c r="BA64" s="65">
        <v>449.48098980104987</v>
      </c>
      <c r="BB64" s="65">
        <v>360.55323947953622</v>
      </c>
      <c r="BC64" s="65">
        <v>311.75769960180554</v>
      </c>
      <c r="BD64" s="65">
        <v>245.60471736751981</v>
      </c>
      <c r="BE64" s="65">
        <v>193.12520397883969</v>
      </c>
      <c r="BF64" s="65">
        <v>156.96331806543139</v>
      </c>
      <c r="BG64" s="65">
        <v>96.501299897824666</v>
      </c>
      <c r="BH64" s="71">
        <v>101.62114849532955</v>
      </c>
      <c r="BI64" s="66">
        <v>6089.7935351395145</v>
      </c>
      <c r="BJ64" s="65">
        <v>5573.6463505003348</v>
      </c>
      <c r="BK64" s="65">
        <v>4591.7981500770511</v>
      </c>
      <c r="BL64" s="65">
        <v>3532.99071343074</v>
      </c>
      <c r="BM64" s="65">
        <v>3593.7187664094058</v>
      </c>
      <c r="BN64" s="65">
        <v>3362.2271895650797</v>
      </c>
      <c r="BO64" s="65">
        <v>2537.1348907424026</v>
      </c>
      <c r="BP64" s="65">
        <v>1698.1200401567899</v>
      </c>
      <c r="BQ64" s="65">
        <v>1376.7664207536827</v>
      </c>
      <c r="BR64" s="65">
        <v>1062.2681984130415</v>
      </c>
      <c r="BS64" s="65">
        <v>899.6374617891156</v>
      </c>
      <c r="BT64" s="65">
        <v>779.47054541382977</v>
      </c>
      <c r="BU64" s="65">
        <v>595.01491900966244</v>
      </c>
      <c r="BV64" s="65">
        <v>449.51937535397286</v>
      </c>
      <c r="BW64" s="65">
        <v>353.51097863700164</v>
      </c>
      <c r="BX64" s="65">
        <v>257.9769035762202</v>
      </c>
      <c r="BY64" s="71">
        <v>198.85305388435276</v>
      </c>
    </row>
    <row r="65" spans="1:77" x14ac:dyDescent="0.35">
      <c r="A65" s="72" t="s">
        <v>473</v>
      </c>
      <c r="B65" s="73" t="s">
        <v>140</v>
      </c>
      <c r="C65" s="72" t="s">
        <v>1082</v>
      </c>
      <c r="D65" s="72" t="s">
        <v>473</v>
      </c>
      <c r="E65" s="72" t="s">
        <v>472</v>
      </c>
      <c r="F65" s="72" t="s">
        <v>1100</v>
      </c>
      <c r="G65" s="73">
        <v>2527</v>
      </c>
      <c r="H65" s="74">
        <v>50914.699834668201</v>
      </c>
      <c r="I65" s="75">
        <v>3</v>
      </c>
      <c r="J6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15274</v>
      </c>
      <c r="K6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1769</v>
      </c>
      <c r="L65" s="89">
        <f>SUM(Table13453[[#This Row],[HC PiN]:[IDP PiN]])</f>
        <v>17043</v>
      </c>
      <c r="M65" s="74">
        <f>Table13453[[#This Row],[Total PiN]]*Table13453[[#This Row],[Boys (0-17)2]]</f>
        <v>4597.4956718855283</v>
      </c>
      <c r="N65" s="74">
        <f>Table13453[[#This Row],[Total PiN]]*Table13453[[#This Row],[Men (18+)3]]</f>
        <v>4092.7425590678181</v>
      </c>
      <c r="O65" s="74">
        <f>Table13453[[#This Row],[Total PiN]]*Table13453[[#This Row],[Girls (0-17)4]]</f>
        <v>4359.821548692461</v>
      </c>
      <c r="P65" s="74">
        <f>Table13453[[#This Row],[Total PiN]]*Table13453[[#This Row],[Women (18+)5]]</f>
        <v>3992.9402203541958</v>
      </c>
      <c r="Q65" s="70">
        <v>0.26975859132110125</v>
      </c>
      <c r="R65" s="70">
        <v>0.24014214393403849</v>
      </c>
      <c r="S65" s="70">
        <v>0.25581303460027349</v>
      </c>
      <c r="T65" s="70">
        <v>0.23428623014458697</v>
      </c>
      <c r="U65" s="72">
        <v>13734.677704936799</v>
      </c>
      <c r="V65" s="72">
        <v>12226.765176055256</v>
      </c>
      <c r="W65" s="72">
        <v>13024.643870468517</v>
      </c>
      <c r="X65" s="76">
        <v>11928.613083207638</v>
      </c>
      <c r="Y65" s="67">
        <v>25961.442880992057</v>
      </c>
      <c r="Z65" s="67">
        <v>24953.256953676155</v>
      </c>
      <c r="AA65" s="73">
        <v>4719.7402303878853</v>
      </c>
      <c r="AB65" s="72">
        <v>3950.1808674587223</v>
      </c>
      <c r="AC65" s="72">
        <v>2974.8325484159723</v>
      </c>
      <c r="AD65" s="72">
        <v>2251.7456170685273</v>
      </c>
      <c r="AE65" s="72">
        <v>2289.6221799521622</v>
      </c>
      <c r="AF65" s="72">
        <v>2165.1614719025274</v>
      </c>
      <c r="AG65" s="72">
        <v>1786.325582955574</v>
      </c>
      <c r="AH65" s="72">
        <v>1233.4205692485141</v>
      </c>
      <c r="AI65" s="72">
        <v>937.56313888541956</v>
      </c>
      <c r="AJ65" s="72">
        <v>715.29863543513682</v>
      </c>
      <c r="AK65" s="72">
        <v>577.37922700835031</v>
      </c>
      <c r="AL65" s="72">
        <v>468.60832845744494</v>
      </c>
      <c r="AM65" s="72">
        <v>334.41125824748934</v>
      </c>
      <c r="AN65" s="72">
        <v>222.3903718084652</v>
      </c>
      <c r="AO65" s="72">
        <v>153.53000657072565</v>
      </c>
      <c r="AP65" s="72">
        <v>93.67136405485526</v>
      </c>
      <c r="AQ65" s="76">
        <v>79.375555818387042</v>
      </c>
      <c r="AR65" s="73">
        <v>4772.5894489328666</v>
      </c>
      <c r="AS65" s="72">
        <v>4170.9843187013921</v>
      </c>
      <c r="AT65" s="72">
        <v>3287.6744043530175</v>
      </c>
      <c r="AU65" s="72">
        <v>2443.5852278724137</v>
      </c>
      <c r="AV65" s="72">
        <v>2479.7470784379207</v>
      </c>
      <c r="AW65" s="72">
        <v>2395.8487384050432</v>
      </c>
      <c r="AX65" s="72">
        <v>2038.9805869346374</v>
      </c>
      <c r="AY65" s="72">
        <v>1312.0998365954113</v>
      </c>
      <c r="AZ65" s="72">
        <v>860.25827840800014</v>
      </c>
      <c r="BA65" s="72">
        <v>585.57789050156612</v>
      </c>
      <c r="BB65" s="72">
        <v>478.3462544539081</v>
      </c>
      <c r="BC65" s="72">
        <v>394.23598928183327</v>
      </c>
      <c r="BD65" s="72">
        <v>302.40049565924255</v>
      </c>
      <c r="BE65" s="72">
        <v>196.04031254586027</v>
      </c>
      <c r="BF65" s="72">
        <v>122.88025192212741</v>
      </c>
      <c r="BG65" s="72">
        <v>65.783225570007048</v>
      </c>
      <c r="BH65" s="76">
        <v>54.410542416798997</v>
      </c>
      <c r="BI65" s="73">
        <v>9492.3296793207537</v>
      </c>
      <c r="BJ65" s="72">
        <v>8121.1651861601158</v>
      </c>
      <c r="BK65" s="72">
        <v>6262.5069527689884</v>
      </c>
      <c r="BL65" s="72">
        <v>4695.3308449409406</v>
      </c>
      <c r="BM65" s="72">
        <v>4769.3692583900811</v>
      </c>
      <c r="BN65" s="72">
        <v>4561.0102103075706</v>
      </c>
      <c r="BO65" s="72">
        <v>3825.3061698902111</v>
      </c>
      <c r="BP65" s="72">
        <v>2545.5204058439249</v>
      </c>
      <c r="BQ65" s="72">
        <v>1797.8214172934197</v>
      </c>
      <c r="BR65" s="72">
        <v>1300.8765259367026</v>
      </c>
      <c r="BS65" s="72">
        <v>1055.7254814622586</v>
      </c>
      <c r="BT65" s="72">
        <v>862.84431773927849</v>
      </c>
      <c r="BU65" s="72">
        <v>636.81175390673195</v>
      </c>
      <c r="BV65" s="72">
        <v>418.43068435432554</v>
      </c>
      <c r="BW65" s="72">
        <v>276.41025849285307</v>
      </c>
      <c r="BX65" s="72">
        <v>159.45458962486234</v>
      </c>
      <c r="BY65" s="76">
        <v>133.78609823518605</v>
      </c>
    </row>
    <row r="66" spans="1:77" x14ac:dyDescent="0.35">
      <c r="A66" s="65" t="s">
        <v>165</v>
      </c>
      <c r="B66" s="66" t="s">
        <v>140</v>
      </c>
      <c r="C66" s="65" t="s">
        <v>1082</v>
      </c>
      <c r="D66" s="65" t="s">
        <v>165</v>
      </c>
      <c r="E66" s="65" t="s">
        <v>837</v>
      </c>
      <c r="F66" s="65" t="s">
        <v>1101</v>
      </c>
      <c r="G66" s="66">
        <v>1814</v>
      </c>
      <c r="H66" s="68">
        <v>40725.598695351029</v>
      </c>
      <c r="I66" s="69">
        <v>1.5</v>
      </c>
      <c r="J6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6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66" s="88">
        <f>SUM(Table13453[[#This Row],[HC PiN]:[IDP PiN]])</f>
        <v>0</v>
      </c>
      <c r="M66" s="68">
        <f>Table13453[[#This Row],[Total PiN]]*Table13453[[#This Row],[Boys (0-17)2]]</f>
        <v>0</v>
      </c>
      <c r="N66" s="68">
        <f>Table13453[[#This Row],[Total PiN]]*Table13453[[#This Row],[Men (18+)3]]</f>
        <v>0</v>
      </c>
      <c r="O66" s="68">
        <f>Table13453[[#This Row],[Total PiN]]*Table13453[[#This Row],[Girls (0-17)4]]</f>
        <v>0</v>
      </c>
      <c r="P66" s="68">
        <f>Table13453[[#This Row],[Total PiN]]*Table13453[[#This Row],[Women (18+)5]]</f>
        <v>0</v>
      </c>
      <c r="Q66" s="70">
        <v>0.27416274389728779</v>
      </c>
      <c r="R66" s="70">
        <v>0.21830628050101039</v>
      </c>
      <c r="S66" s="70">
        <v>0.26452928398028991</v>
      </c>
      <c r="T66" s="70">
        <v>0.24300169162141158</v>
      </c>
      <c r="U66" s="65">
        <v>11165.441885177243</v>
      </c>
      <c r="V66" s="65">
        <v>8890.6539723588849</v>
      </c>
      <c r="W66" s="65">
        <v>10773.113462549836</v>
      </c>
      <c r="X66" s="71">
        <v>9896.3893752650529</v>
      </c>
      <c r="Y66" s="67">
        <v>20056.095857536129</v>
      </c>
      <c r="Z66" s="67">
        <v>20669.502837814889</v>
      </c>
      <c r="AA66" s="66">
        <v>3537.310449634128</v>
      </c>
      <c r="AB66" s="65">
        <v>3254.7212540707519</v>
      </c>
      <c r="AC66" s="65">
        <v>2696.3379313139476</v>
      </c>
      <c r="AD66" s="65">
        <v>2060.9176004797973</v>
      </c>
      <c r="AE66" s="65">
        <v>1850.1833200940673</v>
      </c>
      <c r="AF66" s="65">
        <v>1724.478861235139</v>
      </c>
      <c r="AG66" s="65">
        <v>1591.4427612751997</v>
      </c>
      <c r="AH66" s="65">
        <v>1115.0349211939217</v>
      </c>
      <c r="AI66" s="65">
        <v>804.91929163357304</v>
      </c>
      <c r="AJ66" s="65">
        <v>590.7395109573871</v>
      </c>
      <c r="AK66" s="65">
        <v>435.26706271534488</v>
      </c>
      <c r="AL66" s="65">
        <v>343.43570320865905</v>
      </c>
      <c r="AM66" s="65">
        <v>265.57687146055622</v>
      </c>
      <c r="AN66" s="65">
        <v>172.74175466287394</v>
      </c>
      <c r="AO66" s="65">
        <v>111.12651658266164</v>
      </c>
      <c r="AP66" s="65">
        <v>66.650937140004459</v>
      </c>
      <c r="AQ66" s="71">
        <v>48.618090156878473</v>
      </c>
      <c r="AR66" s="66">
        <v>3535.5545140825934</v>
      </c>
      <c r="AS66" s="65">
        <v>3399.4011564398406</v>
      </c>
      <c r="AT66" s="65">
        <v>2890.9852556269211</v>
      </c>
      <c r="AU66" s="65">
        <v>2115.1733765968875</v>
      </c>
      <c r="AV66" s="65">
        <v>1730.1508326488158</v>
      </c>
      <c r="AW66" s="65">
        <v>1530.6775213523802</v>
      </c>
      <c r="AX66" s="65">
        <v>1464.7811307592685</v>
      </c>
      <c r="AY66" s="65">
        <v>981.06061326055828</v>
      </c>
      <c r="AZ66" s="65">
        <v>675.30004729136056</v>
      </c>
      <c r="BA66" s="65">
        <v>466.32979144272861</v>
      </c>
      <c r="BB66" s="65">
        <v>366.3756235277794</v>
      </c>
      <c r="BC66" s="65">
        <v>300.96889703190266</v>
      </c>
      <c r="BD66" s="65">
        <v>234.04553770956923</v>
      </c>
      <c r="BE66" s="65">
        <v>154.63000831215908</v>
      </c>
      <c r="BF66" s="65">
        <v>99.693702261950619</v>
      </c>
      <c r="BG66" s="65">
        <v>70.884505842194685</v>
      </c>
      <c r="BH66" s="71">
        <v>40.083343349214623</v>
      </c>
      <c r="BI66" s="66">
        <v>7072.86496371672</v>
      </c>
      <c r="BJ66" s="65">
        <v>6654.122410510593</v>
      </c>
      <c r="BK66" s="65">
        <v>5587.3231869408692</v>
      </c>
      <c r="BL66" s="65">
        <v>4176.0909770766866</v>
      </c>
      <c r="BM66" s="65">
        <v>3580.3341527428838</v>
      </c>
      <c r="BN66" s="65">
        <v>3255.1563825875187</v>
      </c>
      <c r="BO66" s="65">
        <v>3056.2238920344685</v>
      </c>
      <c r="BP66" s="65">
        <v>2096.0955344544795</v>
      </c>
      <c r="BQ66" s="65">
        <v>1480.2193389249339</v>
      </c>
      <c r="BR66" s="65">
        <v>1057.0693024001162</v>
      </c>
      <c r="BS66" s="65">
        <v>801.64268624312422</v>
      </c>
      <c r="BT66" s="65">
        <v>644.40460024056165</v>
      </c>
      <c r="BU66" s="65">
        <v>499.62240917012542</v>
      </c>
      <c r="BV66" s="65">
        <v>327.37176297503299</v>
      </c>
      <c r="BW66" s="65">
        <v>210.8202188446123</v>
      </c>
      <c r="BX66" s="65">
        <v>137.53544298219913</v>
      </c>
      <c r="BY66" s="71">
        <v>88.701433506093096</v>
      </c>
    </row>
    <row r="67" spans="1:77" x14ac:dyDescent="0.35">
      <c r="A67" s="72" t="s">
        <v>475</v>
      </c>
      <c r="B67" s="73" t="s">
        <v>838</v>
      </c>
      <c r="C67" s="72" t="s">
        <v>1102</v>
      </c>
      <c r="D67" s="72" t="s">
        <v>475</v>
      </c>
      <c r="E67" s="72" t="s">
        <v>474</v>
      </c>
      <c r="F67" s="72" t="s">
        <v>1103</v>
      </c>
      <c r="G67" s="73">
        <v>17359</v>
      </c>
      <c r="H67" s="74">
        <v>196383.08054746524</v>
      </c>
      <c r="I67" s="75">
        <v>4</v>
      </c>
      <c r="J6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78553</v>
      </c>
      <c r="K6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13887</v>
      </c>
      <c r="L67" s="89">
        <f>SUM(Table13453[[#This Row],[HC PiN]:[IDP PiN]])</f>
        <v>92440</v>
      </c>
      <c r="M67" s="74">
        <f>Table13453[[#This Row],[Total PiN]]*Table13453[[#This Row],[Boys (0-17)2]]</f>
        <v>23279.973595241565</v>
      </c>
      <c r="N67" s="74">
        <f>Table13453[[#This Row],[Total PiN]]*Table13453[[#This Row],[Men (18+)3]]</f>
        <v>20364.024345291207</v>
      </c>
      <c r="O67" s="74">
        <f>Table13453[[#This Row],[Total PiN]]*Table13453[[#This Row],[Girls (0-17)4]]</f>
        <v>24980.038838988228</v>
      </c>
      <c r="P67" s="74">
        <f>Table13453[[#This Row],[Total PiN]]*Table13453[[#This Row],[Women (18+)5]]</f>
        <v>23815.963220479003</v>
      </c>
      <c r="Q67" s="70">
        <v>0.25183874508050158</v>
      </c>
      <c r="R67" s="70">
        <v>0.22029450827878849</v>
      </c>
      <c r="S67" s="70">
        <v>0.27022975810242567</v>
      </c>
      <c r="T67" s="70">
        <v>0.25763698853828432</v>
      </c>
      <c r="U67" s="72">
        <v>49456.868560116709</v>
      </c>
      <c r="V67" s="72">
        <v>43262.11416347757</v>
      </c>
      <c r="W67" s="72">
        <v>53068.55235175071</v>
      </c>
      <c r="X67" s="76">
        <v>50595.54547212027</v>
      </c>
      <c r="Y67" s="67">
        <v>92718.982723594279</v>
      </c>
      <c r="Z67" s="67">
        <v>103664.09782387098</v>
      </c>
      <c r="AA67" s="73">
        <v>19008.182567989552</v>
      </c>
      <c r="AB67" s="72">
        <v>16428.648780148946</v>
      </c>
      <c r="AC67" s="72">
        <v>12594.321200564791</v>
      </c>
      <c r="AD67" s="72">
        <v>8095.0372846782248</v>
      </c>
      <c r="AE67" s="72">
        <v>8678.1271746359762</v>
      </c>
      <c r="AF67" s="72">
        <v>8771.1356461998748</v>
      </c>
      <c r="AG67" s="72">
        <v>7810.7538300363531</v>
      </c>
      <c r="AH67" s="72">
        <v>5923.1622602798707</v>
      </c>
      <c r="AI67" s="72">
        <v>4456.7437736535103</v>
      </c>
      <c r="AJ67" s="72">
        <v>3018.0966859021346</v>
      </c>
      <c r="AK67" s="72">
        <v>2591.3602979398593</v>
      </c>
      <c r="AL67" s="72">
        <v>2355.9802153401729</v>
      </c>
      <c r="AM67" s="72">
        <v>1676.1171107381176</v>
      </c>
      <c r="AN67" s="72">
        <v>990.83330473234651</v>
      </c>
      <c r="AO67" s="72">
        <v>633.79658862069016</v>
      </c>
      <c r="AP67" s="72">
        <v>338.14267200411484</v>
      </c>
      <c r="AQ67" s="76">
        <v>293.65843040644961</v>
      </c>
      <c r="AR67" s="73">
        <v>17515.416834229516</v>
      </c>
      <c r="AS67" s="72">
        <v>15303.469201616974</v>
      </c>
      <c r="AT67" s="72">
        <v>11819.716052256528</v>
      </c>
      <c r="AU67" s="72">
        <v>7769.6590341311494</v>
      </c>
      <c r="AV67" s="72">
        <v>8338.956565657918</v>
      </c>
      <c r="AW67" s="72">
        <v>8292.7220628341802</v>
      </c>
      <c r="AX67" s="72">
        <v>6854.7337674301907</v>
      </c>
      <c r="AY67" s="72">
        <v>4435.4767988004996</v>
      </c>
      <c r="AZ67" s="72">
        <v>3317.7220564993604</v>
      </c>
      <c r="BA67" s="72">
        <v>2386.0880346759654</v>
      </c>
      <c r="BB67" s="72">
        <v>1966.0804550293394</v>
      </c>
      <c r="BC67" s="72">
        <v>1677.7658398511253</v>
      </c>
      <c r="BD67" s="72">
        <v>1200.4583225143476</v>
      </c>
      <c r="BE67" s="72">
        <v>773.93577228512561</v>
      </c>
      <c r="BF67" s="72">
        <v>503.83351982147968</v>
      </c>
      <c r="BG67" s="72">
        <v>307.87515612736024</v>
      </c>
      <c r="BH67" s="76">
        <v>255.0732498332261</v>
      </c>
      <c r="BI67" s="73">
        <v>36523.599402219064</v>
      </c>
      <c r="BJ67" s="72">
        <v>31732.117981765921</v>
      </c>
      <c r="BK67" s="72">
        <v>24414.037252821316</v>
      </c>
      <c r="BL67" s="72">
        <v>15864.696318809376</v>
      </c>
      <c r="BM67" s="72">
        <v>17017.083740293892</v>
      </c>
      <c r="BN67" s="72">
        <v>17063.857709034055</v>
      </c>
      <c r="BO67" s="72">
        <v>14665.487597466543</v>
      </c>
      <c r="BP67" s="72">
        <v>10358.639059080369</v>
      </c>
      <c r="BQ67" s="72">
        <v>7774.4658301528716</v>
      </c>
      <c r="BR67" s="72">
        <v>5404.1847205781005</v>
      </c>
      <c r="BS67" s="72">
        <v>4557.440752969198</v>
      </c>
      <c r="BT67" s="72">
        <v>4033.7460551912973</v>
      </c>
      <c r="BU67" s="72">
        <v>2876.5754332524652</v>
      </c>
      <c r="BV67" s="72">
        <v>1764.7690770174722</v>
      </c>
      <c r="BW67" s="72">
        <v>1137.6301084421696</v>
      </c>
      <c r="BX67" s="72">
        <v>646.01782813147497</v>
      </c>
      <c r="BY67" s="76">
        <v>548.73168023967571</v>
      </c>
    </row>
    <row r="68" spans="1:77" x14ac:dyDescent="0.35">
      <c r="A68" s="65" t="s">
        <v>477</v>
      </c>
      <c r="B68" s="66" t="s">
        <v>838</v>
      </c>
      <c r="C68" s="65" t="s">
        <v>1102</v>
      </c>
      <c r="D68" s="65" t="s">
        <v>477</v>
      </c>
      <c r="E68" s="65" t="s">
        <v>840</v>
      </c>
      <c r="F68" s="65" t="s">
        <v>1104</v>
      </c>
      <c r="G68" s="66">
        <v>22520</v>
      </c>
      <c r="H68" s="68">
        <v>175649.6849774821</v>
      </c>
      <c r="I68" s="69">
        <v>4</v>
      </c>
      <c r="J6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70260</v>
      </c>
      <c r="K6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18016</v>
      </c>
      <c r="L68" s="88">
        <f>SUM(Table13453[[#This Row],[HC PiN]:[IDP PiN]])</f>
        <v>88276</v>
      </c>
      <c r="M68" s="68">
        <f>Table13453[[#This Row],[Total PiN]]*Table13453[[#This Row],[Boys (0-17)2]]</f>
        <v>21508.605263604575</v>
      </c>
      <c r="N68" s="68">
        <f>Table13453[[#This Row],[Total PiN]]*Table13453[[#This Row],[Men (18+)3]]</f>
        <v>19126.080904631257</v>
      </c>
      <c r="O68" s="68">
        <f>Table13453[[#This Row],[Total PiN]]*Table13453[[#This Row],[Girls (0-17)4]]</f>
        <v>23324.825648902242</v>
      </c>
      <c r="P68" s="68">
        <f>Table13453[[#This Row],[Total PiN]]*Table13453[[#This Row],[Women (18+)5]]</f>
        <v>24316.488182861998</v>
      </c>
      <c r="Q68" s="70">
        <v>0.24365178829585138</v>
      </c>
      <c r="R68" s="70">
        <v>0.21666229671293732</v>
      </c>
      <c r="S68" s="70">
        <v>0.26422612770064619</v>
      </c>
      <c r="T68" s="70">
        <v>0.27545978729056592</v>
      </c>
      <c r="U68" s="65">
        <v>42797.359858366457</v>
      </c>
      <c r="V68" s="65">
        <v>38056.664164125199</v>
      </c>
      <c r="W68" s="65">
        <v>46411.236093438456</v>
      </c>
      <c r="X68" s="71">
        <v>48384.424861552136</v>
      </c>
      <c r="Y68" s="67">
        <v>80854.024022491649</v>
      </c>
      <c r="Z68" s="67">
        <v>94795.660954990599</v>
      </c>
      <c r="AA68" s="66">
        <v>13687.625910139617</v>
      </c>
      <c r="AB68" s="65">
        <v>14478.046775647843</v>
      </c>
      <c r="AC68" s="65">
        <v>12891.076786904572</v>
      </c>
      <c r="AD68" s="65">
        <v>8530.918329721675</v>
      </c>
      <c r="AE68" s="65">
        <v>8519.8606081528196</v>
      </c>
      <c r="AF68" s="65">
        <v>8280.1773373590531</v>
      </c>
      <c r="AG68" s="65">
        <v>6815.5013016634975</v>
      </c>
      <c r="AH68" s="65">
        <v>5181.1576084726912</v>
      </c>
      <c r="AI68" s="65">
        <v>4356.1165627310247</v>
      </c>
      <c r="AJ68" s="65">
        <v>3035.5160830852783</v>
      </c>
      <c r="AK68" s="65">
        <v>2591.3784957950033</v>
      </c>
      <c r="AL68" s="65">
        <v>2373.7193234296897</v>
      </c>
      <c r="AM68" s="65">
        <v>1701.1789728934725</v>
      </c>
      <c r="AN68" s="65">
        <v>1019.8054441207813</v>
      </c>
      <c r="AO68" s="65">
        <v>661.74856036316737</v>
      </c>
      <c r="AP68" s="65">
        <v>364.79071585408667</v>
      </c>
      <c r="AQ68" s="71">
        <v>307.04213865628833</v>
      </c>
      <c r="AR68" s="66">
        <v>12934.17703623848</v>
      </c>
      <c r="AS68" s="65">
        <v>13278.263784786448</v>
      </c>
      <c r="AT68" s="65">
        <v>11662.808493927523</v>
      </c>
      <c r="AU68" s="65">
        <v>7849.4570604333467</v>
      </c>
      <c r="AV68" s="65">
        <v>7703.1432624007575</v>
      </c>
      <c r="AW68" s="65">
        <v>7238.1083206262001</v>
      </c>
      <c r="AX68" s="65">
        <v>5633.761884870938</v>
      </c>
      <c r="AY68" s="65">
        <v>3520.4586511969978</v>
      </c>
      <c r="AZ68" s="65">
        <v>2659.6784123447314</v>
      </c>
      <c r="BA68" s="65">
        <v>1936.3836518037394</v>
      </c>
      <c r="BB68" s="65">
        <v>1631.0486165283869</v>
      </c>
      <c r="BC68" s="65">
        <v>1477.9629691470095</v>
      </c>
      <c r="BD68" s="65">
        <v>1185.4482001393335</v>
      </c>
      <c r="BE68" s="65">
        <v>847.52122038489392</v>
      </c>
      <c r="BF68" s="65">
        <v>601.95696494364017</v>
      </c>
      <c r="BG68" s="65">
        <v>360.8278956599828</v>
      </c>
      <c r="BH68" s="71">
        <v>333.01759705924485</v>
      </c>
      <c r="BI68" s="66">
        <v>26621.802946378099</v>
      </c>
      <c r="BJ68" s="65">
        <v>27756.310560434289</v>
      </c>
      <c r="BK68" s="65">
        <v>24553.885280832092</v>
      </c>
      <c r="BL68" s="65">
        <v>16380.375390155026</v>
      </c>
      <c r="BM68" s="65">
        <v>16223.003870553575</v>
      </c>
      <c r="BN68" s="65">
        <v>15518.285657985256</v>
      </c>
      <c r="BO68" s="65">
        <v>12449.263186534437</v>
      </c>
      <c r="BP68" s="65">
        <v>8701.6162596696886</v>
      </c>
      <c r="BQ68" s="65">
        <v>7015.7949750757552</v>
      </c>
      <c r="BR68" s="65">
        <v>4971.899734889018</v>
      </c>
      <c r="BS68" s="65">
        <v>4222.4271123233893</v>
      </c>
      <c r="BT68" s="65">
        <v>3851.6822925766992</v>
      </c>
      <c r="BU68" s="65">
        <v>2886.6271730328062</v>
      </c>
      <c r="BV68" s="65">
        <v>1867.3266645056751</v>
      </c>
      <c r="BW68" s="65">
        <v>1263.7055253068077</v>
      </c>
      <c r="BX68" s="65">
        <v>725.61861151406958</v>
      </c>
      <c r="BY68" s="71">
        <v>640.05973571553295</v>
      </c>
    </row>
    <row r="69" spans="1:77" x14ac:dyDescent="0.35">
      <c r="A69" s="72" t="s">
        <v>168</v>
      </c>
      <c r="B69" s="73" t="s">
        <v>838</v>
      </c>
      <c r="C69" s="72" t="s">
        <v>1102</v>
      </c>
      <c r="D69" s="72" t="s">
        <v>168</v>
      </c>
      <c r="E69" s="72" t="s">
        <v>841</v>
      </c>
      <c r="F69" s="72" t="s">
        <v>1105</v>
      </c>
      <c r="G69" s="73">
        <v>21077</v>
      </c>
      <c r="H69" s="74">
        <v>227272.37446102808</v>
      </c>
      <c r="I69" s="75">
        <v>4</v>
      </c>
      <c r="J6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90909</v>
      </c>
      <c r="K6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16862</v>
      </c>
      <c r="L69" s="89">
        <f>SUM(Table13453[[#This Row],[HC PiN]:[IDP PiN]])</f>
        <v>107771</v>
      </c>
      <c r="M69" s="74">
        <f>Table13453[[#This Row],[Total PiN]]*Table13453[[#This Row],[Boys (0-17)2]]</f>
        <v>26470.613519664199</v>
      </c>
      <c r="N69" s="74">
        <f>Table13453[[#This Row],[Total PiN]]*Table13453[[#This Row],[Men (18+)3]]</f>
        <v>21918.857792203355</v>
      </c>
      <c r="O69" s="74">
        <f>Table13453[[#This Row],[Total PiN]]*Table13453[[#This Row],[Girls (0-17)4]]</f>
        <v>28147.803146548129</v>
      </c>
      <c r="P69" s="74">
        <f>Table13453[[#This Row],[Total PiN]]*Table13453[[#This Row],[Women (18+)5]]</f>
        <v>31233.725541584343</v>
      </c>
      <c r="Q69" s="70">
        <v>0.24561907674294753</v>
      </c>
      <c r="R69" s="70">
        <v>0.20338363559958944</v>
      </c>
      <c r="S69" s="70">
        <v>0.26118160865676415</v>
      </c>
      <c r="T69" s="70">
        <v>0.2898156790006991</v>
      </c>
      <c r="U69" s="72">
        <v>55822.430784295168</v>
      </c>
      <c r="V69" s="72">
        <v>46223.481789235171</v>
      </c>
      <c r="W69" s="72">
        <v>59359.364364973801</v>
      </c>
      <c r="X69" s="76">
        <v>65867.097522523996</v>
      </c>
      <c r="Y69" s="67">
        <v>102045.91257353034</v>
      </c>
      <c r="Z69" s="67">
        <v>125226.4618874978</v>
      </c>
      <c r="AA69" s="73">
        <v>17967.119602351242</v>
      </c>
      <c r="AB69" s="72">
        <v>18472.488238611117</v>
      </c>
      <c r="AC69" s="72">
        <v>16185.861581847206</v>
      </c>
      <c r="AD69" s="72">
        <v>10825.752455238135</v>
      </c>
      <c r="AE69" s="72">
        <v>11435.248097683319</v>
      </c>
      <c r="AF69" s="72">
        <v>11412.986088109363</v>
      </c>
      <c r="AG69" s="72">
        <v>9576.0189933572783</v>
      </c>
      <c r="AH69" s="72">
        <v>7197.4172973764853</v>
      </c>
      <c r="AI69" s="72">
        <v>5678.8478015764076</v>
      </c>
      <c r="AJ69" s="72">
        <v>3912.5186287781803</v>
      </c>
      <c r="AK69" s="72">
        <v>3384.6605581333001</v>
      </c>
      <c r="AL69" s="72">
        <v>3185.1917262873876</v>
      </c>
      <c r="AM69" s="72">
        <v>2446.7400827456104</v>
      </c>
      <c r="AN69" s="72">
        <v>1514.9472332709202</v>
      </c>
      <c r="AO69" s="72">
        <v>992.55963595595108</v>
      </c>
      <c r="AP69" s="72">
        <v>607.7672546384706</v>
      </c>
      <c r="AQ69" s="76">
        <v>430.33661153740286</v>
      </c>
      <c r="AR69" s="73">
        <v>17485.740577980741</v>
      </c>
      <c r="AS69" s="72">
        <v>17324.365004453077</v>
      </c>
      <c r="AT69" s="72">
        <v>14817.921948746021</v>
      </c>
      <c r="AU69" s="72">
        <v>9834.1362310423447</v>
      </c>
      <c r="AV69" s="72">
        <v>9401.6095378865175</v>
      </c>
      <c r="AW69" s="72">
        <v>8723.049677902336</v>
      </c>
      <c r="AX69" s="72">
        <v>6981.623841498882</v>
      </c>
      <c r="AY69" s="72">
        <v>4307.9599454969994</v>
      </c>
      <c r="AZ69" s="72">
        <v>3068.4468482043321</v>
      </c>
      <c r="BA69" s="72">
        <v>2215.1446261205651</v>
      </c>
      <c r="BB69" s="72">
        <v>1911.9795044503569</v>
      </c>
      <c r="BC69" s="72">
        <v>1771.808593671009</v>
      </c>
      <c r="BD69" s="72">
        <v>1476.900080416817</v>
      </c>
      <c r="BE69" s="72">
        <v>1071.5110168793235</v>
      </c>
      <c r="BF69" s="72">
        <v>763.63975252409216</v>
      </c>
      <c r="BG69" s="72">
        <v>482.88838689688617</v>
      </c>
      <c r="BH69" s="76">
        <v>407.18699936000672</v>
      </c>
      <c r="BI69" s="73">
        <v>35452.860180331976</v>
      </c>
      <c r="BJ69" s="72">
        <v>35796.853243064186</v>
      </c>
      <c r="BK69" s="72">
        <v>31003.783530593235</v>
      </c>
      <c r="BL69" s="72">
        <v>20659.888686280483</v>
      </c>
      <c r="BM69" s="72">
        <v>20836.857635569835</v>
      </c>
      <c r="BN69" s="72">
        <v>20136.035766011701</v>
      </c>
      <c r="BO69" s="72">
        <v>16557.64283485616</v>
      </c>
      <c r="BP69" s="72">
        <v>11505.377242873486</v>
      </c>
      <c r="BQ69" s="72">
        <v>8747.2946497807388</v>
      </c>
      <c r="BR69" s="72">
        <v>6127.6632548987445</v>
      </c>
      <c r="BS69" s="72">
        <v>5296.6400625836577</v>
      </c>
      <c r="BT69" s="72">
        <v>4957.0003199583971</v>
      </c>
      <c r="BU69" s="72">
        <v>3923.6401631624271</v>
      </c>
      <c r="BV69" s="72">
        <v>2586.4582501502437</v>
      </c>
      <c r="BW69" s="72">
        <v>1756.1993884800434</v>
      </c>
      <c r="BX69" s="72">
        <v>1090.6556415353568</v>
      </c>
      <c r="BY69" s="76">
        <v>837.5236108974093</v>
      </c>
    </row>
    <row r="70" spans="1:77" x14ac:dyDescent="0.35">
      <c r="A70" s="65" t="s">
        <v>170</v>
      </c>
      <c r="B70" s="66" t="s">
        <v>838</v>
      </c>
      <c r="C70" s="65" t="s">
        <v>1102</v>
      </c>
      <c r="D70" s="65" t="s">
        <v>170</v>
      </c>
      <c r="E70" s="65" t="s">
        <v>171</v>
      </c>
      <c r="F70" s="65" t="s">
        <v>1106</v>
      </c>
      <c r="G70" s="66">
        <v>24569</v>
      </c>
      <c r="H70" s="68">
        <v>263668.44828977739</v>
      </c>
      <c r="I70" s="69">
        <v>5</v>
      </c>
      <c r="J7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210935</v>
      </c>
      <c r="K7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24569</v>
      </c>
      <c r="L70" s="88">
        <f>SUM(Table13453[[#This Row],[HC PiN]:[IDP PiN]])</f>
        <v>235504</v>
      </c>
      <c r="M70" s="68">
        <f>Table13453[[#This Row],[Total PiN]]*Table13453[[#This Row],[Boys (0-17)2]]</f>
        <v>60064.589312621538</v>
      </c>
      <c r="N70" s="68">
        <f>Table13453[[#This Row],[Total PiN]]*Table13453[[#This Row],[Men (18+)3]]</f>
        <v>45905.629966125693</v>
      </c>
      <c r="O70" s="68">
        <f>Table13453[[#This Row],[Total PiN]]*Table13453[[#This Row],[Girls (0-17)4]]</f>
        <v>64353.357264662962</v>
      </c>
      <c r="P70" s="68">
        <f>Table13453[[#This Row],[Total PiN]]*Table13453[[#This Row],[Women (18+)5]]</f>
        <v>65180.423456589771</v>
      </c>
      <c r="Q70" s="70">
        <v>0.2550470026522757</v>
      </c>
      <c r="R70" s="70">
        <v>0.19492505420768094</v>
      </c>
      <c r="S70" s="70">
        <v>0.27325802221899825</v>
      </c>
      <c r="T70" s="70">
        <v>0.27676992092104497</v>
      </c>
      <c r="U70" s="65">
        <v>67247.847430284266</v>
      </c>
      <c r="V70" s="65">
        <v>51395.586575739973</v>
      </c>
      <c r="W70" s="65">
        <v>72049.518701216773</v>
      </c>
      <c r="X70" s="71">
        <v>72975.495582536314</v>
      </c>
      <c r="Y70" s="67">
        <v>118643.43400602424</v>
      </c>
      <c r="Z70" s="67">
        <v>145025.01428375309</v>
      </c>
      <c r="AA70" s="66">
        <v>25105.501100522622</v>
      </c>
      <c r="AB70" s="65">
        <v>22335.955993587093</v>
      </c>
      <c r="AC70" s="65">
        <v>17543.583153531941</v>
      </c>
      <c r="AD70" s="65">
        <v>11285.724972762842</v>
      </c>
      <c r="AE70" s="65">
        <v>11666.364419645772</v>
      </c>
      <c r="AF70" s="65">
        <v>11889.145428065047</v>
      </c>
      <c r="AG70" s="65">
        <v>11427.503717039304</v>
      </c>
      <c r="AH70" s="65">
        <v>8818.7662149556218</v>
      </c>
      <c r="AI70" s="65">
        <v>6380.8918973751079</v>
      </c>
      <c r="AJ70" s="65">
        <v>4291.1580182271118</v>
      </c>
      <c r="AK70" s="65">
        <v>3637.9564954028874</v>
      </c>
      <c r="AL70" s="65">
        <v>3448.456274969059</v>
      </c>
      <c r="AM70" s="65">
        <v>2732.3965565642616</v>
      </c>
      <c r="AN70" s="65">
        <v>1808.4114673615629</v>
      </c>
      <c r="AO70" s="65">
        <v>1273.5202887882433</v>
      </c>
      <c r="AP70" s="65">
        <v>775.07816899715965</v>
      </c>
      <c r="AQ70" s="71">
        <v>604.60011595748574</v>
      </c>
      <c r="AR70" s="66">
        <v>23236.033820846143</v>
      </c>
      <c r="AS70" s="65">
        <v>20866.86640040878</v>
      </c>
      <c r="AT70" s="65">
        <v>16451.799288942966</v>
      </c>
      <c r="AU70" s="65">
        <v>10533.387788903477</v>
      </c>
      <c r="AV70" s="65">
        <v>9620.7081939662949</v>
      </c>
      <c r="AW70" s="65">
        <v>8935.9895539020054</v>
      </c>
      <c r="AX70" s="65">
        <v>8058.0003801640914</v>
      </c>
      <c r="AY70" s="65">
        <v>5256.3289604691145</v>
      </c>
      <c r="AZ70" s="65">
        <v>3811.7061807567679</v>
      </c>
      <c r="BA70" s="65">
        <v>2749.0675342714417</v>
      </c>
      <c r="BB70" s="65">
        <v>2283.0156498840806</v>
      </c>
      <c r="BC70" s="65">
        <v>2066.8233856983975</v>
      </c>
      <c r="BD70" s="65">
        <v>1673.281783403273</v>
      </c>
      <c r="BE70" s="65">
        <v>1209.4673059976953</v>
      </c>
      <c r="BF70" s="65">
        <v>868.55496891922439</v>
      </c>
      <c r="BG70" s="65">
        <v>546.69770702401104</v>
      </c>
      <c r="BH70" s="71">
        <v>475.70510246648428</v>
      </c>
      <c r="BI70" s="66">
        <v>48341.534921368751</v>
      </c>
      <c r="BJ70" s="65">
        <v>43202.822393995863</v>
      </c>
      <c r="BK70" s="65">
        <v>33995.382442474904</v>
      </c>
      <c r="BL70" s="65">
        <v>21819.112761666325</v>
      </c>
      <c r="BM70" s="65">
        <v>21287.072613612072</v>
      </c>
      <c r="BN70" s="65">
        <v>20825.13498196705</v>
      </c>
      <c r="BO70" s="65">
        <v>19485.5040972034</v>
      </c>
      <c r="BP70" s="65">
        <v>14075.095175424733</v>
      </c>
      <c r="BQ70" s="65">
        <v>10192.598078131879</v>
      </c>
      <c r="BR70" s="65">
        <v>7040.2255524985549</v>
      </c>
      <c r="BS70" s="65">
        <v>5920.972145286968</v>
      </c>
      <c r="BT70" s="65">
        <v>5515.2796606674574</v>
      </c>
      <c r="BU70" s="65">
        <v>4405.6783399675351</v>
      </c>
      <c r="BV70" s="65">
        <v>3017.8787733592594</v>
      </c>
      <c r="BW70" s="65">
        <v>2142.0752577074677</v>
      </c>
      <c r="BX70" s="65">
        <v>1321.7758760211709</v>
      </c>
      <c r="BY70" s="71">
        <v>1080.3052184239698</v>
      </c>
    </row>
    <row r="71" spans="1:77" x14ac:dyDescent="0.35">
      <c r="A71" s="72" t="s">
        <v>172</v>
      </c>
      <c r="B71" s="73" t="s">
        <v>838</v>
      </c>
      <c r="C71" s="72" t="s">
        <v>1102</v>
      </c>
      <c r="D71" s="72" t="s">
        <v>172</v>
      </c>
      <c r="E71" s="72" t="s">
        <v>842</v>
      </c>
      <c r="F71" s="72" t="s">
        <v>1107</v>
      </c>
      <c r="G71" s="73">
        <v>26437</v>
      </c>
      <c r="H71" s="74">
        <v>90442.329836632081</v>
      </c>
      <c r="I71" s="75">
        <v>5</v>
      </c>
      <c r="J7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72354</v>
      </c>
      <c r="K7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26437</v>
      </c>
      <c r="L71" s="89">
        <f>SUM(Table13453[[#This Row],[HC PiN]:[IDP PiN]])</f>
        <v>98791</v>
      </c>
      <c r="M71" s="74">
        <f>Table13453[[#This Row],[Total PiN]]*Table13453[[#This Row],[Boys (0-17)2]]</f>
        <v>22420.244547965311</v>
      </c>
      <c r="N71" s="74">
        <f>Table13453[[#This Row],[Total PiN]]*Table13453[[#This Row],[Men (18+)3]]</f>
        <v>26587.517624117059</v>
      </c>
      <c r="O71" s="74">
        <f>Table13453[[#This Row],[Total PiN]]*Table13453[[#This Row],[Girls (0-17)4]]</f>
        <v>23079.800942306105</v>
      </c>
      <c r="P71" s="74">
        <f>Table13453[[#This Row],[Total PiN]]*Table13453[[#This Row],[Women (18+)5]]</f>
        <v>26703.43688561154</v>
      </c>
      <c r="Q71" s="70">
        <v>0.22694622534406281</v>
      </c>
      <c r="R71" s="70">
        <v>0.26912894518849956</v>
      </c>
      <c r="S71" s="70">
        <v>0.23362250551473418</v>
      </c>
      <c r="T71" s="70">
        <v>0.27030232395270359</v>
      </c>
      <c r="U71" s="72">
        <v>20525.545367746359</v>
      </c>
      <c r="V71" s="72">
        <v>24340.648829323156</v>
      </c>
      <c r="W71" s="72">
        <v>21129.363701023987</v>
      </c>
      <c r="X71" s="76">
        <v>24446.771938538597</v>
      </c>
      <c r="Y71" s="67">
        <v>44866.194197069519</v>
      </c>
      <c r="Z71" s="67">
        <v>45576.135639562584</v>
      </c>
      <c r="AA71" s="73">
        <v>7935.7608049416003</v>
      </c>
      <c r="AB71" s="72">
        <v>6500.7863739335344</v>
      </c>
      <c r="AC71" s="72">
        <v>4772.8352794197008</v>
      </c>
      <c r="AD71" s="72">
        <v>3180.2714419306067</v>
      </c>
      <c r="AE71" s="72">
        <v>4009.5274833532462</v>
      </c>
      <c r="AF71" s="72">
        <v>4303.3623166979451</v>
      </c>
      <c r="AG71" s="72">
        <v>3854.8362546120866</v>
      </c>
      <c r="AH71" s="72">
        <v>2910.7399292612718</v>
      </c>
      <c r="AI71" s="72">
        <v>2061.3696570618945</v>
      </c>
      <c r="AJ71" s="72">
        <v>1398.9747093709818</v>
      </c>
      <c r="AK71" s="72">
        <v>1275.7756915378079</v>
      </c>
      <c r="AL71" s="72">
        <v>1209.8510797105866</v>
      </c>
      <c r="AM71" s="72">
        <v>913.5563447526788</v>
      </c>
      <c r="AN71" s="72">
        <v>552.14416006392673</v>
      </c>
      <c r="AO71" s="72">
        <v>351.63167191816478</v>
      </c>
      <c r="AP71" s="72">
        <v>189.21810186730221</v>
      </c>
      <c r="AQ71" s="76">
        <v>155.4943391292453</v>
      </c>
      <c r="AR71" s="73">
        <v>7064.3878124927378</v>
      </c>
      <c r="AS71" s="72">
        <v>6325.4688793562591</v>
      </c>
      <c r="AT71" s="72">
        <v>5031.2513110987784</v>
      </c>
      <c r="AU71" s="72">
        <v>3503.9635810160703</v>
      </c>
      <c r="AV71" s="72">
        <v>4455.9158835627404</v>
      </c>
      <c r="AW71" s="72">
        <v>4814.7171848262296</v>
      </c>
      <c r="AX71" s="72">
        <v>4001.0433366276211</v>
      </c>
      <c r="AY71" s="72">
        <v>2597.8387282626154</v>
      </c>
      <c r="AZ71" s="72">
        <v>1863.0886576117919</v>
      </c>
      <c r="BA71" s="72">
        <v>1318.3015238446214</v>
      </c>
      <c r="BB71" s="72">
        <v>1056.8931418685843</v>
      </c>
      <c r="BC71" s="72">
        <v>924.41563516345866</v>
      </c>
      <c r="BD71" s="72">
        <v>728.82343660582569</v>
      </c>
      <c r="BE71" s="72">
        <v>494.74654440999439</v>
      </c>
      <c r="BF71" s="72">
        <v>331.9918665447351</v>
      </c>
      <c r="BG71" s="72">
        <v>171.21980759613072</v>
      </c>
      <c r="BH71" s="76">
        <v>182.12686618131369</v>
      </c>
      <c r="BI71" s="73">
        <v>15000.148617434341</v>
      </c>
      <c r="BJ71" s="72">
        <v>12826.25525328979</v>
      </c>
      <c r="BK71" s="72">
        <v>9804.0865905184801</v>
      </c>
      <c r="BL71" s="72">
        <v>6684.2350229466774</v>
      </c>
      <c r="BM71" s="72">
        <v>8465.4433669159862</v>
      </c>
      <c r="BN71" s="72">
        <v>9118.0795015241765</v>
      </c>
      <c r="BO71" s="72">
        <v>7855.879591239709</v>
      </c>
      <c r="BP71" s="72">
        <v>5508.5786575238872</v>
      </c>
      <c r="BQ71" s="72">
        <v>3924.4583146736868</v>
      </c>
      <c r="BR71" s="72">
        <v>2717.276233215603</v>
      </c>
      <c r="BS71" s="72">
        <v>2332.668833406392</v>
      </c>
      <c r="BT71" s="72">
        <v>2134.2667148740452</v>
      </c>
      <c r="BU71" s="72">
        <v>1642.3797813585045</v>
      </c>
      <c r="BV71" s="72">
        <v>1046.8907044739212</v>
      </c>
      <c r="BW71" s="72">
        <v>683.62353846289977</v>
      </c>
      <c r="BX71" s="72">
        <v>360.43790946343302</v>
      </c>
      <c r="BY71" s="76">
        <v>337.62120531055888</v>
      </c>
    </row>
    <row r="72" spans="1:77" x14ac:dyDescent="0.35">
      <c r="A72" s="65" t="s">
        <v>174</v>
      </c>
      <c r="B72" s="66" t="s">
        <v>838</v>
      </c>
      <c r="C72" s="65" t="s">
        <v>1102</v>
      </c>
      <c r="D72" s="65" t="s">
        <v>174</v>
      </c>
      <c r="E72" s="65" t="s">
        <v>175</v>
      </c>
      <c r="F72" s="65" t="s">
        <v>1108</v>
      </c>
      <c r="G72" s="66">
        <v>4619</v>
      </c>
      <c r="H72" s="68">
        <v>27372.64416090383</v>
      </c>
      <c r="I72" s="69">
        <v>4</v>
      </c>
      <c r="J7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10949</v>
      </c>
      <c r="K7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3695</v>
      </c>
      <c r="L72" s="88">
        <f>SUM(Table13453[[#This Row],[HC PiN]:[IDP PiN]])</f>
        <v>14644</v>
      </c>
      <c r="M72" s="68">
        <f>Table13453[[#This Row],[Total PiN]]*Table13453[[#This Row],[Boys (0-17)2]]</f>
        <v>3296.9266575723855</v>
      </c>
      <c r="N72" s="68">
        <f>Table13453[[#This Row],[Total PiN]]*Table13453[[#This Row],[Men (18+)3]]</f>
        <v>4103.5689007698638</v>
      </c>
      <c r="O72" s="68">
        <f>Table13453[[#This Row],[Total PiN]]*Table13453[[#This Row],[Girls (0-17)4]]</f>
        <v>3438.8236523237597</v>
      </c>
      <c r="P72" s="68">
        <f>Table13453[[#This Row],[Total PiN]]*Table13453[[#This Row],[Women (18+)5]]</f>
        <v>3804.6807893339865</v>
      </c>
      <c r="Q72" s="70">
        <v>0.22513839508142486</v>
      </c>
      <c r="R72" s="70">
        <v>0.2802218588343256</v>
      </c>
      <c r="S72" s="70">
        <v>0.23482816527750339</v>
      </c>
      <c r="T72" s="70">
        <v>0.25981158080674588</v>
      </c>
      <c r="U72" s="65">
        <v>6162.6331755208239</v>
      </c>
      <c r="V72" s="65">
        <v>7670.4132279790201</v>
      </c>
      <c r="W72" s="65">
        <v>6427.8678070990127</v>
      </c>
      <c r="X72" s="71">
        <v>7111.7299503049662</v>
      </c>
      <c r="Y72" s="67">
        <v>13833.046403499844</v>
      </c>
      <c r="Z72" s="67">
        <v>13539.597757403979</v>
      </c>
      <c r="AA72" s="66">
        <v>2350.691812454194</v>
      </c>
      <c r="AB72" s="65">
        <v>1980.7866360704893</v>
      </c>
      <c r="AC72" s="65">
        <v>1492.8862013718667</v>
      </c>
      <c r="AD72" s="65">
        <v>995.63486171530803</v>
      </c>
      <c r="AE72" s="65">
        <v>1227.0012321810689</v>
      </c>
      <c r="AF72" s="65">
        <v>1296.6980864968059</v>
      </c>
      <c r="AG72" s="65">
        <v>1130.8708910557343</v>
      </c>
      <c r="AH72" s="65">
        <v>834.03517380263656</v>
      </c>
      <c r="AI72" s="65">
        <v>575.99591289716147</v>
      </c>
      <c r="AJ72" s="65">
        <v>387.88995603496306</v>
      </c>
      <c r="AK72" s="65">
        <v>362.8826024216321</v>
      </c>
      <c r="AL72" s="65">
        <v>336.0267955020106</v>
      </c>
      <c r="AM72" s="65">
        <v>221.81112694282774</v>
      </c>
      <c r="AN72" s="65">
        <v>139.53735256839636</v>
      </c>
      <c r="AO72" s="65">
        <v>99.372209513375012</v>
      </c>
      <c r="AP72" s="65">
        <v>54.252485749650702</v>
      </c>
      <c r="AQ72" s="71">
        <v>53.224420625858549</v>
      </c>
      <c r="AR72" s="66">
        <v>2075.1524041660095</v>
      </c>
      <c r="AS72" s="65">
        <v>1897.2303531488142</v>
      </c>
      <c r="AT72" s="65">
        <v>1539.3757237875998</v>
      </c>
      <c r="AU72" s="65">
        <v>1090.0988995140585</v>
      </c>
      <c r="AV72" s="65">
        <v>1423.9695723898008</v>
      </c>
      <c r="AW72" s="65">
        <v>1570.6417756232622</v>
      </c>
      <c r="AX72" s="65">
        <v>1358.2081412634573</v>
      </c>
      <c r="AY72" s="65">
        <v>864.46973190447954</v>
      </c>
      <c r="AZ72" s="65">
        <v>560.33863331134148</v>
      </c>
      <c r="BA72" s="65">
        <v>375.63720059902261</v>
      </c>
      <c r="BB72" s="65">
        <v>282.97039033311989</v>
      </c>
      <c r="BC72" s="65">
        <v>244.98999296561692</v>
      </c>
      <c r="BD72" s="65">
        <v>202.91455085667849</v>
      </c>
      <c r="BE72" s="65">
        <v>143.02436361295173</v>
      </c>
      <c r="BF72" s="65">
        <v>99.507239019063292</v>
      </c>
      <c r="BG72" s="65">
        <v>44.868829614725094</v>
      </c>
      <c r="BH72" s="71">
        <v>59.648601389841481</v>
      </c>
      <c r="BI72" s="66">
        <v>4425.844216620203</v>
      </c>
      <c r="BJ72" s="65">
        <v>3878.0169892193035</v>
      </c>
      <c r="BK72" s="65">
        <v>3032.2619251594674</v>
      </c>
      <c r="BL72" s="65">
        <v>2085.7337612293659</v>
      </c>
      <c r="BM72" s="65">
        <v>2650.9708045708689</v>
      </c>
      <c r="BN72" s="65">
        <v>2867.3398621200681</v>
      </c>
      <c r="BO72" s="65">
        <v>2489.0790323191914</v>
      </c>
      <c r="BP72" s="65">
        <v>1698.5049057071162</v>
      </c>
      <c r="BQ72" s="65">
        <v>1136.3345462085031</v>
      </c>
      <c r="BR72" s="65">
        <v>763.52715663398567</v>
      </c>
      <c r="BS72" s="65">
        <v>645.85299275475199</v>
      </c>
      <c r="BT72" s="65">
        <v>581.01678846762741</v>
      </c>
      <c r="BU72" s="65">
        <v>424.72567779950617</v>
      </c>
      <c r="BV72" s="65">
        <v>282.56171618134806</v>
      </c>
      <c r="BW72" s="65">
        <v>198.87944853243826</v>
      </c>
      <c r="BX72" s="65">
        <v>99.121315364375775</v>
      </c>
      <c r="BY72" s="71">
        <v>112.87302201570004</v>
      </c>
    </row>
    <row r="73" spans="1:77" x14ac:dyDescent="0.35">
      <c r="A73" s="72" t="s">
        <v>176</v>
      </c>
      <c r="B73" s="73" t="s">
        <v>838</v>
      </c>
      <c r="C73" s="72" t="s">
        <v>1102</v>
      </c>
      <c r="D73" s="72" t="s">
        <v>176</v>
      </c>
      <c r="E73" s="72" t="s">
        <v>843</v>
      </c>
      <c r="F73" s="72" t="s">
        <v>1109</v>
      </c>
      <c r="G73" s="73">
        <v>3055</v>
      </c>
      <c r="H73" s="74">
        <v>14060.025108386435</v>
      </c>
      <c r="I73" s="75">
        <v>3</v>
      </c>
      <c r="J7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4218</v>
      </c>
      <c r="K7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2139</v>
      </c>
      <c r="L73" s="89">
        <f>SUM(Table13453[[#This Row],[HC PiN]:[IDP PiN]])</f>
        <v>6357</v>
      </c>
      <c r="M73" s="74">
        <f>Table13453[[#This Row],[Total PiN]]*Table13453[[#This Row],[Boys (0-17)2]]</f>
        <v>1455.0449628245526</v>
      </c>
      <c r="N73" s="74">
        <f>Table13453[[#This Row],[Total PiN]]*Table13453[[#This Row],[Men (18+)3]]</f>
        <v>1628.5723929975745</v>
      </c>
      <c r="O73" s="74">
        <f>Table13453[[#This Row],[Total PiN]]*Table13453[[#This Row],[Girls (0-17)4]]</f>
        <v>1518.0246004741884</v>
      </c>
      <c r="P73" s="74">
        <f>Table13453[[#This Row],[Total PiN]]*Table13453[[#This Row],[Women (18+)5]]</f>
        <v>1755.3580437036846</v>
      </c>
      <c r="Q73" s="70">
        <v>0.22888862086275799</v>
      </c>
      <c r="R73" s="70">
        <v>0.25618568397004476</v>
      </c>
      <c r="S73" s="70">
        <v>0.23879575278813725</v>
      </c>
      <c r="T73" s="70">
        <v>0.27612994237906002</v>
      </c>
      <c r="U73" s="72">
        <v>3218.1797563543205</v>
      </c>
      <c r="V73" s="72">
        <v>3601.9771490279818</v>
      </c>
      <c r="W73" s="72">
        <v>3357.4742799772498</v>
      </c>
      <c r="X73" s="76">
        <v>3882.3939230268834</v>
      </c>
      <c r="Y73" s="67">
        <v>6820.1569053823023</v>
      </c>
      <c r="Z73" s="67">
        <v>7239.8682030041327</v>
      </c>
      <c r="AA73" s="73">
        <v>1237.7658005481328</v>
      </c>
      <c r="AB73" s="72">
        <v>1035.4615727128082</v>
      </c>
      <c r="AC73" s="72">
        <v>773.33085331203995</v>
      </c>
      <c r="AD73" s="72">
        <v>506.66651399077369</v>
      </c>
      <c r="AE73" s="72">
        <v>589.2502056916818</v>
      </c>
      <c r="AF73" s="72">
        <v>634.83505821546942</v>
      </c>
      <c r="AG73" s="72">
        <v>632.44411507031464</v>
      </c>
      <c r="AH73" s="72">
        <v>489.78174874710277</v>
      </c>
      <c r="AI73" s="72">
        <v>331.94958148360911</v>
      </c>
      <c r="AJ73" s="72">
        <v>224.29594179660643</v>
      </c>
      <c r="AK73" s="72">
        <v>206.53574697966403</v>
      </c>
      <c r="AL73" s="72">
        <v>199.37681518742713</v>
      </c>
      <c r="AM73" s="72">
        <v>156.68085613780056</v>
      </c>
      <c r="AN73" s="72">
        <v>96.814560127226656</v>
      </c>
      <c r="AO73" s="72">
        <v>62.375859860606148</v>
      </c>
      <c r="AP73" s="72">
        <v>35.416069845774423</v>
      </c>
      <c r="AQ73" s="76">
        <v>26.88690329709668</v>
      </c>
      <c r="AR73" s="73">
        <v>1116.2039572858073</v>
      </c>
      <c r="AS73" s="72">
        <v>993.18577678481472</v>
      </c>
      <c r="AT73" s="72">
        <v>783.47728676494057</v>
      </c>
      <c r="AU73" s="72">
        <v>534.65618373612688</v>
      </c>
      <c r="AV73" s="72">
        <v>637.72620688044685</v>
      </c>
      <c r="AW73" s="72">
        <v>679.73562531236473</v>
      </c>
      <c r="AX73" s="72">
        <v>587.60067830772186</v>
      </c>
      <c r="AY73" s="72">
        <v>391.38343918717794</v>
      </c>
      <c r="AZ73" s="72">
        <v>292.26031803766915</v>
      </c>
      <c r="BA73" s="72">
        <v>206.67065423895818</v>
      </c>
      <c r="BB73" s="72">
        <v>156.56754729115139</v>
      </c>
      <c r="BC73" s="72">
        <v>136.32018443117715</v>
      </c>
      <c r="BD73" s="72">
        <v>110.22849221617521</v>
      </c>
      <c r="BE73" s="72">
        <v>78.111617102357158</v>
      </c>
      <c r="BF73" s="72">
        <v>55.090556085786019</v>
      </c>
      <c r="BG73" s="72">
        <v>28.811533960578295</v>
      </c>
      <c r="BH73" s="76">
        <v>32.126847759048594</v>
      </c>
      <c r="BI73" s="73">
        <v>2353.9697578339405</v>
      </c>
      <c r="BJ73" s="72">
        <v>2028.6473494976226</v>
      </c>
      <c r="BK73" s="72">
        <v>1556.8081400769806</v>
      </c>
      <c r="BL73" s="72">
        <v>1041.3226977269007</v>
      </c>
      <c r="BM73" s="72">
        <v>1226.9764125721285</v>
      </c>
      <c r="BN73" s="72">
        <v>1314.5706835278345</v>
      </c>
      <c r="BO73" s="72">
        <v>1220.0447933780367</v>
      </c>
      <c r="BP73" s="72">
        <v>881.16518793428088</v>
      </c>
      <c r="BQ73" s="72">
        <v>624.20989952127809</v>
      </c>
      <c r="BR73" s="72">
        <v>430.96659603556452</v>
      </c>
      <c r="BS73" s="72">
        <v>363.10329427081535</v>
      </c>
      <c r="BT73" s="72">
        <v>335.6969996186042</v>
      </c>
      <c r="BU73" s="72">
        <v>266.90934835397576</v>
      </c>
      <c r="BV73" s="72">
        <v>174.92617722958377</v>
      </c>
      <c r="BW73" s="72">
        <v>117.4664159463922</v>
      </c>
      <c r="BX73" s="72">
        <v>64.227603806352732</v>
      </c>
      <c r="BY73" s="76">
        <v>59.013751056145253</v>
      </c>
    </row>
    <row r="74" spans="1:77" x14ac:dyDescent="0.35">
      <c r="A74" s="65" t="s">
        <v>178</v>
      </c>
      <c r="B74" s="66" t="s">
        <v>838</v>
      </c>
      <c r="C74" s="65" t="s">
        <v>1102</v>
      </c>
      <c r="D74" s="65" t="s">
        <v>178</v>
      </c>
      <c r="E74" s="65" t="s">
        <v>844</v>
      </c>
      <c r="F74" s="65" t="s">
        <v>1110</v>
      </c>
      <c r="G74" s="66">
        <v>19376</v>
      </c>
      <c r="H74" s="68">
        <v>163342.76159858183</v>
      </c>
      <c r="I74" s="69">
        <v>4.5</v>
      </c>
      <c r="J7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7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74" s="88">
        <f>SUM(Table13453[[#This Row],[HC PiN]:[IDP PiN]])</f>
        <v>0</v>
      </c>
      <c r="M74" s="68">
        <f>Table13453[[#This Row],[Total PiN]]*Table13453[[#This Row],[Boys (0-17)2]]</f>
        <v>0</v>
      </c>
      <c r="N74" s="68">
        <f>Table13453[[#This Row],[Total PiN]]*Table13453[[#This Row],[Men (18+)3]]</f>
        <v>0</v>
      </c>
      <c r="O74" s="68">
        <f>Table13453[[#This Row],[Total PiN]]*Table13453[[#This Row],[Girls (0-17)4]]</f>
        <v>0</v>
      </c>
      <c r="P74" s="68">
        <f>Table13453[[#This Row],[Total PiN]]*Table13453[[#This Row],[Women (18+)5]]</f>
        <v>0</v>
      </c>
      <c r="Q74" s="70">
        <v>0.25252729495705306</v>
      </c>
      <c r="R74" s="70">
        <v>0.19063301665739826</v>
      </c>
      <c r="S74" s="70">
        <v>0.27304838040607665</v>
      </c>
      <c r="T74" s="70">
        <v>0.28379130797947244</v>
      </c>
      <c r="U74" s="65">
        <v>41248.505737304673</v>
      </c>
      <c r="V74" s="65">
        <v>31138.523392687883</v>
      </c>
      <c r="W74" s="65">
        <v>44600.476505548664</v>
      </c>
      <c r="X74" s="71">
        <v>46355.255963040683</v>
      </c>
      <c r="Y74" s="67">
        <v>72387.029129992559</v>
      </c>
      <c r="Z74" s="67">
        <v>90955.732468589355</v>
      </c>
      <c r="AA74" s="66">
        <v>14169.813525859161</v>
      </c>
      <c r="AB74" s="65">
        <v>13869.441082162919</v>
      </c>
      <c r="AC74" s="65">
        <v>11736.142589678497</v>
      </c>
      <c r="AD74" s="65">
        <v>7719.3941340186702</v>
      </c>
      <c r="AE74" s="65">
        <v>7960.5148288281416</v>
      </c>
      <c r="AF74" s="65">
        <v>7932.1494990078054</v>
      </c>
      <c r="AG74" s="65">
        <v>6902.4746706529531</v>
      </c>
      <c r="AH74" s="65">
        <v>5294.6418466982432</v>
      </c>
      <c r="AI74" s="65">
        <v>4264.7931318519732</v>
      </c>
      <c r="AJ74" s="65">
        <v>2878.8017708965876</v>
      </c>
      <c r="AK74" s="65">
        <v>2249.6509522394304</v>
      </c>
      <c r="AL74" s="65">
        <v>2021.3441219187291</v>
      </c>
      <c r="AM74" s="65">
        <v>1523.4591719344517</v>
      </c>
      <c r="AN74" s="65">
        <v>978.28859666205517</v>
      </c>
      <c r="AO74" s="65">
        <v>682.85427189036193</v>
      </c>
      <c r="AP74" s="65">
        <v>456.61874498418979</v>
      </c>
      <c r="AQ74" s="71">
        <v>315.34952930515851</v>
      </c>
      <c r="AR74" s="66">
        <v>13302.24359050177</v>
      </c>
      <c r="AS74" s="65">
        <v>12808.553410373212</v>
      </c>
      <c r="AT74" s="65">
        <v>10706.219099442435</v>
      </c>
      <c r="AU74" s="65">
        <v>6994.8827677561321</v>
      </c>
      <c r="AV74" s="65">
        <v>6444.266493817745</v>
      </c>
      <c r="AW74" s="65">
        <v>5813.2538608950817</v>
      </c>
      <c r="AX74" s="65">
        <v>4608.8380206002539</v>
      </c>
      <c r="AY74" s="65">
        <v>2847.0350714977862</v>
      </c>
      <c r="AZ74" s="65">
        <v>2098.754397755421</v>
      </c>
      <c r="BA74" s="65">
        <v>1528.4559880890722</v>
      </c>
      <c r="BB74" s="65">
        <v>1325.6185539094834</v>
      </c>
      <c r="BC74" s="65">
        <v>1201.3817013539604</v>
      </c>
      <c r="BD74" s="65">
        <v>928.86166531660172</v>
      </c>
      <c r="BE74" s="65">
        <v>678.45968483725608</v>
      </c>
      <c r="BF74" s="65">
        <v>500.2642623174026</v>
      </c>
      <c r="BG74" s="65">
        <v>308.78066786954702</v>
      </c>
      <c r="BH74" s="71">
        <v>291.15989365940328</v>
      </c>
      <c r="BI74" s="66">
        <v>27472.057116360927</v>
      </c>
      <c r="BJ74" s="65">
        <v>26677.994492536134</v>
      </c>
      <c r="BK74" s="65">
        <v>22442.361689120928</v>
      </c>
      <c r="BL74" s="65">
        <v>14714.276901774805</v>
      </c>
      <c r="BM74" s="65">
        <v>14404.781322645884</v>
      </c>
      <c r="BN74" s="65">
        <v>13745.403359902886</v>
      </c>
      <c r="BO74" s="65">
        <v>11511.31269125321</v>
      </c>
      <c r="BP74" s="65">
        <v>8141.6769181960308</v>
      </c>
      <c r="BQ74" s="65">
        <v>6363.5475296073937</v>
      </c>
      <c r="BR74" s="65">
        <v>4407.257758985661</v>
      </c>
      <c r="BS74" s="65">
        <v>3575.2695061489144</v>
      </c>
      <c r="BT74" s="65">
        <v>3222.7258232726895</v>
      </c>
      <c r="BU74" s="65">
        <v>2452.3208372510535</v>
      </c>
      <c r="BV74" s="65">
        <v>1656.7482814993114</v>
      </c>
      <c r="BW74" s="65">
        <v>1183.1185342077647</v>
      </c>
      <c r="BX74" s="65">
        <v>765.39941285373675</v>
      </c>
      <c r="BY74" s="71">
        <v>606.50942296456185</v>
      </c>
    </row>
    <row r="75" spans="1:77" x14ac:dyDescent="0.35">
      <c r="A75" s="72" t="s">
        <v>480</v>
      </c>
      <c r="B75" s="73" t="s">
        <v>838</v>
      </c>
      <c r="C75" s="72" t="s">
        <v>1102</v>
      </c>
      <c r="D75" s="72" t="s">
        <v>480</v>
      </c>
      <c r="E75" s="72" t="s">
        <v>845</v>
      </c>
      <c r="F75" s="72" t="s">
        <v>1111</v>
      </c>
      <c r="G75" s="73">
        <v>4242</v>
      </c>
      <c r="H75" s="74">
        <v>8848.2728927818825</v>
      </c>
      <c r="I75" s="75">
        <v>0</v>
      </c>
      <c r="J7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7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75" s="89">
        <f>SUM(Table13453[[#This Row],[HC PiN]:[IDP PiN]])</f>
        <v>0</v>
      </c>
      <c r="M75" s="74">
        <f>Table13453[[#This Row],[Total PiN]]*Table13453[[#This Row],[Boys (0-17)2]]</f>
        <v>0</v>
      </c>
      <c r="N75" s="74">
        <f>Table13453[[#This Row],[Total PiN]]*Table13453[[#This Row],[Men (18+)3]]</f>
        <v>0</v>
      </c>
      <c r="O75" s="74">
        <f>Table13453[[#This Row],[Total PiN]]*Table13453[[#This Row],[Girls (0-17)4]]</f>
        <v>0</v>
      </c>
      <c r="P75" s="74">
        <f>Table13453[[#This Row],[Total PiN]]*Table13453[[#This Row],[Women (18+)5]]</f>
        <v>0</v>
      </c>
      <c r="Q75" s="70">
        <v>0.21718026102180732</v>
      </c>
      <c r="R75" s="70">
        <v>0.24487724459664501</v>
      </c>
      <c r="S75" s="70">
        <v>0.23706141896789734</v>
      </c>
      <c r="T75" s="70">
        <v>0.30088107541365061</v>
      </c>
      <c r="U75" s="72">
        <v>1921.6702164465514</v>
      </c>
      <c r="V75" s="72">
        <v>2166.7406854236128</v>
      </c>
      <c r="W75" s="72">
        <v>2097.5841273780547</v>
      </c>
      <c r="X75" s="76">
        <v>2662.2778635336663</v>
      </c>
      <c r="Y75" s="67">
        <v>4088.4109018701643</v>
      </c>
      <c r="Z75" s="67">
        <v>4759.8619909117206</v>
      </c>
      <c r="AA75" s="73">
        <v>597.19342366246042</v>
      </c>
      <c r="AB75" s="72">
        <v>651.69306007591422</v>
      </c>
      <c r="AC75" s="72">
        <v>595.45191820666867</v>
      </c>
      <c r="AD75" s="72">
        <v>414.28649227763162</v>
      </c>
      <c r="AE75" s="72">
        <v>479.45828052522683</v>
      </c>
      <c r="AF75" s="72">
        <v>494.40260769678332</v>
      </c>
      <c r="AG75" s="72">
        <v>410.73292465268509</v>
      </c>
      <c r="AH75" s="72">
        <v>299.60761875341888</v>
      </c>
      <c r="AI75" s="72">
        <v>219.01856062444824</v>
      </c>
      <c r="AJ75" s="72">
        <v>145.05877607119746</v>
      </c>
      <c r="AK75" s="72">
        <v>118.78309088250199</v>
      </c>
      <c r="AL75" s="72">
        <v>111.90304387339158</v>
      </c>
      <c r="AM75" s="72">
        <v>95.959646366914427</v>
      </c>
      <c r="AN75" s="72">
        <v>57.841191670495945</v>
      </c>
      <c r="AO75" s="72">
        <v>34.940397496717125</v>
      </c>
      <c r="AP75" s="72">
        <v>20.830484032512832</v>
      </c>
      <c r="AQ75" s="76">
        <v>12.700474042751832</v>
      </c>
      <c r="AR75" s="73">
        <v>574.51827700686556</v>
      </c>
      <c r="AS75" s="72">
        <v>593.6210240021378</v>
      </c>
      <c r="AT75" s="72">
        <v>527.33753316834986</v>
      </c>
      <c r="AU75" s="72">
        <v>373.14345125617103</v>
      </c>
      <c r="AV75" s="72">
        <v>445.8096358335344</v>
      </c>
      <c r="AW75" s="72">
        <v>454.01052306857224</v>
      </c>
      <c r="AX75" s="72">
        <v>327.68269479776103</v>
      </c>
      <c r="AY75" s="72">
        <v>201.55290196518649</v>
      </c>
      <c r="AZ75" s="72">
        <v>153.23871435737095</v>
      </c>
      <c r="BA75" s="72">
        <v>108.58092906208233</v>
      </c>
      <c r="BB75" s="72">
        <v>84.446482163991206</v>
      </c>
      <c r="BC75" s="72">
        <v>74.853077595121675</v>
      </c>
      <c r="BD75" s="72">
        <v>62.564211089469296</v>
      </c>
      <c r="BE75" s="72">
        <v>43.414740359887176</v>
      </c>
      <c r="BF75" s="72">
        <v>29.369093124466502</v>
      </c>
      <c r="BG75" s="72">
        <v>20.780401145598816</v>
      </c>
      <c r="BH75" s="76">
        <v>13.487211873597715</v>
      </c>
      <c r="BI75" s="73">
        <v>1171.7117006693259</v>
      </c>
      <c r="BJ75" s="72">
        <v>1245.314084078052</v>
      </c>
      <c r="BK75" s="72">
        <v>1122.7894513750184</v>
      </c>
      <c r="BL75" s="72">
        <v>787.42994353380266</v>
      </c>
      <c r="BM75" s="72">
        <v>925.26791635876123</v>
      </c>
      <c r="BN75" s="72">
        <v>948.41313076535585</v>
      </c>
      <c r="BO75" s="72">
        <v>738.41561945044612</v>
      </c>
      <c r="BP75" s="72">
        <v>501.16052071860543</v>
      </c>
      <c r="BQ75" s="72">
        <v>372.25727498181919</v>
      </c>
      <c r="BR75" s="72">
        <v>253.63970513327979</v>
      </c>
      <c r="BS75" s="72">
        <v>203.22957304649321</v>
      </c>
      <c r="BT75" s="72">
        <v>186.75612146851324</v>
      </c>
      <c r="BU75" s="72">
        <v>158.52385745638372</v>
      </c>
      <c r="BV75" s="72">
        <v>101.25593203038315</v>
      </c>
      <c r="BW75" s="72">
        <v>64.309490621183642</v>
      </c>
      <c r="BX75" s="72">
        <v>41.610885178111651</v>
      </c>
      <c r="BY75" s="76">
        <v>26.187685916349547</v>
      </c>
    </row>
    <row r="76" spans="1:77" x14ac:dyDescent="0.35">
      <c r="A76" s="65" t="s">
        <v>180</v>
      </c>
      <c r="B76" s="66" t="s">
        <v>838</v>
      </c>
      <c r="C76" s="65" t="s">
        <v>1102</v>
      </c>
      <c r="D76" s="65" t="s">
        <v>180</v>
      </c>
      <c r="E76" s="65" t="s">
        <v>181</v>
      </c>
      <c r="F76" s="65" t="s">
        <v>1112</v>
      </c>
      <c r="G76" s="66">
        <v>15325</v>
      </c>
      <c r="H76" s="68">
        <v>150218.16179170535</v>
      </c>
      <c r="I76" s="69">
        <v>4.5</v>
      </c>
      <c r="J7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7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76" s="88">
        <f>SUM(Table13453[[#This Row],[HC PiN]:[IDP PiN]])</f>
        <v>0</v>
      </c>
      <c r="M76" s="68">
        <f>Table13453[[#This Row],[Total PiN]]*Table13453[[#This Row],[Boys (0-17)2]]</f>
        <v>0</v>
      </c>
      <c r="N76" s="68">
        <f>Table13453[[#This Row],[Total PiN]]*Table13453[[#This Row],[Men (18+)3]]</f>
        <v>0</v>
      </c>
      <c r="O76" s="68">
        <f>Table13453[[#This Row],[Total PiN]]*Table13453[[#This Row],[Girls (0-17)4]]</f>
        <v>0</v>
      </c>
      <c r="P76" s="68">
        <f>Table13453[[#This Row],[Total PiN]]*Table13453[[#This Row],[Women (18+)5]]</f>
        <v>0</v>
      </c>
      <c r="Q76" s="70">
        <v>0.24298813953996379</v>
      </c>
      <c r="R76" s="70">
        <v>0.21269254946166791</v>
      </c>
      <c r="S76" s="70">
        <v>0.26601288128963829</v>
      </c>
      <c r="T76" s="70">
        <v>0.27830642970872993</v>
      </c>
      <c r="U76" s="65">
        <v>36501.231658879755</v>
      </c>
      <c r="V76" s="65">
        <v>31950.283806923122</v>
      </c>
      <c r="W76" s="65">
        <v>39959.966040244595</v>
      </c>
      <c r="X76" s="71">
        <v>41806.680285657865</v>
      </c>
      <c r="Y76" s="67">
        <v>68451.515465802877</v>
      </c>
      <c r="Z76" s="67">
        <v>81766.64632590246</v>
      </c>
      <c r="AA76" s="66">
        <v>13421.187019763664</v>
      </c>
      <c r="AB76" s="65">
        <v>12376.596526059911</v>
      </c>
      <c r="AC76" s="65">
        <v>10048.562467309412</v>
      </c>
      <c r="AD76" s="65">
        <v>6691.371893802876</v>
      </c>
      <c r="AE76" s="65">
        <v>7604.8354456509023</v>
      </c>
      <c r="AF76" s="65">
        <v>7709.6059638886263</v>
      </c>
      <c r="AG76" s="65">
        <v>6270.9248303541635</v>
      </c>
      <c r="AH76" s="65">
        <v>4614.0594638709154</v>
      </c>
      <c r="AI76" s="65">
        <v>3577.0908967342193</v>
      </c>
      <c r="AJ76" s="65">
        <v>2403.3342591819537</v>
      </c>
      <c r="AK76" s="65">
        <v>1966.8442524697082</v>
      </c>
      <c r="AL76" s="65">
        <v>1787.601549865213</v>
      </c>
      <c r="AM76" s="65">
        <v>1341.6821168916922</v>
      </c>
      <c r="AN76" s="65">
        <v>827.07103763071427</v>
      </c>
      <c r="AO76" s="65">
        <v>547.72283191855308</v>
      </c>
      <c r="AP76" s="65">
        <v>331.35365908419169</v>
      </c>
      <c r="AQ76" s="71">
        <v>246.80211142574731</v>
      </c>
      <c r="AR76" s="66">
        <v>12297.108458856053</v>
      </c>
      <c r="AS76" s="65">
        <v>11301.214334201813</v>
      </c>
      <c r="AT76" s="65">
        <v>9130.7041423618175</v>
      </c>
      <c r="AU76" s="65">
        <v>6082.0426180893019</v>
      </c>
      <c r="AV76" s="65">
        <v>6470.8582232193185</v>
      </c>
      <c r="AW76" s="65">
        <v>6311.9619494791814</v>
      </c>
      <c r="AX76" s="65">
        <v>4943.9671697016647</v>
      </c>
      <c r="AY76" s="65">
        <v>3057.1446201604676</v>
      </c>
      <c r="AZ76" s="65">
        <v>2180.4497956891873</v>
      </c>
      <c r="BA76" s="65">
        <v>1555.2705095233991</v>
      </c>
      <c r="BB76" s="65">
        <v>1308.5390923166199</v>
      </c>
      <c r="BC76" s="65">
        <v>1174.574722066445</v>
      </c>
      <c r="BD76" s="65">
        <v>926.33159788717023</v>
      </c>
      <c r="BE76" s="65">
        <v>662.84722165234405</v>
      </c>
      <c r="BF76" s="65">
        <v>474.54998131714098</v>
      </c>
      <c r="BG76" s="65">
        <v>323.54524928742302</v>
      </c>
      <c r="BH76" s="71">
        <v>250.40577999353809</v>
      </c>
      <c r="BI76" s="66">
        <v>25718.295478619719</v>
      </c>
      <c r="BJ76" s="65">
        <v>23677.810860261718</v>
      </c>
      <c r="BK76" s="65">
        <v>19179.266609671231</v>
      </c>
      <c r="BL76" s="65">
        <v>12773.414511892181</v>
      </c>
      <c r="BM76" s="65">
        <v>14075.693668870219</v>
      </c>
      <c r="BN76" s="65">
        <v>14021.567913367808</v>
      </c>
      <c r="BO76" s="65">
        <v>11214.89200005583</v>
      </c>
      <c r="BP76" s="65">
        <v>7671.2040840313812</v>
      </c>
      <c r="BQ76" s="65">
        <v>5757.5406924234067</v>
      </c>
      <c r="BR76" s="65">
        <v>3958.6047687053533</v>
      </c>
      <c r="BS76" s="65">
        <v>3275.3833447863285</v>
      </c>
      <c r="BT76" s="65">
        <v>2962.1762719316575</v>
      </c>
      <c r="BU76" s="65">
        <v>2268.0137147788628</v>
      </c>
      <c r="BV76" s="65">
        <v>1489.9182592830584</v>
      </c>
      <c r="BW76" s="65">
        <v>1022.2728132356939</v>
      </c>
      <c r="BX76" s="65">
        <v>654.89890837161465</v>
      </c>
      <c r="BY76" s="71">
        <v>497.20789141928537</v>
      </c>
    </row>
    <row r="77" spans="1:77" x14ac:dyDescent="0.35">
      <c r="A77" s="72" t="s">
        <v>182</v>
      </c>
      <c r="B77" s="73" t="s">
        <v>838</v>
      </c>
      <c r="C77" s="72" t="s">
        <v>1102</v>
      </c>
      <c r="D77" s="72" t="s">
        <v>182</v>
      </c>
      <c r="E77" s="72" t="s">
        <v>183</v>
      </c>
      <c r="F77" s="72" t="s">
        <v>1113</v>
      </c>
      <c r="G77" s="73">
        <v>11697</v>
      </c>
      <c r="H77" s="74">
        <v>143127.94939094406</v>
      </c>
      <c r="I77" s="75">
        <v>4.5</v>
      </c>
      <c r="J7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7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77" s="89">
        <f>SUM(Table13453[[#This Row],[HC PiN]:[IDP PiN]])</f>
        <v>0</v>
      </c>
      <c r="M77" s="74">
        <f>Table13453[[#This Row],[Total PiN]]*Table13453[[#This Row],[Boys (0-17)2]]</f>
        <v>0</v>
      </c>
      <c r="N77" s="74">
        <f>Table13453[[#This Row],[Total PiN]]*Table13453[[#This Row],[Men (18+)3]]</f>
        <v>0</v>
      </c>
      <c r="O77" s="74">
        <f>Table13453[[#This Row],[Total PiN]]*Table13453[[#This Row],[Girls (0-17)4]]</f>
        <v>0</v>
      </c>
      <c r="P77" s="74">
        <f>Table13453[[#This Row],[Total PiN]]*Table13453[[#This Row],[Women (18+)5]]</f>
        <v>0</v>
      </c>
      <c r="Q77" s="70">
        <v>0.24390810158923495</v>
      </c>
      <c r="R77" s="70">
        <v>0.21721092039596615</v>
      </c>
      <c r="S77" s="70">
        <v>0.26617420351210663</v>
      </c>
      <c r="T77" s="70">
        <v>0.27270677450269259</v>
      </c>
      <c r="U77" s="72">
        <v>34910.066420305266</v>
      </c>
      <c r="V77" s="72">
        <v>31088.953621594224</v>
      </c>
      <c r="W77" s="72">
        <v>38096.967929455641</v>
      </c>
      <c r="X77" s="76">
        <v>39031.961419588981</v>
      </c>
      <c r="Y77" s="67">
        <v>65999.020041899494</v>
      </c>
      <c r="Z77" s="67">
        <v>77128.929349044629</v>
      </c>
      <c r="AA77" s="73">
        <v>12660.745296915844</v>
      </c>
      <c r="AB77" s="72">
        <v>11811.891904467037</v>
      </c>
      <c r="AC77" s="72">
        <v>9667.3094869833512</v>
      </c>
      <c r="AD77" s="72">
        <v>6404.2956869032732</v>
      </c>
      <c r="AE77" s="72">
        <v>7078.4711722229658</v>
      </c>
      <c r="AF77" s="72">
        <v>7135.4832942925641</v>
      </c>
      <c r="AG77" s="72">
        <v>5917.5983895756199</v>
      </c>
      <c r="AH77" s="72">
        <v>4373.7689075225262</v>
      </c>
      <c r="AI77" s="72">
        <v>3377.7133338122585</v>
      </c>
      <c r="AJ77" s="72">
        <v>2246.0272694956452</v>
      </c>
      <c r="AK77" s="72">
        <v>1761.3869747566634</v>
      </c>
      <c r="AL77" s="72">
        <v>1595.4447995896357</v>
      </c>
      <c r="AM77" s="72">
        <v>1268.5071328765735</v>
      </c>
      <c r="AN77" s="72">
        <v>780.720342617911</v>
      </c>
      <c r="AO77" s="72">
        <v>504.79034671144632</v>
      </c>
      <c r="AP77" s="72">
        <v>342.7648629904927</v>
      </c>
      <c r="AQ77" s="76">
        <v>202.01014731077368</v>
      </c>
      <c r="AR77" s="73">
        <v>11359.938666114353</v>
      </c>
      <c r="AS77" s="72">
        <v>10808.78686090315</v>
      </c>
      <c r="AT77" s="72">
        <v>8990.9780365543356</v>
      </c>
      <c r="AU77" s="72">
        <v>6061.7955321801019</v>
      </c>
      <c r="AV77" s="72">
        <v>6515.2687775763161</v>
      </c>
      <c r="AW77" s="72">
        <v>6345.9373177020061</v>
      </c>
      <c r="AX77" s="72">
        <v>4815.2033236947173</v>
      </c>
      <c r="AY77" s="72">
        <v>2927.3973746018078</v>
      </c>
      <c r="AZ77" s="72">
        <v>2077.3949048452068</v>
      </c>
      <c r="BA77" s="72">
        <v>1477.6167304831022</v>
      </c>
      <c r="BB77" s="72">
        <v>1265.5938400653704</v>
      </c>
      <c r="BC77" s="72">
        <v>1106.2362297121933</v>
      </c>
      <c r="BD77" s="72">
        <v>801.51670924888265</v>
      </c>
      <c r="BE77" s="72">
        <v>555.81986541631863</v>
      </c>
      <c r="BF77" s="72">
        <v>395.56444937574418</v>
      </c>
      <c r="BG77" s="72">
        <v>287.17460788608633</v>
      </c>
      <c r="BH77" s="76">
        <v>206.7968155398176</v>
      </c>
      <c r="BI77" s="73">
        <v>24020.683963030202</v>
      </c>
      <c r="BJ77" s="72">
        <v>22620.678765370183</v>
      </c>
      <c r="BK77" s="72">
        <v>18658.287523537678</v>
      </c>
      <c r="BL77" s="72">
        <v>12466.091219083375</v>
      </c>
      <c r="BM77" s="72">
        <v>13593.739949799283</v>
      </c>
      <c r="BN77" s="72">
        <v>13481.420611994567</v>
      </c>
      <c r="BO77" s="72">
        <v>10732.801713270333</v>
      </c>
      <c r="BP77" s="72">
        <v>7301.1662821243353</v>
      </c>
      <c r="BQ77" s="72">
        <v>5455.1082386574644</v>
      </c>
      <c r="BR77" s="72">
        <v>3723.6439999787481</v>
      </c>
      <c r="BS77" s="72">
        <v>3026.9808148220341</v>
      </c>
      <c r="BT77" s="72">
        <v>2701.6810293018289</v>
      </c>
      <c r="BU77" s="72">
        <v>2070.0238421254562</v>
      </c>
      <c r="BV77" s="72">
        <v>1336.5402080342296</v>
      </c>
      <c r="BW77" s="72">
        <v>900.35479608719072</v>
      </c>
      <c r="BX77" s="72">
        <v>629.93947087657909</v>
      </c>
      <c r="BY77" s="76">
        <v>408.80696285059111</v>
      </c>
    </row>
    <row r="78" spans="1:77" x14ac:dyDescent="0.35">
      <c r="A78" s="65" t="s">
        <v>184</v>
      </c>
      <c r="B78" s="66" t="s">
        <v>838</v>
      </c>
      <c r="C78" s="65" t="s">
        <v>1102</v>
      </c>
      <c r="D78" s="65" t="s">
        <v>184</v>
      </c>
      <c r="E78" s="65" t="s">
        <v>185</v>
      </c>
      <c r="F78" s="65" t="s">
        <v>1114</v>
      </c>
      <c r="G78" s="66">
        <v>31101</v>
      </c>
      <c r="H78" s="68">
        <v>186261.58226253654</v>
      </c>
      <c r="I78" s="69">
        <v>5</v>
      </c>
      <c r="J7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149009</v>
      </c>
      <c r="K7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31101</v>
      </c>
      <c r="L78" s="88">
        <f>SUM(Table13453[[#This Row],[HC PiN]:[IDP PiN]])</f>
        <v>180110</v>
      </c>
      <c r="M78" s="68">
        <f>Table13453[[#This Row],[Total PiN]]*Table13453[[#This Row],[Boys (0-17)2]]</f>
        <v>46064.342248803659</v>
      </c>
      <c r="N78" s="68">
        <f>Table13453[[#This Row],[Total PiN]]*Table13453[[#This Row],[Men (18+)3]]</f>
        <v>37499.273671432697</v>
      </c>
      <c r="O78" s="68">
        <f>Table13453[[#This Row],[Total PiN]]*Table13453[[#This Row],[Girls (0-17)4]]</f>
        <v>48949.155625797226</v>
      </c>
      <c r="P78" s="68">
        <f>Table13453[[#This Row],[Total PiN]]*Table13453[[#This Row],[Women (18+)5]]</f>
        <v>47597.228453966389</v>
      </c>
      <c r="Q78" s="70">
        <v>0.25575671672202355</v>
      </c>
      <c r="R78" s="70">
        <v>0.20820206358021595</v>
      </c>
      <c r="S78" s="70">
        <v>0.27177366956747112</v>
      </c>
      <c r="T78" s="70">
        <v>0.26426755013028919</v>
      </c>
      <c r="U78" s="65">
        <v>47637.65073091544</v>
      </c>
      <c r="V78" s="65">
        <v>38780.045792776255</v>
      </c>
      <c r="W78" s="65">
        <v>50620.993710932948</v>
      </c>
      <c r="X78" s="71">
        <v>49222.892027911854</v>
      </c>
      <c r="Y78" s="67">
        <v>86417.696523691702</v>
      </c>
      <c r="Z78" s="67">
        <v>99843.885738844809</v>
      </c>
      <c r="AA78" s="66">
        <v>16972.205327720683</v>
      </c>
      <c r="AB78" s="65">
        <v>15715.860855474222</v>
      </c>
      <c r="AC78" s="65">
        <v>12753.465679048102</v>
      </c>
      <c r="AD78" s="65">
        <v>8280.6034207881785</v>
      </c>
      <c r="AE78" s="65">
        <v>8551.70785252325</v>
      </c>
      <c r="AF78" s="65">
        <v>8562.2458638987518</v>
      </c>
      <c r="AG78" s="65">
        <v>7721.4101872737356</v>
      </c>
      <c r="AH78" s="65">
        <v>5825.1981175404944</v>
      </c>
      <c r="AI78" s="65">
        <v>4321.005026253958</v>
      </c>
      <c r="AJ78" s="65">
        <v>2866.7722477329507</v>
      </c>
      <c r="AK78" s="65">
        <v>2316.9520548248647</v>
      </c>
      <c r="AL78" s="65">
        <v>2078.7371654819067</v>
      </c>
      <c r="AM78" s="65">
        <v>1514.14165398308</v>
      </c>
      <c r="AN78" s="65">
        <v>959.74066319368819</v>
      </c>
      <c r="AO78" s="65">
        <v>668.06954016502209</v>
      </c>
      <c r="AP78" s="65">
        <v>412.89654280898617</v>
      </c>
      <c r="AQ78" s="71">
        <v>322.87354013290468</v>
      </c>
      <c r="AR78" s="66">
        <v>16076.678689344686</v>
      </c>
      <c r="AS78" s="65">
        <v>14769.000018948642</v>
      </c>
      <c r="AT78" s="65">
        <v>11900.096897050258</v>
      </c>
      <c r="AU78" s="65">
        <v>7784.7492743020857</v>
      </c>
      <c r="AV78" s="65">
        <v>7638.2344489627339</v>
      </c>
      <c r="AW78" s="65">
        <v>7256.8667897069899</v>
      </c>
      <c r="AX78" s="65">
        <v>6007.5512561695778</v>
      </c>
      <c r="AY78" s="65">
        <v>3885.2375452495485</v>
      </c>
      <c r="AZ78" s="65">
        <v>3001.6750518500571</v>
      </c>
      <c r="BA78" s="65">
        <v>2134.3608051891224</v>
      </c>
      <c r="BB78" s="65">
        <v>1636.4811624339034</v>
      </c>
      <c r="BC78" s="65">
        <v>1394.8039922569392</v>
      </c>
      <c r="BD78" s="65">
        <v>1045.2974402528048</v>
      </c>
      <c r="BE78" s="65">
        <v>732.60660963314047</v>
      </c>
      <c r="BF78" s="65">
        <v>524.64601778482972</v>
      </c>
      <c r="BG78" s="65">
        <v>334.42462077958476</v>
      </c>
      <c r="BH78" s="71">
        <v>294.9859037767992</v>
      </c>
      <c r="BI78" s="66">
        <v>33048.884017065371</v>
      </c>
      <c r="BJ78" s="65">
        <v>30484.860874422866</v>
      </c>
      <c r="BK78" s="65">
        <v>24653.56257609836</v>
      </c>
      <c r="BL78" s="65">
        <v>16065.35269509026</v>
      </c>
      <c r="BM78" s="65">
        <v>16189.942301485984</v>
      </c>
      <c r="BN78" s="65">
        <v>15819.112653605742</v>
      </c>
      <c r="BO78" s="65">
        <v>13728.961443443315</v>
      </c>
      <c r="BP78" s="65">
        <v>9710.4356627900452</v>
      </c>
      <c r="BQ78" s="65">
        <v>7322.6800781040156</v>
      </c>
      <c r="BR78" s="65">
        <v>5001.1330529220741</v>
      </c>
      <c r="BS78" s="65">
        <v>3953.4332172587679</v>
      </c>
      <c r="BT78" s="65">
        <v>3473.5411577388454</v>
      </c>
      <c r="BU78" s="65">
        <v>2559.439094235885</v>
      </c>
      <c r="BV78" s="65">
        <v>1692.3472728268287</v>
      </c>
      <c r="BW78" s="65">
        <v>1192.7155579498517</v>
      </c>
      <c r="BX78" s="65">
        <v>747.32116358857081</v>
      </c>
      <c r="BY78" s="71">
        <v>617.85944390970394</v>
      </c>
    </row>
    <row r="79" spans="1:77" x14ac:dyDescent="0.35">
      <c r="A79" s="72" t="s">
        <v>186</v>
      </c>
      <c r="B79" s="73" t="s">
        <v>838</v>
      </c>
      <c r="C79" s="72" t="s">
        <v>1102</v>
      </c>
      <c r="D79" s="72" t="s">
        <v>186</v>
      </c>
      <c r="E79" s="72" t="s">
        <v>187</v>
      </c>
      <c r="F79" s="72" t="s">
        <v>1115</v>
      </c>
      <c r="G79" s="73">
        <v>10242</v>
      </c>
      <c r="H79" s="74">
        <v>57795.520813394585</v>
      </c>
      <c r="I79" s="75">
        <v>2</v>
      </c>
      <c r="J7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11559</v>
      </c>
      <c r="K7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6145</v>
      </c>
      <c r="L79" s="89">
        <f>SUM(Table13453[[#This Row],[HC PiN]:[IDP PiN]])</f>
        <v>17704</v>
      </c>
      <c r="M79" s="74">
        <f>Table13453[[#This Row],[Total PiN]]*Table13453[[#This Row],[Boys (0-17)2]]</f>
        <v>4527.7868180304149</v>
      </c>
      <c r="N79" s="74">
        <f>Table13453[[#This Row],[Total PiN]]*Table13453[[#This Row],[Men (18+)3]]</f>
        <v>2574.9335069256554</v>
      </c>
      <c r="O79" s="74">
        <f>Table13453[[#This Row],[Total PiN]]*Table13453[[#This Row],[Girls (0-17)4]]</f>
        <v>5081.7698166273658</v>
      </c>
      <c r="P79" s="74">
        <f>Table13453[[#This Row],[Total PiN]]*Table13453[[#This Row],[Women (18+)5]]</f>
        <v>5519.5098584165562</v>
      </c>
      <c r="Q79" s="70">
        <v>0.25574936839304196</v>
      </c>
      <c r="R79" s="70">
        <v>0.14544360070750426</v>
      </c>
      <c r="S79" s="70">
        <v>0.28704077138654349</v>
      </c>
      <c r="T79" s="70">
        <v>0.31176625951290987</v>
      </c>
      <c r="U79" s="72">
        <v>14781.167943972578</v>
      </c>
      <c r="V79" s="72">
        <v>8405.9886518656131</v>
      </c>
      <c r="W79" s="72">
        <v>16589.67087696381</v>
      </c>
      <c r="X79" s="76">
        <v>18018.693340592559</v>
      </c>
      <c r="Y79" s="67">
        <v>23187.156595838191</v>
      </c>
      <c r="Z79" s="67">
        <v>34608.364217556373</v>
      </c>
      <c r="AA79" s="73">
        <v>4959.7601893702713</v>
      </c>
      <c r="AB79" s="72">
        <v>5170.1757460670733</v>
      </c>
      <c r="AC79" s="72">
        <v>4563.6351000121649</v>
      </c>
      <c r="AD79" s="72">
        <v>3025.2240035084315</v>
      </c>
      <c r="AE79" s="72">
        <v>3053.8965788985533</v>
      </c>
      <c r="AF79" s="72">
        <v>3028.6687880757568</v>
      </c>
      <c r="AG79" s="72">
        <v>2658.6193879915868</v>
      </c>
      <c r="AH79" s="72">
        <v>2035.2878157944801</v>
      </c>
      <c r="AI79" s="72">
        <v>1612.0644106902143</v>
      </c>
      <c r="AJ79" s="72">
        <v>1099.884969053707</v>
      </c>
      <c r="AK79" s="72">
        <v>909.38514211074528</v>
      </c>
      <c r="AL79" s="72">
        <v>837.74188240681553</v>
      </c>
      <c r="AM79" s="72">
        <v>623.43990708139097</v>
      </c>
      <c r="AN79" s="72">
        <v>407.32001481401483</v>
      </c>
      <c r="AO79" s="72">
        <v>290.0568346695328</v>
      </c>
      <c r="AP79" s="72">
        <v>196.87235439555351</v>
      </c>
      <c r="AQ79" s="76">
        <v>136.33109261608473</v>
      </c>
      <c r="AR79" s="73">
        <v>4785.2174001982403</v>
      </c>
      <c r="AS79" s="72">
        <v>4609.6263770637215</v>
      </c>
      <c r="AT79" s="72">
        <v>3826.4000699365283</v>
      </c>
      <c r="AU79" s="72">
        <v>2361.2240461821075</v>
      </c>
      <c r="AV79" s="72">
        <v>1524.4639695179192</v>
      </c>
      <c r="AW79" s="72">
        <v>1115.0255009390091</v>
      </c>
      <c r="AX79" s="72">
        <v>1225.7735842900327</v>
      </c>
      <c r="AY79" s="72">
        <v>840.73737767046839</v>
      </c>
      <c r="AZ79" s="72">
        <v>658.9068204393526</v>
      </c>
      <c r="BA79" s="72">
        <v>485.96526450792402</v>
      </c>
      <c r="BB79" s="72">
        <v>387.32961583853012</v>
      </c>
      <c r="BC79" s="72">
        <v>366.43551821732393</v>
      </c>
      <c r="BD79" s="72">
        <v>331.83750024119001</v>
      </c>
      <c r="BE79" s="72">
        <v>252.51314923376179</v>
      </c>
      <c r="BF79" s="72">
        <v>186.04915081255481</v>
      </c>
      <c r="BG79" s="72">
        <v>135.68133736635153</v>
      </c>
      <c r="BH79" s="76">
        <v>93.969913383168731</v>
      </c>
      <c r="BI79" s="73">
        <v>9744.9775895685125</v>
      </c>
      <c r="BJ79" s="72">
        <v>9779.8021231307957</v>
      </c>
      <c r="BK79" s="72">
        <v>8390.0351699486928</v>
      </c>
      <c r="BL79" s="72">
        <v>5386.4480496905398</v>
      </c>
      <c r="BM79" s="72">
        <v>4578.3605484164727</v>
      </c>
      <c r="BN79" s="72">
        <v>4143.6942890147666</v>
      </c>
      <c r="BO79" s="72">
        <v>3884.3929722816192</v>
      </c>
      <c r="BP79" s="72">
        <v>2876.0251934649486</v>
      </c>
      <c r="BQ79" s="72">
        <v>2270.9712311295666</v>
      </c>
      <c r="BR79" s="72">
        <v>1585.8502335616311</v>
      </c>
      <c r="BS79" s="72">
        <v>1296.7147579492755</v>
      </c>
      <c r="BT79" s="72">
        <v>1204.1774006241394</v>
      </c>
      <c r="BU79" s="72">
        <v>955.27740732258133</v>
      </c>
      <c r="BV79" s="72">
        <v>659.83316404777679</v>
      </c>
      <c r="BW79" s="72">
        <v>476.10598548208776</v>
      </c>
      <c r="BX79" s="72">
        <v>332.55369176190504</v>
      </c>
      <c r="BY79" s="76">
        <v>230.30100599925342</v>
      </c>
    </row>
    <row r="80" spans="1:77" x14ac:dyDescent="0.35">
      <c r="A80" s="65" t="s">
        <v>188</v>
      </c>
      <c r="B80" s="66" t="s">
        <v>838</v>
      </c>
      <c r="C80" s="65" t="s">
        <v>1102</v>
      </c>
      <c r="D80" s="65" t="s">
        <v>188</v>
      </c>
      <c r="E80" s="65" t="s">
        <v>189</v>
      </c>
      <c r="F80" s="65" t="s">
        <v>1116</v>
      </c>
      <c r="G80" s="66">
        <v>44986</v>
      </c>
      <c r="H80" s="68">
        <v>257321.51502710226</v>
      </c>
      <c r="I80" s="69">
        <v>4</v>
      </c>
      <c r="J8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102929</v>
      </c>
      <c r="K8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35989</v>
      </c>
      <c r="L80" s="88">
        <f>SUM(Table13453[[#This Row],[HC PiN]:[IDP PiN]])</f>
        <v>138918</v>
      </c>
      <c r="M80" s="68">
        <f>Table13453[[#This Row],[Total PiN]]*Table13453[[#This Row],[Boys (0-17)2]]</f>
        <v>33403.77312720925</v>
      </c>
      <c r="N80" s="68">
        <f>Table13453[[#This Row],[Total PiN]]*Table13453[[#This Row],[Men (18+)3]]</f>
        <v>25227.219719127101</v>
      </c>
      <c r="O80" s="68">
        <f>Table13453[[#This Row],[Total PiN]]*Table13453[[#This Row],[Girls (0-17)4]]</f>
        <v>36648.737218264898</v>
      </c>
      <c r="P80" s="68">
        <f>Table13453[[#This Row],[Total PiN]]*Table13453[[#This Row],[Women (18+)5]]</f>
        <v>43638.269935398755</v>
      </c>
      <c r="Q80" s="70">
        <v>0.24045676677759004</v>
      </c>
      <c r="R80" s="70">
        <v>0.18159791905388142</v>
      </c>
      <c r="S80" s="70">
        <v>0.26381561221918615</v>
      </c>
      <c r="T80" s="70">
        <v>0.31412970194934248</v>
      </c>
      <c r="U80" s="65">
        <v>61874.699525728058</v>
      </c>
      <c r="V80" s="65">
        <v>46729.051656713847</v>
      </c>
      <c r="W80" s="65">
        <v>67885.433024043494</v>
      </c>
      <c r="X80" s="71">
        <v>80832.330820616888</v>
      </c>
      <c r="Y80" s="67">
        <v>108603.75118244191</v>
      </c>
      <c r="Z80" s="67">
        <v>148717.76384466037</v>
      </c>
      <c r="AA80" s="66">
        <v>19544.326191160166</v>
      </c>
      <c r="AB80" s="65">
        <v>21151.035991766101</v>
      </c>
      <c r="AC80" s="65">
        <v>19147.364685924906</v>
      </c>
      <c r="AD80" s="65">
        <v>12933.387480625437</v>
      </c>
      <c r="AE80" s="65">
        <v>13638.437069570748</v>
      </c>
      <c r="AF80" s="65">
        <v>13677.753415479672</v>
      </c>
      <c r="AG80" s="65">
        <v>11554.662201909741</v>
      </c>
      <c r="AH80" s="65">
        <v>8855.8737606600989</v>
      </c>
      <c r="AI80" s="65">
        <v>7259.5089059053944</v>
      </c>
      <c r="AJ80" s="65">
        <v>5005.383122775831</v>
      </c>
      <c r="AK80" s="65">
        <v>4151.769951761009</v>
      </c>
      <c r="AL80" s="65">
        <v>3856.307468168628</v>
      </c>
      <c r="AM80" s="65">
        <v>2859.0844829793082</v>
      </c>
      <c r="AN80" s="65">
        <v>1940.7585265046218</v>
      </c>
      <c r="AO80" s="65">
        <v>1441.9874603498511</v>
      </c>
      <c r="AP80" s="65">
        <v>991.9347848706351</v>
      </c>
      <c r="AQ80" s="71">
        <v>708.18834424822683</v>
      </c>
      <c r="AR80" s="66">
        <v>18997.194858872161</v>
      </c>
      <c r="AS80" s="65">
        <v>19243.720008581269</v>
      </c>
      <c r="AT80" s="65">
        <v>16673.859916897498</v>
      </c>
      <c r="AU80" s="65">
        <v>10847.996259377116</v>
      </c>
      <c r="AV80" s="65">
        <v>9059.2683558445788</v>
      </c>
      <c r="AW80" s="65">
        <v>7978.1567997058428</v>
      </c>
      <c r="AX80" s="65">
        <v>7175.9418818816384</v>
      </c>
      <c r="AY80" s="65">
        <v>4679.1781621908112</v>
      </c>
      <c r="AZ80" s="65">
        <v>3540.3876486225836</v>
      </c>
      <c r="BA80" s="65">
        <v>2524.2876905001153</v>
      </c>
      <c r="BB80" s="65">
        <v>1952.9112628826331</v>
      </c>
      <c r="BC80" s="65">
        <v>1730.2194751249142</v>
      </c>
      <c r="BD80" s="65">
        <v>1394.9357968096053</v>
      </c>
      <c r="BE80" s="65">
        <v>1041.8140026358942</v>
      </c>
      <c r="BF80" s="65">
        <v>781.49795149537783</v>
      </c>
      <c r="BG80" s="65">
        <v>550.69395203190084</v>
      </c>
      <c r="BH80" s="71">
        <v>431.68715898798706</v>
      </c>
      <c r="BI80" s="66">
        <v>38541.52105003233</v>
      </c>
      <c r="BJ80" s="65">
        <v>40394.75600034737</v>
      </c>
      <c r="BK80" s="65">
        <v>35821.224602822404</v>
      </c>
      <c r="BL80" s="65">
        <v>23781.383740002555</v>
      </c>
      <c r="BM80" s="65">
        <v>22697.705425415326</v>
      </c>
      <c r="BN80" s="65">
        <v>21655.910215185519</v>
      </c>
      <c r="BO80" s="65">
        <v>18730.604083791379</v>
      </c>
      <c r="BP80" s="65">
        <v>13535.051922850911</v>
      </c>
      <c r="BQ80" s="65">
        <v>10799.896554527979</v>
      </c>
      <c r="BR80" s="65">
        <v>7529.6708132759468</v>
      </c>
      <c r="BS80" s="65">
        <v>6104.681214643645</v>
      </c>
      <c r="BT80" s="65">
        <v>5586.526943293542</v>
      </c>
      <c r="BU80" s="65">
        <v>4254.0202797889142</v>
      </c>
      <c r="BV80" s="65">
        <v>2982.5725291405165</v>
      </c>
      <c r="BW80" s="65">
        <v>2223.485411845229</v>
      </c>
      <c r="BX80" s="65">
        <v>1542.6287369025358</v>
      </c>
      <c r="BY80" s="71">
        <v>1139.8755032362137</v>
      </c>
    </row>
    <row r="81" spans="1:77" x14ac:dyDescent="0.35">
      <c r="A81" s="72" t="s">
        <v>190</v>
      </c>
      <c r="B81" s="73" t="s">
        <v>838</v>
      </c>
      <c r="C81" s="72" t="s">
        <v>1102</v>
      </c>
      <c r="D81" s="72" t="s">
        <v>190</v>
      </c>
      <c r="E81" s="72" t="s">
        <v>846</v>
      </c>
      <c r="F81" s="72" t="s">
        <v>1117</v>
      </c>
      <c r="G81" s="73">
        <v>4486</v>
      </c>
      <c r="H81" s="74">
        <v>11583.350107634302</v>
      </c>
      <c r="I81" s="75">
        <v>2</v>
      </c>
      <c r="J8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2317</v>
      </c>
      <c r="K8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2692</v>
      </c>
      <c r="L81" s="89">
        <f>SUM(Table13453[[#This Row],[HC PiN]:[IDP PiN]])</f>
        <v>5009</v>
      </c>
      <c r="M81" s="74">
        <f>Table13453[[#This Row],[Total PiN]]*Table13453[[#This Row],[Boys (0-17)2]]</f>
        <v>1274.1443446695041</v>
      </c>
      <c r="N81" s="74">
        <f>Table13453[[#This Row],[Total PiN]]*Table13453[[#This Row],[Men (18+)3]]</f>
        <v>1045.2195835079322</v>
      </c>
      <c r="O81" s="74">
        <f>Table13453[[#This Row],[Total PiN]]*Table13453[[#This Row],[Girls (0-17)4]]</f>
        <v>1364.3422343318719</v>
      </c>
      <c r="P81" s="74">
        <f>Table13453[[#This Row],[Total PiN]]*Table13453[[#This Row],[Women (18+)5]]</f>
        <v>1325.2938374906935</v>
      </c>
      <c r="Q81" s="70">
        <v>0.25437100113186345</v>
      </c>
      <c r="R81" s="70">
        <v>0.20866831373686009</v>
      </c>
      <c r="S81" s="70">
        <v>0.27237816616727328</v>
      </c>
      <c r="T81" s="70">
        <v>0.26458251896400348</v>
      </c>
      <c r="U81" s="72">
        <v>2946.4683633398158</v>
      </c>
      <c r="V81" s="72">
        <v>2417.0781343837266</v>
      </c>
      <c r="W81" s="72">
        <v>3155.0516603909186</v>
      </c>
      <c r="X81" s="76">
        <v>3064.7519495198444</v>
      </c>
      <c r="Y81" s="67">
        <v>5363.5464977235424</v>
      </c>
      <c r="Z81" s="67">
        <v>6219.803609910763</v>
      </c>
      <c r="AA81" s="73">
        <v>1209.8089381333648</v>
      </c>
      <c r="AB81" s="72">
        <v>973.61234694048051</v>
      </c>
      <c r="AC81" s="72">
        <v>697.63475687253776</v>
      </c>
      <c r="AD81" s="72">
        <v>441.72901527319817</v>
      </c>
      <c r="AE81" s="72">
        <v>487.487380505928</v>
      </c>
      <c r="AF81" s="72">
        <v>508.74909278184606</v>
      </c>
      <c r="AG81" s="72">
        <v>488.9140046235193</v>
      </c>
      <c r="AH81" s="72">
        <v>385.71787442578591</v>
      </c>
      <c r="AI81" s="72">
        <v>293.71573956600912</v>
      </c>
      <c r="AJ81" s="72">
        <v>196.8666344306873</v>
      </c>
      <c r="AK81" s="72">
        <v>157.2557715892161</v>
      </c>
      <c r="AL81" s="72">
        <v>139.41843056272205</v>
      </c>
      <c r="AM81" s="72">
        <v>101.76436625813075</v>
      </c>
      <c r="AN81" s="72">
        <v>59.917210707854551</v>
      </c>
      <c r="AO81" s="72">
        <v>37.912623208812697</v>
      </c>
      <c r="AP81" s="72">
        <v>23.029878914552459</v>
      </c>
      <c r="AQ81" s="76">
        <v>16.269545116117758</v>
      </c>
      <c r="AR81" s="73">
        <v>1084.6435345934951</v>
      </c>
      <c r="AS81" s="72">
        <v>912.07750097659891</v>
      </c>
      <c r="AT81" s="72">
        <v>677.75636326878191</v>
      </c>
      <c r="AU81" s="72">
        <v>435.45020335212286</v>
      </c>
      <c r="AV81" s="72">
        <v>450.5174278871707</v>
      </c>
      <c r="AW81" s="72">
        <v>444.70335988021282</v>
      </c>
      <c r="AX81" s="72">
        <v>385.01002289538638</v>
      </c>
      <c r="AY81" s="72">
        <v>256.61073781360966</v>
      </c>
      <c r="AZ81" s="72">
        <v>198.33366334468215</v>
      </c>
      <c r="BA81" s="72">
        <v>143.53886673085211</v>
      </c>
      <c r="BB81" s="72">
        <v>116.57692035112245</v>
      </c>
      <c r="BC81" s="72">
        <v>97.260783131958789</v>
      </c>
      <c r="BD81" s="72">
        <v>65.682405862351231</v>
      </c>
      <c r="BE81" s="72">
        <v>41.139369743940982</v>
      </c>
      <c r="BF81" s="72">
        <v>26.499277581555436</v>
      </c>
      <c r="BG81" s="72">
        <v>12.404329363684196</v>
      </c>
      <c r="BH81" s="76">
        <v>15.341730946014298</v>
      </c>
      <c r="BI81" s="73">
        <v>2294.4524727268599</v>
      </c>
      <c r="BJ81" s="72">
        <v>1885.6898479170798</v>
      </c>
      <c r="BK81" s="72">
        <v>1375.39112014132</v>
      </c>
      <c r="BL81" s="72">
        <v>877.17921862532125</v>
      </c>
      <c r="BM81" s="72">
        <v>938.00480839309864</v>
      </c>
      <c r="BN81" s="72">
        <v>953.4524526620587</v>
      </c>
      <c r="BO81" s="72">
        <v>873.92402751890575</v>
      </c>
      <c r="BP81" s="72">
        <v>642.32861223939551</v>
      </c>
      <c r="BQ81" s="72">
        <v>492.04940291069136</v>
      </c>
      <c r="BR81" s="72">
        <v>340.40550116153935</v>
      </c>
      <c r="BS81" s="72">
        <v>273.83269194033863</v>
      </c>
      <c r="BT81" s="72">
        <v>236.6792136946809</v>
      </c>
      <c r="BU81" s="72">
        <v>167.446772120482</v>
      </c>
      <c r="BV81" s="72">
        <v>101.05658045179553</v>
      </c>
      <c r="BW81" s="72">
        <v>64.411900790368136</v>
      </c>
      <c r="BX81" s="72">
        <v>35.43420827823666</v>
      </c>
      <c r="BY81" s="76">
        <v>31.611276062132049</v>
      </c>
    </row>
    <row r="82" spans="1:77" x14ac:dyDescent="0.35">
      <c r="A82" s="65" t="s">
        <v>192</v>
      </c>
      <c r="B82" s="66" t="s">
        <v>838</v>
      </c>
      <c r="C82" s="65" t="s">
        <v>1102</v>
      </c>
      <c r="D82" s="65" t="s">
        <v>192</v>
      </c>
      <c r="E82" s="65" t="s">
        <v>193</v>
      </c>
      <c r="F82" s="65" t="s">
        <v>1118</v>
      </c>
      <c r="G82" s="66">
        <v>17502</v>
      </c>
      <c r="H82" s="68">
        <v>108570.23878439268</v>
      </c>
      <c r="I82" s="69">
        <v>4.5</v>
      </c>
      <c r="J8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8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82" s="88">
        <f>SUM(Table13453[[#This Row],[HC PiN]:[IDP PiN]])</f>
        <v>0</v>
      </c>
      <c r="M82" s="68">
        <f>Table13453[[#This Row],[Total PiN]]*Table13453[[#This Row],[Boys (0-17)2]]</f>
        <v>0</v>
      </c>
      <c r="N82" s="68">
        <f>Table13453[[#This Row],[Total PiN]]*Table13453[[#This Row],[Men (18+)3]]</f>
        <v>0</v>
      </c>
      <c r="O82" s="68">
        <f>Table13453[[#This Row],[Total PiN]]*Table13453[[#This Row],[Girls (0-17)4]]</f>
        <v>0</v>
      </c>
      <c r="P82" s="68">
        <f>Table13453[[#This Row],[Total PiN]]*Table13453[[#This Row],[Women (18+)5]]</f>
        <v>0</v>
      </c>
      <c r="Q82" s="70">
        <v>0.23491971761443731</v>
      </c>
      <c r="R82" s="70">
        <v>0.17692828155641385</v>
      </c>
      <c r="S82" s="70">
        <v>0.25813388539516435</v>
      </c>
      <c r="T82" s="70">
        <v>0.33001811543398463</v>
      </c>
      <c r="U82" s="65">
        <v>25505.289836561558</v>
      </c>
      <c r="V82" s="65">
        <v>19209.145776292113</v>
      </c>
      <c r="W82" s="65">
        <v>28025.657575696052</v>
      </c>
      <c r="X82" s="71">
        <v>35830.14559584298</v>
      </c>
      <c r="Y82" s="67">
        <v>44714.435612853675</v>
      </c>
      <c r="Z82" s="67">
        <v>63855.803171539032</v>
      </c>
      <c r="AA82" s="66">
        <v>7751.1318236903644</v>
      </c>
      <c r="AB82" s="65">
        <v>8739.036927848967</v>
      </c>
      <c r="AC82" s="65">
        <v>8105.3568389336497</v>
      </c>
      <c r="AD82" s="65">
        <v>5515.7887709694087</v>
      </c>
      <c r="AE82" s="65">
        <v>5804.0844252927691</v>
      </c>
      <c r="AF82" s="65">
        <v>5874.6756839467762</v>
      </c>
      <c r="AG82" s="65">
        <v>5135.546972492717</v>
      </c>
      <c r="AH82" s="65">
        <v>3954.095782500387</v>
      </c>
      <c r="AI82" s="65">
        <v>3120.1377982457352</v>
      </c>
      <c r="AJ82" s="65">
        <v>2177.6485182230963</v>
      </c>
      <c r="AK82" s="65">
        <v>1934.4851312732876</v>
      </c>
      <c r="AL82" s="65">
        <v>1860.6988701240109</v>
      </c>
      <c r="AM82" s="65">
        <v>1411.6759521556844</v>
      </c>
      <c r="AN82" s="65">
        <v>954.51532616008592</v>
      </c>
      <c r="AO82" s="65">
        <v>696.72678956717857</v>
      </c>
      <c r="AP82" s="65">
        <v>494.58735143900583</v>
      </c>
      <c r="AQ82" s="71">
        <v>325.61020867590099</v>
      </c>
      <c r="AR82" s="66">
        <v>7215.4956048908771</v>
      </c>
      <c r="AS82" s="65">
        <v>7946.5213186046167</v>
      </c>
      <c r="AT82" s="65">
        <v>7269.5136403401893</v>
      </c>
      <c r="AU82" s="65">
        <v>4747.9717699167504</v>
      </c>
      <c r="AV82" s="65">
        <v>3648.8108344344901</v>
      </c>
      <c r="AW82" s="65">
        <v>3089.2700800358516</v>
      </c>
      <c r="AX82" s="65">
        <v>2989.94363137043</v>
      </c>
      <c r="AY82" s="65">
        <v>1927.3396829625622</v>
      </c>
      <c r="AZ82" s="65">
        <v>1339.4440186781267</v>
      </c>
      <c r="BA82" s="65">
        <v>945.21226768710096</v>
      </c>
      <c r="BB82" s="65">
        <v>749.98330607723199</v>
      </c>
      <c r="BC82" s="65">
        <v>711.58669827853828</v>
      </c>
      <c r="BD82" s="65">
        <v>634.82858872350596</v>
      </c>
      <c r="BE82" s="65">
        <v>525.19732613760391</v>
      </c>
      <c r="BF82" s="65">
        <v>424.86293995515655</v>
      </c>
      <c r="BG82" s="65">
        <v>295.04032638020141</v>
      </c>
      <c r="BH82" s="71">
        <v>253.41357838044559</v>
      </c>
      <c r="BI82" s="66">
        <v>14966.627428581243</v>
      </c>
      <c r="BJ82" s="65">
        <v>16685.558246453587</v>
      </c>
      <c r="BK82" s="65">
        <v>15374.870479273837</v>
      </c>
      <c r="BL82" s="65">
        <v>10263.760540886156</v>
      </c>
      <c r="BM82" s="65">
        <v>9452.8952597272582</v>
      </c>
      <c r="BN82" s="65">
        <v>8963.9457639826251</v>
      </c>
      <c r="BO82" s="65">
        <v>8125.490603863148</v>
      </c>
      <c r="BP82" s="65">
        <v>5881.4354654629487</v>
      </c>
      <c r="BQ82" s="65">
        <v>4459.581816923861</v>
      </c>
      <c r="BR82" s="65">
        <v>3122.8607859101971</v>
      </c>
      <c r="BS82" s="65">
        <v>2684.4684373505206</v>
      </c>
      <c r="BT82" s="65">
        <v>2572.2855684025494</v>
      </c>
      <c r="BU82" s="65">
        <v>2046.5045408791898</v>
      </c>
      <c r="BV82" s="65">
        <v>1479.7126522976898</v>
      </c>
      <c r="BW82" s="65">
        <v>1121.5897295223353</v>
      </c>
      <c r="BX82" s="65">
        <v>789.62767781920695</v>
      </c>
      <c r="BY82" s="71">
        <v>579.02378705634658</v>
      </c>
    </row>
    <row r="83" spans="1:77" x14ac:dyDescent="0.35">
      <c r="A83" s="72" t="s">
        <v>194</v>
      </c>
      <c r="B83" s="73" t="s">
        <v>838</v>
      </c>
      <c r="C83" s="72" t="s">
        <v>1102</v>
      </c>
      <c r="D83" s="72" t="s">
        <v>194</v>
      </c>
      <c r="E83" s="72" t="s">
        <v>195</v>
      </c>
      <c r="F83" s="72" t="s">
        <v>1119</v>
      </c>
      <c r="G83" s="73">
        <v>19709</v>
      </c>
      <c r="H83" s="74">
        <v>188939.85139268643</v>
      </c>
      <c r="I83" s="75">
        <v>5</v>
      </c>
      <c r="J8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151152</v>
      </c>
      <c r="K8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19709</v>
      </c>
      <c r="L83" s="89">
        <f>SUM(Table13453[[#This Row],[HC PiN]:[IDP PiN]])</f>
        <v>170861</v>
      </c>
      <c r="M83" s="74">
        <f>Table13453[[#This Row],[Total PiN]]*Table13453[[#This Row],[Boys (0-17)2]]</f>
        <v>36134.43923723988</v>
      </c>
      <c r="N83" s="74">
        <f>Table13453[[#This Row],[Total PiN]]*Table13453[[#This Row],[Men (18+)3]]</f>
        <v>52060.368582338298</v>
      </c>
      <c r="O83" s="74">
        <f>Table13453[[#This Row],[Total PiN]]*Table13453[[#This Row],[Girls (0-17)4]]</f>
        <v>36786.840964302413</v>
      </c>
      <c r="P83" s="74">
        <f>Table13453[[#This Row],[Total PiN]]*Table13453[[#This Row],[Women (18+)5]]</f>
        <v>45879.351216119408</v>
      </c>
      <c r="Q83" s="70">
        <v>0.21148441854630304</v>
      </c>
      <c r="R83" s="70">
        <v>0.30469427536031218</v>
      </c>
      <c r="S83" s="70">
        <v>0.21530273710385878</v>
      </c>
      <c r="T83" s="70">
        <v>0.26851856898952603</v>
      </c>
      <c r="U83" s="72">
        <v>39957.834612007195</v>
      </c>
      <c r="V83" s="72">
        <v>57568.891106779665</v>
      </c>
      <c r="W83" s="72">
        <v>40679.267152841712</v>
      </c>
      <c r="X83" s="76">
        <v>50733.858521057868</v>
      </c>
      <c r="Y83" s="67">
        <v>97526.725718786853</v>
      </c>
      <c r="Z83" s="67">
        <v>91413.125673899573</v>
      </c>
      <c r="AA83" s="73">
        <v>12933.950634628338</v>
      </c>
      <c r="AB83" s="72">
        <v>12545.484365561206</v>
      </c>
      <c r="AC83" s="72">
        <v>10678.795206638486</v>
      </c>
      <c r="AD83" s="72">
        <v>7618.64718125336</v>
      </c>
      <c r="AE83" s="72">
        <v>10200.847270674665</v>
      </c>
      <c r="AF83" s="72">
        <v>10720.860593854835</v>
      </c>
      <c r="AG83" s="72">
        <v>8018.5978837647663</v>
      </c>
      <c r="AH83" s="72">
        <v>5560.609604152417</v>
      </c>
      <c r="AI83" s="72">
        <v>4073.3119982054245</v>
      </c>
      <c r="AJ83" s="72">
        <v>2605.3178502669366</v>
      </c>
      <c r="AK83" s="72">
        <v>1977.0420304473032</v>
      </c>
      <c r="AL83" s="72">
        <v>1676.1409538529076</v>
      </c>
      <c r="AM83" s="72">
        <v>1182.1785035679859</v>
      </c>
      <c r="AN83" s="72">
        <v>693.73451008829772</v>
      </c>
      <c r="AO83" s="72">
        <v>449.22491078569203</v>
      </c>
      <c r="AP83" s="72">
        <v>273.30382399098403</v>
      </c>
      <c r="AQ83" s="76">
        <v>205.07835216597798</v>
      </c>
      <c r="AR83" s="73">
        <v>11831.46099100687</v>
      </c>
      <c r="AS83" s="72">
        <v>12253.760464917508</v>
      </c>
      <c r="AT83" s="72">
        <v>11027.137269712148</v>
      </c>
      <c r="AU83" s="72">
        <v>8415.6066877307021</v>
      </c>
      <c r="AV83" s="72">
        <v>12673.024540500081</v>
      </c>
      <c r="AW83" s="72">
        <v>13820.922574292275</v>
      </c>
      <c r="AX83" s="72">
        <v>9333.2600387565053</v>
      </c>
      <c r="AY83" s="72">
        <v>5518.0834558519673</v>
      </c>
      <c r="AZ83" s="72">
        <v>3985.4314251423198</v>
      </c>
      <c r="BA83" s="72">
        <v>2679.8469184803521</v>
      </c>
      <c r="BB83" s="72">
        <v>1951.262533245851</v>
      </c>
      <c r="BC83" s="72">
        <v>1538.8281795597334</v>
      </c>
      <c r="BD83" s="72">
        <v>1050.4443031597425</v>
      </c>
      <c r="BE83" s="72">
        <v>632.26155347951931</v>
      </c>
      <c r="BF83" s="72">
        <v>386.84566870369235</v>
      </c>
      <c r="BG83" s="72">
        <v>248.00526041173393</v>
      </c>
      <c r="BH83" s="76">
        <v>180.54385383584912</v>
      </c>
      <c r="BI83" s="73">
        <v>24765.411625635206</v>
      </c>
      <c r="BJ83" s="72">
        <v>24799.244830478707</v>
      </c>
      <c r="BK83" s="72">
        <v>21705.932476350637</v>
      </c>
      <c r="BL83" s="72">
        <v>16034.253868984064</v>
      </c>
      <c r="BM83" s="72">
        <v>22873.871811174744</v>
      </c>
      <c r="BN83" s="72">
        <v>24541.783168147111</v>
      </c>
      <c r="BO83" s="72">
        <v>17351.857922521271</v>
      </c>
      <c r="BP83" s="72">
        <v>11078.693060004382</v>
      </c>
      <c r="BQ83" s="72">
        <v>8058.7434233477461</v>
      </c>
      <c r="BR83" s="72">
        <v>5285.1647687472887</v>
      </c>
      <c r="BS83" s="72">
        <v>3928.3045636931543</v>
      </c>
      <c r="BT83" s="72">
        <v>3214.969133412641</v>
      </c>
      <c r="BU83" s="72">
        <v>2232.6228067277279</v>
      </c>
      <c r="BV83" s="72">
        <v>1325.9960635678169</v>
      </c>
      <c r="BW83" s="72">
        <v>836.0705794893845</v>
      </c>
      <c r="BX83" s="72">
        <v>521.30908440271799</v>
      </c>
      <c r="BY83" s="76">
        <v>385.62220600182718</v>
      </c>
    </row>
    <row r="84" spans="1:77" x14ac:dyDescent="0.35">
      <c r="A84" s="65" t="s">
        <v>196</v>
      </c>
      <c r="B84" s="66" t="s">
        <v>838</v>
      </c>
      <c r="C84" s="65" t="s">
        <v>1102</v>
      </c>
      <c r="D84" s="65" t="s">
        <v>196</v>
      </c>
      <c r="E84" s="65" t="s">
        <v>197</v>
      </c>
      <c r="F84" s="65" t="s">
        <v>1120</v>
      </c>
      <c r="G84" s="66">
        <v>16419</v>
      </c>
      <c r="H84" s="68">
        <v>134917.19945751762</v>
      </c>
      <c r="I84" s="69">
        <v>5</v>
      </c>
      <c r="J8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107934</v>
      </c>
      <c r="K8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16419</v>
      </c>
      <c r="L84" s="88">
        <f>SUM(Table13453[[#This Row],[HC PiN]:[IDP PiN]])</f>
        <v>124353</v>
      </c>
      <c r="M84" s="68">
        <f>Table13453[[#This Row],[Total PiN]]*Table13453[[#This Row],[Boys (0-17)2]]</f>
        <v>25891.19988110385</v>
      </c>
      <c r="N84" s="68">
        <f>Table13453[[#This Row],[Total PiN]]*Table13453[[#This Row],[Men (18+)3]]</f>
        <v>37645.282435969151</v>
      </c>
      <c r="O84" s="68">
        <f>Table13453[[#This Row],[Total PiN]]*Table13453[[#This Row],[Girls (0-17)4]]</f>
        <v>26779.478690951371</v>
      </c>
      <c r="P84" s="68">
        <f>Table13453[[#This Row],[Total PiN]]*Table13453[[#This Row],[Women (18+)5]]</f>
        <v>34037.038991975598</v>
      </c>
      <c r="Q84" s="70">
        <v>0.20820727992974716</v>
      </c>
      <c r="R84" s="70">
        <v>0.30272918575321184</v>
      </c>
      <c r="S84" s="70">
        <v>0.21535048363088444</v>
      </c>
      <c r="T84" s="70">
        <v>0.27371305068615631</v>
      </c>
      <c r="U84" s="65">
        <v>28090.743114788904</v>
      </c>
      <c r="V84" s="65">
        <v>40843.373935877986</v>
      </c>
      <c r="W84" s="65">
        <v>29054.48415330092</v>
      </c>
      <c r="X84" s="71">
        <v>36928.598253549782</v>
      </c>
      <c r="Y84" s="67">
        <v>68934.117050666886</v>
      </c>
      <c r="Z84" s="67">
        <v>65983.082406850706</v>
      </c>
      <c r="AA84" s="66">
        <v>9343.5734195410387</v>
      </c>
      <c r="AB84" s="65">
        <v>8950.0942920019497</v>
      </c>
      <c r="AC84" s="65">
        <v>7557.7126829794106</v>
      </c>
      <c r="AD84" s="65">
        <v>5420.9935998357978</v>
      </c>
      <c r="AE84" s="65">
        <v>7400.5161267717203</v>
      </c>
      <c r="AF84" s="65">
        <v>7847.4010465158235</v>
      </c>
      <c r="AG84" s="65">
        <v>5980.6266416426552</v>
      </c>
      <c r="AH84" s="65">
        <v>4134.437688195695</v>
      </c>
      <c r="AI84" s="65">
        <v>2899.0239118584946</v>
      </c>
      <c r="AJ84" s="65">
        <v>1837.0959179734948</v>
      </c>
      <c r="AK84" s="65">
        <v>1425.6632245639578</v>
      </c>
      <c r="AL84" s="65">
        <v>1215.8941743289661</v>
      </c>
      <c r="AM84" s="65">
        <v>860.5334316369383</v>
      </c>
      <c r="AN84" s="65">
        <v>492.31037619757535</v>
      </c>
      <c r="AO84" s="65">
        <v>306.40546606764616</v>
      </c>
      <c r="AP84" s="65">
        <v>175.16922555260376</v>
      </c>
      <c r="AQ84" s="71">
        <v>135.63118118694246</v>
      </c>
      <c r="AR84" s="66">
        <v>8371.7979427001173</v>
      </c>
      <c r="AS84" s="65">
        <v>8615.6374270344204</v>
      </c>
      <c r="AT84" s="65">
        <v>7715.7863728089751</v>
      </c>
      <c r="AU84" s="65">
        <v>5866.234247740289</v>
      </c>
      <c r="AV84" s="65">
        <v>8743.0791890086166</v>
      </c>
      <c r="AW84" s="65">
        <v>9604.3209008573522</v>
      </c>
      <c r="AX84" s="65">
        <v>6784.9151989701359</v>
      </c>
      <c r="AY84" s="65">
        <v>4076.6732705603827</v>
      </c>
      <c r="AZ84" s="65">
        <v>2879.0638720105044</v>
      </c>
      <c r="BA84" s="65">
        <v>1928.4781200238303</v>
      </c>
      <c r="BB84" s="65">
        <v>1403.5576510103929</v>
      </c>
      <c r="BC84" s="65">
        <v>1111.6554999338234</v>
      </c>
      <c r="BD84" s="65">
        <v>773.9447232911034</v>
      </c>
      <c r="BE84" s="65">
        <v>467.07266629316871</v>
      </c>
      <c r="BF84" s="65">
        <v>283.61952652932092</v>
      </c>
      <c r="BG84" s="65">
        <v>178.23457073300651</v>
      </c>
      <c r="BH84" s="71">
        <v>130.04587116144566</v>
      </c>
      <c r="BI84" s="66">
        <v>17715.37136224116</v>
      </c>
      <c r="BJ84" s="65">
        <v>17565.731719036376</v>
      </c>
      <c r="BK84" s="65">
        <v>15273.499055788385</v>
      </c>
      <c r="BL84" s="65">
        <v>11287.22784757609</v>
      </c>
      <c r="BM84" s="65">
        <v>16143.595315780338</v>
      </c>
      <c r="BN84" s="65">
        <v>17451.721947373175</v>
      </c>
      <c r="BO84" s="65">
        <v>12765.541840612792</v>
      </c>
      <c r="BP84" s="65">
        <v>8211.1109587560786</v>
      </c>
      <c r="BQ84" s="65">
        <v>5778.0877838690003</v>
      </c>
      <c r="BR84" s="65">
        <v>3765.5740379973254</v>
      </c>
      <c r="BS84" s="65">
        <v>2829.2208755743504</v>
      </c>
      <c r="BT84" s="65">
        <v>2327.5496742627893</v>
      </c>
      <c r="BU84" s="65">
        <v>1634.4781549280415</v>
      </c>
      <c r="BV84" s="65">
        <v>959.38304249074395</v>
      </c>
      <c r="BW84" s="65">
        <v>590.02499259696685</v>
      </c>
      <c r="BX84" s="65">
        <v>353.40379628561033</v>
      </c>
      <c r="BY84" s="71">
        <v>265.67705234838814</v>
      </c>
    </row>
    <row r="85" spans="1:77" x14ac:dyDescent="0.35">
      <c r="A85" s="72" t="s">
        <v>198</v>
      </c>
      <c r="B85" s="73" t="s">
        <v>838</v>
      </c>
      <c r="C85" s="72" t="s">
        <v>1102</v>
      </c>
      <c r="D85" s="72" t="s">
        <v>198</v>
      </c>
      <c r="E85" s="72" t="s">
        <v>847</v>
      </c>
      <c r="F85" s="72" t="s">
        <v>1121</v>
      </c>
      <c r="G85" s="73">
        <v>16104</v>
      </c>
      <c r="H85" s="74">
        <v>91039.048675630096</v>
      </c>
      <c r="I85" s="75">
        <v>4.5</v>
      </c>
      <c r="J8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8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85" s="89">
        <f>SUM(Table13453[[#This Row],[HC PiN]:[IDP PiN]])</f>
        <v>0</v>
      </c>
      <c r="M85" s="74">
        <f>Table13453[[#This Row],[Total PiN]]*Table13453[[#This Row],[Boys (0-17)2]]</f>
        <v>0</v>
      </c>
      <c r="N85" s="74">
        <f>Table13453[[#This Row],[Total PiN]]*Table13453[[#This Row],[Men (18+)3]]</f>
        <v>0</v>
      </c>
      <c r="O85" s="74">
        <f>Table13453[[#This Row],[Total PiN]]*Table13453[[#This Row],[Girls (0-17)4]]</f>
        <v>0</v>
      </c>
      <c r="P85" s="74">
        <f>Table13453[[#This Row],[Total PiN]]*Table13453[[#This Row],[Women (18+)5]]</f>
        <v>0</v>
      </c>
      <c r="Q85" s="70">
        <v>0.20685320831271861</v>
      </c>
      <c r="R85" s="70">
        <v>0.30042166092731509</v>
      </c>
      <c r="S85" s="70">
        <v>0.21323533851454265</v>
      </c>
      <c r="T85" s="70">
        <v>0.27948979224542347</v>
      </c>
      <c r="U85" s="72">
        <v>18831.719300291843</v>
      </c>
      <c r="V85" s="72">
        <v>27350.102212375481</v>
      </c>
      <c r="W85" s="72">
        <v>19412.742362389909</v>
      </c>
      <c r="X85" s="76">
        <v>25444.484800572853</v>
      </c>
      <c r="Y85" s="67">
        <v>46181.821512667324</v>
      </c>
      <c r="Z85" s="67">
        <v>44857.227162962765</v>
      </c>
      <c r="AA85" s="73">
        <v>6203.4927981310057</v>
      </c>
      <c r="AB85" s="72">
        <v>5979.7092426509935</v>
      </c>
      <c r="AC85" s="72">
        <v>5073.8080564441261</v>
      </c>
      <c r="AD85" s="72">
        <v>3647.5521412763119</v>
      </c>
      <c r="AE85" s="72">
        <v>4974.7319926542359</v>
      </c>
      <c r="AF85" s="72">
        <v>5310.8917545176973</v>
      </c>
      <c r="AG85" s="72">
        <v>4160.7195080162082</v>
      </c>
      <c r="AH85" s="72">
        <v>2920.2566524561989</v>
      </c>
      <c r="AI85" s="72">
        <v>2043.1173103129265</v>
      </c>
      <c r="AJ85" s="72">
        <v>1298.3718863702313</v>
      </c>
      <c r="AK85" s="72">
        <v>1012.5389922052209</v>
      </c>
      <c r="AL85" s="72">
        <v>860.41892949917371</v>
      </c>
      <c r="AM85" s="72">
        <v>595.54440595257142</v>
      </c>
      <c r="AN85" s="72">
        <v>337.91345596355643</v>
      </c>
      <c r="AO85" s="72">
        <v>210.36097864793442</v>
      </c>
      <c r="AP85" s="72">
        <v>140.03295712442113</v>
      </c>
      <c r="AQ85" s="76">
        <v>87.76610073994172</v>
      </c>
      <c r="AR85" s="73">
        <v>5645.6768035321074</v>
      </c>
      <c r="AS85" s="72">
        <v>5776.1544898526063</v>
      </c>
      <c r="AT85" s="72">
        <v>5151.4577529499193</v>
      </c>
      <c r="AU85" s="72">
        <v>3911.6903274538313</v>
      </c>
      <c r="AV85" s="72">
        <v>5835.2194224833756</v>
      </c>
      <c r="AW85" s="72">
        <v>6398.9899037376608</v>
      </c>
      <c r="AX85" s="72">
        <v>4474.1198574902419</v>
      </c>
      <c r="AY85" s="72">
        <v>2698.8082762179233</v>
      </c>
      <c r="AZ85" s="72">
        <v>1947.1007236368469</v>
      </c>
      <c r="BA85" s="72">
        <v>1325.8940646892434</v>
      </c>
      <c r="BB85" s="72">
        <v>999.77421864864903</v>
      </c>
      <c r="BC85" s="72">
        <v>794.88897329219549</v>
      </c>
      <c r="BD85" s="72">
        <v>530.68361439980299</v>
      </c>
      <c r="BE85" s="72">
        <v>311.44005478649325</v>
      </c>
      <c r="BF85" s="72">
        <v>184.48308119891118</v>
      </c>
      <c r="BG85" s="72">
        <v>109.62646240683465</v>
      </c>
      <c r="BH85" s="76">
        <v>85.81348589069178</v>
      </c>
      <c r="BI85" s="73">
        <v>11849.169601663112</v>
      </c>
      <c r="BJ85" s="72">
        <v>11755.8637325036</v>
      </c>
      <c r="BK85" s="72">
        <v>10225.265809394046</v>
      </c>
      <c r="BL85" s="72">
        <v>7559.2424687301436</v>
      </c>
      <c r="BM85" s="72">
        <v>10809.951415137613</v>
      </c>
      <c r="BN85" s="72">
        <v>11709.881658255355</v>
      </c>
      <c r="BO85" s="72">
        <v>8634.8393655064501</v>
      </c>
      <c r="BP85" s="72">
        <v>5619.0649286741209</v>
      </c>
      <c r="BQ85" s="72">
        <v>3990.2180339497727</v>
      </c>
      <c r="BR85" s="72">
        <v>2624.2659510594749</v>
      </c>
      <c r="BS85" s="72">
        <v>2012.3132108538698</v>
      </c>
      <c r="BT85" s="72">
        <v>1655.3079027913689</v>
      </c>
      <c r="BU85" s="72">
        <v>1126.2280203523742</v>
      </c>
      <c r="BV85" s="72">
        <v>649.35351075004974</v>
      </c>
      <c r="BW85" s="72">
        <v>394.84405984684554</v>
      </c>
      <c r="BX85" s="72">
        <v>249.65941953125582</v>
      </c>
      <c r="BY85" s="76">
        <v>173.57958663063351</v>
      </c>
    </row>
    <row r="86" spans="1:77" x14ac:dyDescent="0.35">
      <c r="A86" s="65" t="s">
        <v>200</v>
      </c>
      <c r="B86" s="66" t="s">
        <v>838</v>
      </c>
      <c r="C86" s="65" t="s">
        <v>1102</v>
      </c>
      <c r="D86" s="65" t="s">
        <v>200</v>
      </c>
      <c r="E86" s="65" t="s">
        <v>482</v>
      </c>
      <c r="F86" s="65" t="s">
        <v>1122</v>
      </c>
      <c r="G86" s="66">
        <v>57752</v>
      </c>
      <c r="H86" s="68">
        <v>299847.27727132104</v>
      </c>
      <c r="I86" s="69">
        <v>5</v>
      </c>
      <c r="J8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239878</v>
      </c>
      <c r="K8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57752</v>
      </c>
      <c r="L86" s="88">
        <f>SUM(Table13453[[#This Row],[HC PiN]:[IDP PiN]])</f>
        <v>297630</v>
      </c>
      <c r="M86" s="68">
        <f>Table13453[[#This Row],[Total PiN]]*Table13453[[#This Row],[Boys (0-17)2]]</f>
        <v>75438.014694651312</v>
      </c>
      <c r="N86" s="68">
        <f>Table13453[[#This Row],[Total PiN]]*Table13453[[#This Row],[Men (18+)3]]</f>
        <v>69610.833004995744</v>
      </c>
      <c r="O86" s="68">
        <f>Table13453[[#This Row],[Total PiN]]*Table13453[[#This Row],[Girls (0-17)4]]</f>
        <v>79214.665396326774</v>
      </c>
      <c r="P86" s="68">
        <f>Table13453[[#This Row],[Total PiN]]*Table13453[[#This Row],[Women (18+)5]]</f>
        <v>73366.486904026111</v>
      </c>
      <c r="Q86" s="70">
        <v>0.25346240195763636</v>
      </c>
      <c r="R86" s="70">
        <v>0.23388379197324111</v>
      </c>
      <c r="S86" s="70">
        <v>0.266151481357144</v>
      </c>
      <c r="T86" s="70">
        <v>0.24650232471197833</v>
      </c>
      <c r="U86" s="65">
        <v>76000.011117646412</v>
      </c>
      <c r="V86" s="65">
        <v>70129.418221068394</v>
      </c>
      <c r="W86" s="65">
        <v>79804.797026668384</v>
      </c>
      <c r="X86" s="71">
        <v>73913.05090593778</v>
      </c>
      <c r="Y86" s="67">
        <v>146129.42933871481</v>
      </c>
      <c r="Z86" s="67">
        <v>153717.84793260618</v>
      </c>
      <c r="AA86" s="66">
        <v>26833.761643282494</v>
      </c>
      <c r="AB86" s="65">
        <v>24785.473658831401</v>
      </c>
      <c r="AC86" s="65">
        <v>20061.894223055653</v>
      </c>
      <c r="AD86" s="65">
        <v>12963.441297326799</v>
      </c>
      <c r="AE86" s="65">
        <v>13237.010781934165</v>
      </c>
      <c r="AF86" s="65">
        <v>13078.619279273105</v>
      </c>
      <c r="AG86" s="65">
        <v>11471.206005783</v>
      </c>
      <c r="AH86" s="65">
        <v>8564.2228339042613</v>
      </c>
      <c r="AI86" s="65">
        <v>6446.3658442545775</v>
      </c>
      <c r="AJ86" s="65">
        <v>4262.9431155541333</v>
      </c>
      <c r="AK86" s="65">
        <v>3371.7046420688803</v>
      </c>
      <c r="AL86" s="65">
        <v>2996.2334717096624</v>
      </c>
      <c r="AM86" s="65">
        <v>2178.3671221572467</v>
      </c>
      <c r="AN86" s="65">
        <v>1391.4608541971804</v>
      </c>
      <c r="AO86" s="65">
        <v>980.31646090323568</v>
      </c>
      <c r="AP86" s="65">
        <v>616.45037581356507</v>
      </c>
      <c r="AQ86" s="71">
        <v>478.37632255678329</v>
      </c>
      <c r="AR86" s="66">
        <v>24798.007178909462</v>
      </c>
      <c r="AS86" s="65">
        <v>23523.093149887234</v>
      </c>
      <c r="AT86" s="65">
        <v>19526.635431727631</v>
      </c>
      <c r="AU86" s="65">
        <v>13192.117042693113</v>
      </c>
      <c r="AV86" s="65">
        <v>14292.819612358553</v>
      </c>
      <c r="AW86" s="65">
        <v>14115.605164494458</v>
      </c>
      <c r="AX86" s="65">
        <v>11005.972213138703</v>
      </c>
      <c r="AY86" s="65">
        <v>6913.2622366540236</v>
      </c>
      <c r="AZ86" s="65">
        <v>5182.9519115034664</v>
      </c>
      <c r="BA86" s="65">
        <v>3636.4901424890413</v>
      </c>
      <c r="BB86" s="65">
        <v>2792.7501304943316</v>
      </c>
      <c r="BC86" s="65">
        <v>2361.3126907842238</v>
      </c>
      <c r="BD86" s="65">
        <v>1753.0139204322311</v>
      </c>
      <c r="BE86" s="65">
        <v>1203.6487216484882</v>
      </c>
      <c r="BF86" s="65">
        <v>843.94981870138929</v>
      </c>
      <c r="BG86" s="65">
        <v>514.96309256665722</v>
      </c>
      <c r="BH86" s="71">
        <v>472.8368802318202</v>
      </c>
      <c r="BI86" s="66">
        <v>51631.768822191952</v>
      </c>
      <c r="BJ86" s="65">
        <v>48308.566808718635</v>
      </c>
      <c r="BK86" s="65">
        <v>39588.529654783284</v>
      </c>
      <c r="BL86" s="65">
        <v>26155.558340019907</v>
      </c>
      <c r="BM86" s="65">
        <v>27529.83039429272</v>
      </c>
      <c r="BN86" s="65">
        <v>27194.224443767562</v>
      </c>
      <c r="BO86" s="65">
        <v>22477.178218921697</v>
      </c>
      <c r="BP86" s="65">
        <v>15477.485070558287</v>
      </c>
      <c r="BQ86" s="65">
        <v>11629.317755758046</v>
      </c>
      <c r="BR86" s="65">
        <v>7899.4332580431746</v>
      </c>
      <c r="BS86" s="65">
        <v>6164.454772563211</v>
      </c>
      <c r="BT86" s="65">
        <v>5357.5461624938871</v>
      </c>
      <c r="BU86" s="65">
        <v>3931.3810425894781</v>
      </c>
      <c r="BV86" s="65">
        <v>2595.1095758456686</v>
      </c>
      <c r="BW86" s="65">
        <v>1824.266279604625</v>
      </c>
      <c r="BX86" s="65">
        <v>1131.4134683802224</v>
      </c>
      <c r="BY86" s="71">
        <v>951.21320278860344</v>
      </c>
    </row>
    <row r="87" spans="1:77" x14ac:dyDescent="0.35">
      <c r="A87" s="72" t="s">
        <v>202</v>
      </c>
      <c r="B87" s="73" t="s">
        <v>838</v>
      </c>
      <c r="C87" s="72" t="s">
        <v>1102</v>
      </c>
      <c r="D87" s="72" t="s">
        <v>202</v>
      </c>
      <c r="E87" s="72" t="s">
        <v>483</v>
      </c>
      <c r="F87" s="72" t="s">
        <v>1123</v>
      </c>
      <c r="G87" s="73">
        <v>20319</v>
      </c>
      <c r="H87" s="74">
        <v>166729.30250658109</v>
      </c>
      <c r="I87" s="75">
        <v>5</v>
      </c>
      <c r="J8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133383</v>
      </c>
      <c r="K8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20319</v>
      </c>
      <c r="L87" s="89">
        <f>SUM(Table13453[[#This Row],[HC PiN]:[IDP PiN]])</f>
        <v>153702</v>
      </c>
      <c r="M87" s="74">
        <f>Table13453[[#This Row],[Total PiN]]*Table13453[[#This Row],[Boys (0-17)2]]</f>
        <v>40561.664987639961</v>
      </c>
      <c r="N87" s="74">
        <f>Table13453[[#This Row],[Total PiN]]*Table13453[[#This Row],[Men (18+)3]]</f>
        <v>25956.098900882836</v>
      </c>
      <c r="O87" s="74">
        <f>Table13453[[#This Row],[Total PiN]]*Table13453[[#This Row],[Girls (0-17)4]]</f>
        <v>44872.924727812955</v>
      </c>
      <c r="P87" s="74">
        <f>Table13453[[#This Row],[Total PiN]]*Table13453[[#This Row],[Women (18+)5]]</f>
        <v>42311.311383664317</v>
      </c>
      <c r="Q87" s="70">
        <v>0.26389809493461347</v>
      </c>
      <c r="R87" s="70">
        <v>0.16887287674124499</v>
      </c>
      <c r="S87" s="70">
        <v>0.29194756559975116</v>
      </c>
      <c r="T87" s="70">
        <v>0.2752814627243908</v>
      </c>
      <c r="U87" s="72">
        <v>43999.545301263621</v>
      </c>
      <c r="V87" s="72">
        <v>28156.056951347618</v>
      </c>
      <c r="W87" s="72">
        <v>48676.21398094084</v>
      </c>
      <c r="X87" s="76">
        <v>45897.486273029077</v>
      </c>
      <c r="Y87" s="67">
        <v>72155.602252611236</v>
      </c>
      <c r="Z87" s="67">
        <v>94573.700253969917</v>
      </c>
      <c r="AA87" s="73">
        <v>16409.220657784565</v>
      </c>
      <c r="AB87" s="72">
        <v>15113.578024484159</v>
      </c>
      <c r="AC87" s="72">
        <v>12208.691972454957</v>
      </c>
      <c r="AD87" s="72">
        <v>7897.8229176029399</v>
      </c>
      <c r="AE87" s="72">
        <v>8112.1915356938416</v>
      </c>
      <c r="AF87" s="72">
        <v>8052.5432944612994</v>
      </c>
      <c r="AG87" s="72">
        <v>7105.9871161818428</v>
      </c>
      <c r="AH87" s="72">
        <v>5338.6328243230982</v>
      </c>
      <c r="AI87" s="72">
        <v>4045.6265978513775</v>
      </c>
      <c r="AJ87" s="72">
        <v>2677.4007740469729</v>
      </c>
      <c r="AK87" s="72">
        <v>2096.7066445050627</v>
      </c>
      <c r="AL87" s="72">
        <v>1864.7241838774128</v>
      </c>
      <c r="AM87" s="72">
        <v>1369.4856182551082</v>
      </c>
      <c r="AN87" s="72">
        <v>887.62720074709853</v>
      </c>
      <c r="AO87" s="72">
        <v>633.66571760704096</v>
      </c>
      <c r="AP87" s="72">
        <v>471.44267565833258</v>
      </c>
      <c r="AQ87" s="76">
        <v>288.35249843480176</v>
      </c>
      <c r="AR87" s="73">
        <v>15226.708407323938</v>
      </c>
      <c r="AS87" s="72">
        <v>13674.481872740422</v>
      </c>
      <c r="AT87" s="72">
        <v>10755.119195442025</v>
      </c>
      <c r="AU87" s="72">
        <v>6754.9223417931316</v>
      </c>
      <c r="AV87" s="72">
        <v>5636.0534569224656</v>
      </c>
      <c r="AW87" s="72">
        <v>4826.7410883477014</v>
      </c>
      <c r="AX87" s="72">
        <v>4171.7040134041663</v>
      </c>
      <c r="AY87" s="72">
        <v>2678.1045079511023</v>
      </c>
      <c r="AZ87" s="72">
        <v>2054.7053091472931</v>
      </c>
      <c r="BA87" s="72">
        <v>1490.9148925591135</v>
      </c>
      <c r="BB87" s="72">
        <v>1211.7360928126907</v>
      </c>
      <c r="BC87" s="72">
        <v>1090.2309267735002</v>
      </c>
      <c r="BD87" s="72">
        <v>871.75034320825148</v>
      </c>
      <c r="BE87" s="72">
        <v>644.96410583698923</v>
      </c>
      <c r="BF87" s="72">
        <v>478.55571409093659</v>
      </c>
      <c r="BG87" s="72">
        <v>322.05067609462191</v>
      </c>
      <c r="BH87" s="76">
        <v>266.85930816286492</v>
      </c>
      <c r="BI87" s="73">
        <v>31635.929065108507</v>
      </c>
      <c r="BJ87" s="72">
        <v>28788.059897224579</v>
      </c>
      <c r="BK87" s="72">
        <v>22963.81116789698</v>
      </c>
      <c r="BL87" s="72">
        <v>14652.74525939607</v>
      </c>
      <c r="BM87" s="72">
        <v>13748.244992616306</v>
      </c>
      <c r="BN87" s="72">
        <v>12879.284382809001</v>
      </c>
      <c r="BO87" s="72">
        <v>11277.691129586008</v>
      </c>
      <c r="BP87" s="72">
        <v>8016.7373322742014</v>
      </c>
      <c r="BQ87" s="72">
        <v>6100.3319069986692</v>
      </c>
      <c r="BR87" s="72">
        <v>4168.3156666060859</v>
      </c>
      <c r="BS87" s="72">
        <v>3308.4427373177541</v>
      </c>
      <c r="BT87" s="72">
        <v>2954.9551106509125</v>
      </c>
      <c r="BU87" s="72">
        <v>2241.2359614633588</v>
      </c>
      <c r="BV87" s="72">
        <v>1532.5913065840878</v>
      </c>
      <c r="BW87" s="72">
        <v>1112.2214316979773</v>
      </c>
      <c r="BX87" s="72">
        <v>793.4933517529546</v>
      </c>
      <c r="BY87" s="76">
        <v>555.21180659766662</v>
      </c>
    </row>
    <row r="88" spans="1:77" x14ac:dyDescent="0.35">
      <c r="A88" s="65" t="s">
        <v>204</v>
      </c>
      <c r="B88" s="66" t="s">
        <v>838</v>
      </c>
      <c r="C88" s="65" t="s">
        <v>1102</v>
      </c>
      <c r="D88" s="65" t="s">
        <v>204</v>
      </c>
      <c r="E88" s="65" t="s">
        <v>205</v>
      </c>
      <c r="F88" s="65" t="s">
        <v>1124</v>
      </c>
      <c r="G88" s="66">
        <v>14024</v>
      </c>
      <c r="H88" s="68">
        <v>174731.80234970158</v>
      </c>
      <c r="I88" s="69">
        <v>3</v>
      </c>
      <c r="J8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52420</v>
      </c>
      <c r="K8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9817</v>
      </c>
      <c r="L88" s="88">
        <f>SUM(Table13453[[#This Row],[HC PiN]:[IDP PiN]])</f>
        <v>62237</v>
      </c>
      <c r="M88" s="68">
        <f>Table13453[[#This Row],[Total PiN]]*Table13453[[#This Row],[Boys (0-17)2]]</f>
        <v>15373.702577096165</v>
      </c>
      <c r="N88" s="68">
        <f>Table13453[[#This Row],[Total PiN]]*Table13453[[#This Row],[Men (18+)3]]</f>
        <v>10419.399118531192</v>
      </c>
      <c r="O88" s="68">
        <f>Table13453[[#This Row],[Total PiN]]*Table13453[[#This Row],[Girls (0-17)4]]</f>
        <v>17334.767349911126</v>
      </c>
      <c r="P88" s="68">
        <f>Table13453[[#This Row],[Total PiN]]*Table13453[[#This Row],[Women (18+)5]]</f>
        <v>19109.130954461529</v>
      </c>
      <c r="Q88" s="70">
        <v>0.24701869590591072</v>
      </c>
      <c r="R88" s="70">
        <v>0.16741486765961069</v>
      </c>
      <c r="S88" s="70">
        <v>0.27852832478929135</v>
      </c>
      <c r="T88" s="70">
        <v>0.30703811164518741</v>
      </c>
      <c r="U88" s="65">
        <v>43162.021949712631</v>
      </c>
      <c r="V88" s="65">
        <v>29252.701566300544</v>
      </c>
      <c r="W88" s="65">
        <v>48667.75619587594</v>
      </c>
      <c r="X88" s="71">
        <v>53649.322637812489</v>
      </c>
      <c r="Y88" s="67">
        <v>72414.723516013182</v>
      </c>
      <c r="Z88" s="67">
        <v>102317.07883368843</v>
      </c>
      <c r="AA88" s="66">
        <v>14232.821765074194</v>
      </c>
      <c r="AB88" s="65">
        <v>15183.795819181363</v>
      </c>
      <c r="AC88" s="65">
        <v>13590.266504095571</v>
      </c>
      <c r="AD88" s="65">
        <v>8999.3733690020526</v>
      </c>
      <c r="AE88" s="65">
        <v>8873.8325326652939</v>
      </c>
      <c r="AF88" s="65">
        <v>8798.4862230483504</v>
      </c>
      <c r="AG88" s="65">
        <v>7948.600307077314</v>
      </c>
      <c r="AH88" s="65">
        <v>6204.5738719860683</v>
      </c>
      <c r="AI88" s="65">
        <v>5026.0746620894461</v>
      </c>
      <c r="AJ88" s="65">
        <v>3401.7270746222316</v>
      </c>
      <c r="AK88" s="65">
        <v>2629.6589399092454</v>
      </c>
      <c r="AL88" s="65">
        <v>2392.7099488567178</v>
      </c>
      <c r="AM88" s="65">
        <v>1863.8869285871526</v>
      </c>
      <c r="AN88" s="65">
        <v>1247.3289899567408</v>
      </c>
      <c r="AO88" s="65">
        <v>901.25846879943981</v>
      </c>
      <c r="AP88" s="65">
        <v>589.29037047585985</v>
      </c>
      <c r="AQ88" s="71">
        <v>433.39305826136217</v>
      </c>
      <c r="AR88" s="66">
        <v>13282.46050263385</v>
      </c>
      <c r="AS88" s="65">
        <v>13451.341410814408</v>
      </c>
      <c r="AT88" s="65">
        <v>11613.125488283831</v>
      </c>
      <c r="AU88" s="65">
        <v>7357.3089554114385</v>
      </c>
      <c r="AV88" s="65">
        <v>5183.5415677220262</v>
      </c>
      <c r="AW88" s="65">
        <v>4207.4579110835093</v>
      </c>
      <c r="AX88" s="65">
        <v>4553.8329401707624</v>
      </c>
      <c r="AY88" s="65">
        <v>3119.3770445475634</v>
      </c>
      <c r="AZ88" s="65">
        <v>2336.3610133224793</v>
      </c>
      <c r="BA88" s="65">
        <v>1704.9288259813275</v>
      </c>
      <c r="BB88" s="65">
        <v>1401.4832995684706</v>
      </c>
      <c r="BC88" s="65">
        <v>1254.0370318823295</v>
      </c>
      <c r="BD88" s="65">
        <v>965.75702406438495</v>
      </c>
      <c r="BE88" s="65">
        <v>726.01746390710719</v>
      </c>
      <c r="BF88" s="65">
        <v>555.00321083043616</v>
      </c>
      <c r="BG88" s="65">
        <v>379.25458691286946</v>
      </c>
      <c r="BH88" s="71">
        <v>323.43523887637991</v>
      </c>
      <c r="BI88" s="66">
        <v>27515.282267708048</v>
      </c>
      <c r="BJ88" s="65">
        <v>28635.13722999578</v>
      </c>
      <c r="BK88" s="65">
        <v>25203.391992379402</v>
      </c>
      <c r="BL88" s="65">
        <v>16356.682324413496</v>
      </c>
      <c r="BM88" s="65">
        <v>14057.374100387322</v>
      </c>
      <c r="BN88" s="65">
        <v>13005.944134131854</v>
      </c>
      <c r="BO88" s="65">
        <v>12502.433247248076</v>
      </c>
      <c r="BP88" s="65">
        <v>9323.9509165336331</v>
      </c>
      <c r="BQ88" s="65">
        <v>7362.4356754119253</v>
      </c>
      <c r="BR88" s="65">
        <v>5106.6559006035586</v>
      </c>
      <c r="BS88" s="65">
        <v>4031.1422394777151</v>
      </c>
      <c r="BT88" s="65">
        <v>3646.7469807390471</v>
      </c>
      <c r="BU88" s="65">
        <v>2829.6439526515373</v>
      </c>
      <c r="BV88" s="65">
        <v>1973.3464538638484</v>
      </c>
      <c r="BW88" s="65">
        <v>1456.2616796298757</v>
      </c>
      <c r="BX88" s="65">
        <v>968.54495738872936</v>
      </c>
      <c r="BY88" s="71">
        <v>756.82829713774197</v>
      </c>
    </row>
    <row r="89" spans="1:77" x14ac:dyDescent="0.35">
      <c r="A89" s="72" t="s">
        <v>485</v>
      </c>
      <c r="B89" s="73" t="s">
        <v>838</v>
      </c>
      <c r="C89" s="72" t="s">
        <v>1102</v>
      </c>
      <c r="D89" s="72" t="s">
        <v>485</v>
      </c>
      <c r="E89" s="72" t="s">
        <v>848</v>
      </c>
      <c r="F89" s="72" t="s">
        <v>1125</v>
      </c>
      <c r="G89" s="73">
        <v>6504</v>
      </c>
      <c r="H89" s="74">
        <v>64998.535442051863</v>
      </c>
      <c r="I89" s="75">
        <v>4</v>
      </c>
      <c r="J8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25999</v>
      </c>
      <c r="K8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5203</v>
      </c>
      <c r="L89" s="89">
        <f>SUM(Table13453[[#This Row],[HC PiN]:[IDP PiN]])</f>
        <v>31202</v>
      </c>
      <c r="M89" s="74">
        <f>Table13453[[#This Row],[Total PiN]]*Table13453[[#This Row],[Boys (0-17)2]]</f>
        <v>8518.7562580655904</v>
      </c>
      <c r="N89" s="74">
        <f>Table13453[[#This Row],[Total PiN]]*Table13453[[#This Row],[Men (18+)3]]</f>
        <v>4679.1527546368625</v>
      </c>
      <c r="O89" s="74">
        <f>Table13453[[#This Row],[Total PiN]]*Table13453[[#This Row],[Girls (0-17)4]]</f>
        <v>9226.933176243765</v>
      </c>
      <c r="P89" s="74">
        <f>Table13453[[#This Row],[Total PiN]]*Table13453[[#This Row],[Women (18+)5]]</f>
        <v>8777.1578110537848</v>
      </c>
      <c r="Q89" s="70">
        <v>0.27301955829964714</v>
      </c>
      <c r="R89" s="70">
        <v>0.14996323167222814</v>
      </c>
      <c r="S89" s="70">
        <v>0.2957160815410475</v>
      </c>
      <c r="T89" s="70">
        <v>0.28130112848707728</v>
      </c>
      <c r="U89" s="72">
        <v>17745.87143651296</v>
      </c>
      <c r="V89" s="72">
        <v>9747.3904288519552</v>
      </c>
      <c r="W89" s="72">
        <v>19221.112206830476</v>
      </c>
      <c r="X89" s="76">
        <v>18284.161369856476</v>
      </c>
      <c r="Y89" s="67">
        <v>27493.261865364915</v>
      </c>
      <c r="Z89" s="67">
        <v>37505.273576686952</v>
      </c>
      <c r="AA89" s="73">
        <v>6626.4781780617568</v>
      </c>
      <c r="AB89" s="72">
        <v>5963.6162134749893</v>
      </c>
      <c r="AC89" s="72">
        <v>4726.4722448537805</v>
      </c>
      <c r="AD89" s="72">
        <v>3035.5518520554688</v>
      </c>
      <c r="AE89" s="72">
        <v>3089.7749863475592</v>
      </c>
      <c r="AF89" s="72">
        <v>3111.4915223489861</v>
      </c>
      <c r="AG89" s="72">
        <v>2937.8826974865233</v>
      </c>
      <c r="AH89" s="72">
        <v>2253.2442082170496</v>
      </c>
      <c r="AI89" s="72">
        <v>1669.0907483239594</v>
      </c>
      <c r="AJ89" s="72">
        <v>1087.4810790635797</v>
      </c>
      <c r="AK89" s="72">
        <v>802.42678211583154</v>
      </c>
      <c r="AL89" s="72">
        <v>713.98993613581035</v>
      </c>
      <c r="AM89" s="72">
        <v>585.20612746089955</v>
      </c>
      <c r="AN89" s="72">
        <v>374.13801652541383</v>
      </c>
      <c r="AO89" s="72">
        <v>252.59517475268711</v>
      </c>
      <c r="AP89" s="72">
        <v>166.97427027889171</v>
      </c>
      <c r="AQ89" s="76">
        <v>108.85953918375232</v>
      </c>
      <c r="AR89" s="73">
        <v>6397.2621960228435</v>
      </c>
      <c r="AS89" s="72">
        <v>5522.9577257034653</v>
      </c>
      <c r="AT89" s="72">
        <v>4173.3182345784044</v>
      </c>
      <c r="AU89" s="72">
        <v>2512.9487662937972</v>
      </c>
      <c r="AV89" s="72">
        <v>1744.2917888952427</v>
      </c>
      <c r="AW89" s="72">
        <v>1365.2461850331147</v>
      </c>
      <c r="AX89" s="72">
        <v>1506.0017281014946</v>
      </c>
      <c r="AY89" s="72">
        <v>1034.3243750576248</v>
      </c>
      <c r="AZ89" s="72">
        <v>785.26337546892717</v>
      </c>
      <c r="BA89" s="72">
        <v>569.67951394303236</v>
      </c>
      <c r="BB89" s="72">
        <v>450.22606981266978</v>
      </c>
      <c r="BC89" s="72">
        <v>407.75484963266354</v>
      </c>
      <c r="BD89" s="72">
        <v>337.54517994343348</v>
      </c>
      <c r="BE89" s="72">
        <v>254.38338090847583</v>
      </c>
      <c r="BF89" s="72">
        <v>190.77367870552322</v>
      </c>
      <c r="BG89" s="72">
        <v>139.12520408756578</v>
      </c>
      <c r="BH89" s="76">
        <v>102.15961317664916</v>
      </c>
      <c r="BI89" s="73">
        <v>13023.740374084598</v>
      </c>
      <c r="BJ89" s="72">
        <v>11486.573939178452</v>
      </c>
      <c r="BK89" s="72">
        <v>8899.7904794321839</v>
      </c>
      <c r="BL89" s="72">
        <v>5548.5006183492651</v>
      </c>
      <c r="BM89" s="72">
        <v>4834.0667752428026</v>
      </c>
      <c r="BN89" s="72">
        <v>4476.7377073821008</v>
      </c>
      <c r="BO89" s="72">
        <v>4443.8844255880185</v>
      </c>
      <c r="BP89" s="72">
        <v>3287.5685832746749</v>
      </c>
      <c r="BQ89" s="72">
        <v>2454.3541237928862</v>
      </c>
      <c r="BR89" s="72">
        <v>1657.1605930066121</v>
      </c>
      <c r="BS89" s="72">
        <v>1252.6528519285014</v>
      </c>
      <c r="BT89" s="72">
        <v>1121.7447857684735</v>
      </c>
      <c r="BU89" s="72">
        <v>922.75130740433303</v>
      </c>
      <c r="BV89" s="72">
        <v>628.52139743388977</v>
      </c>
      <c r="BW89" s="72">
        <v>443.36885345821042</v>
      </c>
      <c r="BX89" s="72">
        <v>306.09947436645751</v>
      </c>
      <c r="BY89" s="76">
        <v>211.01915236040145</v>
      </c>
    </row>
    <row r="90" spans="1:77" x14ac:dyDescent="0.35">
      <c r="A90" s="65" t="s">
        <v>207</v>
      </c>
      <c r="B90" s="66" t="s">
        <v>206</v>
      </c>
      <c r="C90" s="65" t="s">
        <v>1126</v>
      </c>
      <c r="D90" s="65" t="s">
        <v>207</v>
      </c>
      <c r="E90" s="65" t="s">
        <v>850</v>
      </c>
      <c r="F90" s="65" t="s">
        <v>1127</v>
      </c>
      <c r="G90" s="66">
        <v>4082</v>
      </c>
      <c r="H90" s="68">
        <v>75963.203461077166</v>
      </c>
      <c r="I90" s="69">
        <v>4.5</v>
      </c>
      <c r="J9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9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90" s="88">
        <f>SUM(Table13453[[#This Row],[HC PiN]:[IDP PiN]])</f>
        <v>0</v>
      </c>
      <c r="M90" s="68">
        <f>Table13453[[#This Row],[Total PiN]]*Table13453[[#This Row],[Boys (0-17)2]]</f>
        <v>0</v>
      </c>
      <c r="N90" s="68">
        <f>Table13453[[#This Row],[Total PiN]]*Table13453[[#This Row],[Men (18+)3]]</f>
        <v>0</v>
      </c>
      <c r="O90" s="68">
        <f>Table13453[[#This Row],[Total PiN]]*Table13453[[#This Row],[Girls (0-17)4]]</f>
        <v>0</v>
      </c>
      <c r="P90" s="68">
        <f>Table13453[[#This Row],[Total PiN]]*Table13453[[#This Row],[Women (18+)5]]</f>
        <v>0</v>
      </c>
      <c r="Q90" s="70">
        <v>0.28623980694657003</v>
      </c>
      <c r="R90" s="70">
        <v>0.26005216457091196</v>
      </c>
      <c r="S90" s="70">
        <v>0.25386189527918707</v>
      </c>
      <c r="T90" s="70">
        <v>0.19984613320333067</v>
      </c>
      <c r="U90" s="65">
        <v>21743.692693741748</v>
      </c>
      <c r="V90" s="65">
        <v>19754.395487793707</v>
      </c>
      <c r="W90" s="65">
        <v>19284.162802107552</v>
      </c>
      <c r="X90" s="71">
        <v>15180.952477434137</v>
      </c>
      <c r="Y90" s="67">
        <v>41498.088181535451</v>
      </c>
      <c r="Z90" s="67">
        <v>34465.115279541686</v>
      </c>
      <c r="AA90" s="66">
        <v>7252.6120638048942</v>
      </c>
      <c r="AB90" s="65">
        <v>5808.0889741826932</v>
      </c>
      <c r="AC90" s="65">
        <v>4384.6382003820809</v>
      </c>
      <c r="AD90" s="65">
        <v>2968.8434495940633</v>
      </c>
      <c r="AE90" s="65">
        <v>3083.4225411797397</v>
      </c>
      <c r="AF90" s="65">
        <v>2880.0634781889294</v>
      </c>
      <c r="AG90" s="65">
        <v>2074.8833749929231</v>
      </c>
      <c r="AH90" s="65">
        <v>1154.7633114199164</v>
      </c>
      <c r="AI90" s="65">
        <v>1093.8256184363745</v>
      </c>
      <c r="AJ90" s="65">
        <v>1193.4990652368499</v>
      </c>
      <c r="AK90" s="65">
        <v>971.17812906300264</v>
      </c>
      <c r="AL90" s="65">
        <v>706.97706767189459</v>
      </c>
      <c r="AM90" s="65">
        <v>463.76092466870335</v>
      </c>
      <c r="AN90" s="65">
        <v>216.43063092879365</v>
      </c>
      <c r="AO90" s="65">
        <v>117.38582668432215</v>
      </c>
      <c r="AP90" s="65">
        <v>67.080441489601398</v>
      </c>
      <c r="AQ90" s="71">
        <v>27.662181616914026</v>
      </c>
      <c r="AR90" s="66">
        <v>8771.8461758942194</v>
      </c>
      <c r="AS90" s="65">
        <v>6588.214679530739</v>
      </c>
      <c r="AT90" s="65">
        <v>4701.7541429335906</v>
      </c>
      <c r="AU90" s="65">
        <v>2777.4529850591744</v>
      </c>
      <c r="AV90" s="65">
        <v>3806.8465541250384</v>
      </c>
      <c r="AW90" s="65">
        <v>4289.5143738255701</v>
      </c>
      <c r="AX90" s="65">
        <v>3296.4571038076588</v>
      </c>
      <c r="AY90" s="65">
        <v>1688.8779180721424</v>
      </c>
      <c r="AZ90" s="65">
        <v>1374.8558923346302</v>
      </c>
      <c r="BA90" s="65">
        <v>1198.5339240968499</v>
      </c>
      <c r="BB90" s="65">
        <v>978.58602870527511</v>
      </c>
      <c r="BC90" s="65">
        <v>803.04444036133179</v>
      </c>
      <c r="BD90" s="65">
        <v>561.25521721651876</v>
      </c>
      <c r="BE90" s="65">
        <v>330.73152820645646</v>
      </c>
      <c r="BF90" s="65">
        <v>193.47899305446546</v>
      </c>
      <c r="BG90" s="65">
        <v>74.578270185843863</v>
      </c>
      <c r="BH90" s="71">
        <v>62.059954125944898</v>
      </c>
      <c r="BI90" s="66">
        <v>16024.458239699115</v>
      </c>
      <c r="BJ90" s="65">
        <v>12396.303653713432</v>
      </c>
      <c r="BK90" s="65">
        <v>9086.3923433156724</v>
      </c>
      <c r="BL90" s="65">
        <v>5746.2964346532372</v>
      </c>
      <c r="BM90" s="65">
        <v>6890.2690953047804</v>
      </c>
      <c r="BN90" s="65">
        <v>7169.5778520145004</v>
      </c>
      <c r="BO90" s="65">
        <v>5371.3404788005819</v>
      </c>
      <c r="BP90" s="65">
        <v>2843.6412294920574</v>
      </c>
      <c r="BQ90" s="65">
        <v>2468.6815107710045</v>
      </c>
      <c r="BR90" s="65">
        <v>2392.0329893337002</v>
      </c>
      <c r="BS90" s="65">
        <v>1949.7641577682782</v>
      </c>
      <c r="BT90" s="65">
        <v>1510.0215080332259</v>
      </c>
      <c r="BU90" s="65">
        <v>1025.0161418852219</v>
      </c>
      <c r="BV90" s="65">
        <v>547.16215913525002</v>
      </c>
      <c r="BW90" s="65">
        <v>310.86481973878762</v>
      </c>
      <c r="BX90" s="65">
        <v>141.65871167544526</v>
      </c>
      <c r="BY90" s="71">
        <v>89.722135742858924</v>
      </c>
    </row>
    <row r="91" spans="1:77" x14ac:dyDescent="0.35">
      <c r="A91" s="72" t="s">
        <v>488</v>
      </c>
      <c r="B91" s="73" t="s">
        <v>206</v>
      </c>
      <c r="C91" s="72" t="s">
        <v>1126</v>
      </c>
      <c r="D91" s="72" t="s">
        <v>488</v>
      </c>
      <c r="E91" s="72" t="s">
        <v>487</v>
      </c>
      <c r="F91" s="72" t="s">
        <v>1128</v>
      </c>
      <c r="G91" s="73">
        <v>4161</v>
      </c>
      <c r="H91" s="74">
        <v>32331.542010069501</v>
      </c>
      <c r="I91" s="75">
        <v>4</v>
      </c>
      <c r="J9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12933</v>
      </c>
      <c r="K9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3329</v>
      </c>
      <c r="L91" s="89">
        <f>SUM(Table13453[[#This Row],[HC PiN]:[IDP PiN]])</f>
        <v>16262</v>
      </c>
      <c r="M91" s="74">
        <f>Table13453[[#This Row],[Total PiN]]*Table13453[[#This Row],[Boys (0-17)2]]</f>
        <v>4019.2900739348679</v>
      </c>
      <c r="N91" s="74">
        <f>Table13453[[#This Row],[Total PiN]]*Table13453[[#This Row],[Men (18+)3]]</f>
        <v>4987.2272655707466</v>
      </c>
      <c r="O91" s="74">
        <f>Table13453[[#This Row],[Total PiN]]*Table13453[[#This Row],[Girls (0-17)4]]</f>
        <v>3567.3744228287019</v>
      </c>
      <c r="P91" s="74">
        <f>Table13453[[#This Row],[Total PiN]]*Table13453[[#This Row],[Women (18+)5]]</f>
        <v>3688.1082376656818</v>
      </c>
      <c r="Q91" s="70">
        <v>0.2471584106465913</v>
      </c>
      <c r="R91" s="70">
        <v>0.30667982201271349</v>
      </c>
      <c r="S91" s="70">
        <v>0.21936873833653314</v>
      </c>
      <c r="T91" s="70">
        <v>0.22679302900416196</v>
      </c>
      <c r="U91" s="72">
        <v>7991.0125369622756</v>
      </c>
      <c r="V91" s="72">
        <v>9915.4315490446843</v>
      </c>
      <c r="W91" s="72">
        <v>7092.5295792235647</v>
      </c>
      <c r="X91" s="76">
        <v>7332.5683448389727</v>
      </c>
      <c r="Y91" s="67">
        <v>17906.444086006959</v>
      </c>
      <c r="Z91" s="67">
        <v>14425.097924062538</v>
      </c>
      <c r="AA91" s="73">
        <v>1858.1513132601449</v>
      </c>
      <c r="AB91" s="72">
        <v>2179.5422766136153</v>
      </c>
      <c r="AC91" s="72">
        <v>2108.3805416018795</v>
      </c>
      <c r="AD91" s="72">
        <v>1519.983946362602</v>
      </c>
      <c r="AE91" s="72">
        <v>1480.2833272748546</v>
      </c>
      <c r="AF91" s="72">
        <v>1325.84703741619</v>
      </c>
      <c r="AG91" s="72">
        <v>899.45698537307555</v>
      </c>
      <c r="AH91" s="72">
        <v>498.91952427035045</v>
      </c>
      <c r="AI91" s="72">
        <v>493.94331837144966</v>
      </c>
      <c r="AJ91" s="72">
        <v>565.306636957357</v>
      </c>
      <c r="AK91" s="72">
        <v>540.85877355602656</v>
      </c>
      <c r="AL91" s="72">
        <v>445.5288487042726</v>
      </c>
      <c r="AM91" s="72">
        <v>314.54527941487441</v>
      </c>
      <c r="AN91" s="72">
        <v>136.96057542724711</v>
      </c>
      <c r="AO91" s="72">
        <v>48.367382249247427</v>
      </c>
      <c r="AP91" s="72">
        <v>5.8213811595621276</v>
      </c>
      <c r="AQ91" s="76">
        <v>3.2007760497929318</v>
      </c>
      <c r="AR91" s="73">
        <v>2130.9972763500964</v>
      </c>
      <c r="AS91" s="72">
        <v>2645.44981811563</v>
      </c>
      <c r="AT91" s="72">
        <v>2335.8910355063267</v>
      </c>
      <c r="AU91" s="72">
        <v>1457.6550066031452</v>
      </c>
      <c r="AV91" s="72">
        <v>2012.0162660731655</v>
      </c>
      <c r="AW91" s="72">
        <v>2219.0518790901519</v>
      </c>
      <c r="AX91" s="72">
        <v>1501.5751160280811</v>
      </c>
      <c r="AY91" s="72">
        <v>738.5203316876183</v>
      </c>
      <c r="AZ91" s="72">
        <v>612.44429071924708</v>
      </c>
      <c r="BA91" s="72">
        <v>552.84473865077189</v>
      </c>
      <c r="BB91" s="72">
        <v>504.4221308767751</v>
      </c>
      <c r="BC91" s="72">
        <v>450.56646210924794</v>
      </c>
      <c r="BD91" s="72">
        <v>366.8759139424522</v>
      </c>
      <c r="BE91" s="72">
        <v>217.1579177644274</v>
      </c>
      <c r="BF91" s="72">
        <v>108.10367426689207</v>
      </c>
      <c r="BG91" s="72">
        <v>41.740848215831278</v>
      </c>
      <c r="BH91" s="76">
        <v>11.131380007099242</v>
      </c>
      <c r="BI91" s="73">
        <v>3989.1485896102408</v>
      </c>
      <c r="BJ91" s="72">
        <v>4824.9920947292458</v>
      </c>
      <c r="BK91" s="72">
        <v>4444.2715771082057</v>
      </c>
      <c r="BL91" s="72">
        <v>2977.6389529657476</v>
      </c>
      <c r="BM91" s="72">
        <v>3492.2995933480206</v>
      </c>
      <c r="BN91" s="72">
        <v>3544.8989165063417</v>
      </c>
      <c r="BO91" s="72">
        <v>2401.032101401157</v>
      </c>
      <c r="BP91" s="72">
        <v>1237.4398559579688</v>
      </c>
      <c r="BQ91" s="72">
        <v>1106.3876090906965</v>
      </c>
      <c r="BR91" s="72">
        <v>1118.151375608129</v>
      </c>
      <c r="BS91" s="72">
        <v>1045.2809044328014</v>
      </c>
      <c r="BT91" s="72">
        <v>896.09531081352065</v>
      </c>
      <c r="BU91" s="72">
        <v>681.42119335732673</v>
      </c>
      <c r="BV91" s="72">
        <v>354.11849319167453</v>
      </c>
      <c r="BW91" s="72">
        <v>156.4710565161395</v>
      </c>
      <c r="BX91" s="72">
        <v>47.562229375393414</v>
      </c>
      <c r="BY91" s="76">
        <v>14.332156056892172</v>
      </c>
    </row>
    <row r="92" spans="1:77" x14ac:dyDescent="0.35">
      <c r="A92" s="65" t="s">
        <v>490</v>
      </c>
      <c r="B92" s="66" t="s">
        <v>206</v>
      </c>
      <c r="C92" s="65" t="s">
        <v>1126</v>
      </c>
      <c r="D92" s="65" t="s">
        <v>490</v>
      </c>
      <c r="E92" s="65" t="s">
        <v>489</v>
      </c>
      <c r="F92" s="65" t="s">
        <v>1129</v>
      </c>
      <c r="G92" s="66">
        <v>8706</v>
      </c>
      <c r="H92" s="68">
        <v>48493.721510453666</v>
      </c>
      <c r="I92" s="69">
        <v>4</v>
      </c>
      <c r="J9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19397</v>
      </c>
      <c r="K9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6965</v>
      </c>
      <c r="L92" s="88">
        <f>SUM(Table13453[[#This Row],[HC PiN]:[IDP PiN]])</f>
        <v>26362</v>
      </c>
      <c r="M92" s="68">
        <f>Table13453[[#This Row],[Total PiN]]*Table13453[[#This Row],[Boys (0-17)2]]</f>
        <v>6490.9176427881494</v>
      </c>
      <c r="N92" s="68">
        <f>Table13453[[#This Row],[Total PiN]]*Table13453[[#This Row],[Men (18+)3]]</f>
        <v>7633.2677566576212</v>
      </c>
      <c r="O92" s="68">
        <f>Table13453[[#This Row],[Total PiN]]*Table13453[[#This Row],[Girls (0-17)4]]</f>
        <v>6157.8012066609581</v>
      </c>
      <c r="P92" s="68">
        <f>Table13453[[#This Row],[Total PiN]]*Table13453[[#This Row],[Women (18+)5]]</f>
        <v>6080.0133938932686</v>
      </c>
      <c r="Q92" s="70">
        <v>0.24622250370943591</v>
      </c>
      <c r="R92" s="70">
        <v>0.2895557149175943</v>
      </c>
      <c r="S92" s="70">
        <v>0.23358626836586593</v>
      </c>
      <c r="T92" s="70">
        <v>0.23063551300710372</v>
      </c>
      <c r="U92" s="65">
        <v>11940.245524492029</v>
      </c>
      <c r="V92" s="65">
        <v>14041.634200974133</v>
      </c>
      <c r="W92" s="65">
        <v>11327.467446800396</v>
      </c>
      <c r="X92" s="71">
        <v>11184.374338187103</v>
      </c>
      <c r="Y92" s="67">
        <v>25981.879725466162</v>
      </c>
      <c r="Z92" s="67">
        <v>22511.841784987497</v>
      </c>
      <c r="AA92" s="66">
        <v>3896.6200577434906</v>
      </c>
      <c r="AB92" s="65">
        <v>3425.4505003580321</v>
      </c>
      <c r="AC92" s="65">
        <v>2797.3163834220463</v>
      </c>
      <c r="AD92" s="65">
        <v>1971.7300513781079</v>
      </c>
      <c r="AE92" s="65">
        <v>2162.1325761866319</v>
      </c>
      <c r="AF92" s="65">
        <v>2069.0706847618271</v>
      </c>
      <c r="AG92" s="65">
        <v>1440.3229814621563</v>
      </c>
      <c r="AH92" s="65">
        <v>804.54155880325663</v>
      </c>
      <c r="AI92" s="65">
        <v>774.77898493589112</v>
      </c>
      <c r="AJ92" s="65">
        <v>876.92238116276974</v>
      </c>
      <c r="AK92" s="65">
        <v>829.71066646762301</v>
      </c>
      <c r="AL92" s="65">
        <v>668.97890135117871</v>
      </c>
      <c r="AM92" s="65">
        <v>432.83625725030043</v>
      </c>
      <c r="AN92" s="65">
        <v>197.25530425869979</v>
      </c>
      <c r="AO92" s="65">
        <v>94.531083995968174</v>
      </c>
      <c r="AP92" s="65">
        <v>57.860611420372116</v>
      </c>
      <c r="AQ92" s="71">
        <v>11.78280002914563</v>
      </c>
      <c r="AR92" s="66">
        <v>4154.0050790631312</v>
      </c>
      <c r="AS92" s="65">
        <v>3750.4228880809483</v>
      </c>
      <c r="AT92" s="65">
        <v>2949.7194774254031</v>
      </c>
      <c r="AU92" s="65">
        <v>1802.0791114283427</v>
      </c>
      <c r="AV92" s="65">
        <v>2526.7788970047072</v>
      </c>
      <c r="AW92" s="65">
        <v>2985.5773057708302</v>
      </c>
      <c r="AX92" s="65">
        <v>2416.2896495300474</v>
      </c>
      <c r="AY92" s="65">
        <v>1275.8423713188668</v>
      </c>
      <c r="AZ92" s="65">
        <v>1053.5630606874249</v>
      </c>
      <c r="BA92" s="65">
        <v>915.28066626461236</v>
      </c>
      <c r="BB92" s="65">
        <v>714.93030071736723</v>
      </c>
      <c r="BC92" s="65">
        <v>571.79176535728084</v>
      </c>
      <c r="BD92" s="65">
        <v>391.14961980632319</v>
      </c>
      <c r="BE92" s="65">
        <v>226.79155526834685</v>
      </c>
      <c r="BF92" s="65">
        <v>132.31200305091687</v>
      </c>
      <c r="BG92" s="65">
        <v>85.490754017555574</v>
      </c>
      <c r="BH92" s="71">
        <v>29.85522067406086</v>
      </c>
      <c r="BI92" s="66">
        <v>8050.6251368066214</v>
      </c>
      <c r="BJ92" s="65">
        <v>7175.8733884389803</v>
      </c>
      <c r="BK92" s="65">
        <v>5747.0358608474498</v>
      </c>
      <c r="BL92" s="65">
        <v>3773.8091628064494</v>
      </c>
      <c r="BM92" s="65">
        <v>4688.9114731913387</v>
      </c>
      <c r="BN92" s="65">
        <v>5054.6479905326569</v>
      </c>
      <c r="BO92" s="65">
        <v>3856.6126309922042</v>
      </c>
      <c r="BP92" s="65">
        <v>2080.3839301221237</v>
      </c>
      <c r="BQ92" s="65">
        <v>1828.3420456233162</v>
      </c>
      <c r="BR92" s="65">
        <v>1792.2030474273824</v>
      </c>
      <c r="BS92" s="65">
        <v>1544.6409671849901</v>
      </c>
      <c r="BT92" s="65">
        <v>1240.7706667084592</v>
      </c>
      <c r="BU92" s="65">
        <v>823.98587705662351</v>
      </c>
      <c r="BV92" s="65">
        <v>424.04685952704659</v>
      </c>
      <c r="BW92" s="65">
        <v>226.84308704688505</v>
      </c>
      <c r="BX92" s="65">
        <v>143.35136543792768</v>
      </c>
      <c r="BY92" s="71">
        <v>41.638020703206486</v>
      </c>
    </row>
    <row r="93" spans="1:77" x14ac:dyDescent="0.35">
      <c r="A93" s="72" t="s">
        <v>491</v>
      </c>
      <c r="B93" s="73" t="s">
        <v>206</v>
      </c>
      <c r="C93" s="72" t="s">
        <v>1126</v>
      </c>
      <c r="D93" s="72" t="s">
        <v>491</v>
      </c>
      <c r="E93" s="72" t="s">
        <v>148</v>
      </c>
      <c r="F93" s="72" t="s">
        <v>1087</v>
      </c>
      <c r="G93" s="73">
        <v>17586</v>
      </c>
      <c r="H93" s="74">
        <v>50032.043651133376</v>
      </c>
      <c r="I93" s="75">
        <v>4</v>
      </c>
      <c r="J9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20013</v>
      </c>
      <c r="K9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14069</v>
      </c>
      <c r="L93" s="89">
        <f>SUM(Table13453[[#This Row],[HC PiN]:[IDP PiN]])</f>
        <v>34082</v>
      </c>
      <c r="M93" s="74">
        <f>Table13453[[#This Row],[Total PiN]]*Table13453[[#This Row],[Boys (0-17)2]]</f>
        <v>7104.5102292582415</v>
      </c>
      <c r="N93" s="74">
        <f>Table13453[[#This Row],[Total PiN]]*Table13453[[#This Row],[Men (18+)3]]</f>
        <v>12439.220688283502</v>
      </c>
      <c r="O93" s="74">
        <f>Table13453[[#This Row],[Total PiN]]*Table13453[[#This Row],[Girls (0-17)4]]</f>
        <v>6156.1518475901839</v>
      </c>
      <c r="P93" s="74">
        <f>Table13453[[#This Row],[Total PiN]]*Table13453[[#This Row],[Women (18+)5]]</f>
        <v>8382.1172348680811</v>
      </c>
      <c r="Q93" s="70">
        <v>0.20845344255789688</v>
      </c>
      <c r="R93" s="70">
        <v>0.36497918808413538</v>
      </c>
      <c r="S93" s="70">
        <v>0.1806276582239946</v>
      </c>
      <c r="T93" s="70">
        <v>0.24593971113397339</v>
      </c>
      <c r="U93" s="72">
        <v>10429.35173728572</v>
      </c>
      <c r="V93" s="72">
        <v>18260.654669980679</v>
      </c>
      <c r="W93" s="72">
        <v>9037.1708808648982</v>
      </c>
      <c r="X93" s="76">
        <v>12304.866363002089</v>
      </c>
      <c r="Y93" s="67">
        <v>28690.006407266399</v>
      </c>
      <c r="Z93" s="67">
        <v>21342.037243866987</v>
      </c>
      <c r="AA93" s="73">
        <v>2240.3060463261763</v>
      </c>
      <c r="AB93" s="72">
        <v>2769.8949169954567</v>
      </c>
      <c r="AC93" s="72">
        <v>2759.9961100940118</v>
      </c>
      <c r="AD93" s="72">
        <v>2079.0280890887361</v>
      </c>
      <c r="AE93" s="72">
        <v>2314.6566796475963</v>
      </c>
      <c r="AF93" s="72">
        <v>2341.9963269191467</v>
      </c>
      <c r="AG93" s="72">
        <v>1755.0739456783924</v>
      </c>
      <c r="AH93" s="72">
        <v>983.26237873504249</v>
      </c>
      <c r="AI93" s="72">
        <v>891.81593815914869</v>
      </c>
      <c r="AJ93" s="72">
        <v>961.98649779017035</v>
      </c>
      <c r="AK93" s="72">
        <v>786.31887454399407</v>
      </c>
      <c r="AL93" s="72">
        <v>586.48366490252783</v>
      </c>
      <c r="AM93" s="72">
        <v>422.54486032551449</v>
      </c>
      <c r="AN93" s="72">
        <v>220.52340186888767</v>
      </c>
      <c r="AO93" s="72">
        <v>134.03617270055224</v>
      </c>
      <c r="AP93" s="72">
        <v>49.995270110156916</v>
      </c>
      <c r="AQ93" s="76">
        <v>44.118069981472587</v>
      </c>
      <c r="AR93" s="73">
        <v>1976.9119629848574</v>
      </c>
      <c r="AS93" s="72">
        <v>3608.861069949091</v>
      </c>
      <c r="AT93" s="72">
        <v>3500.843418310139</v>
      </c>
      <c r="AU93" s="72">
        <v>2290.6266308001545</v>
      </c>
      <c r="AV93" s="72">
        <v>3595.9534523419361</v>
      </c>
      <c r="AW93" s="72">
        <v>4304.7504162877876</v>
      </c>
      <c r="AX93" s="72">
        <v>2908.742563857295</v>
      </c>
      <c r="AY93" s="72">
        <v>1447.6653633218802</v>
      </c>
      <c r="AZ93" s="72">
        <v>1192.2008261137512</v>
      </c>
      <c r="BA93" s="72">
        <v>1046.5256275806321</v>
      </c>
      <c r="BB93" s="72">
        <v>879.16250950849144</v>
      </c>
      <c r="BC93" s="72">
        <v>733.99709941344702</v>
      </c>
      <c r="BD93" s="72">
        <v>511.03784410459633</v>
      </c>
      <c r="BE93" s="72">
        <v>318.02758928456336</v>
      </c>
      <c r="BF93" s="72">
        <v>206.76320265847011</v>
      </c>
      <c r="BG93" s="72">
        <v>92.39026494835457</v>
      </c>
      <c r="BH93" s="76">
        <v>75.546565800941892</v>
      </c>
      <c r="BI93" s="73">
        <v>4217.2180093110337</v>
      </c>
      <c r="BJ93" s="72">
        <v>6378.7559869445458</v>
      </c>
      <c r="BK93" s="72">
        <v>6260.8395284041508</v>
      </c>
      <c r="BL93" s="72">
        <v>4369.6547198888902</v>
      </c>
      <c r="BM93" s="72">
        <v>5910.6101319895342</v>
      </c>
      <c r="BN93" s="72">
        <v>6646.7467432069343</v>
      </c>
      <c r="BO93" s="72">
        <v>4663.8165095356871</v>
      </c>
      <c r="BP93" s="72">
        <v>2430.9277420569229</v>
      </c>
      <c r="BQ93" s="72">
        <v>2084.0167642728998</v>
      </c>
      <c r="BR93" s="72">
        <v>2008.5121253708026</v>
      </c>
      <c r="BS93" s="72">
        <v>1665.4813840524857</v>
      </c>
      <c r="BT93" s="72">
        <v>1320.4807643159752</v>
      </c>
      <c r="BU93" s="72">
        <v>933.58270443011088</v>
      </c>
      <c r="BV93" s="72">
        <v>538.55099115345092</v>
      </c>
      <c r="BW93" s="72">
        <v>340.79937535902241</v>
      </c>
      <c r="BX93" s="72">
        <v>142.38553505851149</v>
      </c>
      <c r="BY93" s="76">
        <v>119.66463578241446</v>
      </c>
    </row>
    <row r="94" spans="1:77" x14ac:dyDescent="0.35">
      <c r="A94" s="65" t="s">
        <v>209</v>
      </c>
      <c r="B94" s="66" t="s">
        <v>206</v>
      </c>
      <c r="C94" s="65" t="s">
        <v>1126</v>
      </c>
      <c r="D94" s="65" t="s">
        <v>209</v>
      </c>
      <c r="E94" s="65" t="s">
        <v>210</v>
      </c>
      <c r="F94" s="65" t="s">
        <v>1130</v>
      </c>
      <c r="G94" s="66">
        <v>29299</v>
      </c>
      <c r="H94" s="68">
        <v>27476.872717387123</v>
      </c>
      <c r="I94" s="69">
        <v>4.5</v>
      </c>
      <c r="J9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9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94" s="88">
        <f>SUM(Table13453[[#This Row],[HC PiN]:[IDP PiN]])</f>
        <v>0</v>
      </c>
      <c r="M94" s="68">
        <f>Table13453[[#This Row],[Total PiN]]*Table13453[[#This Row],[Boys (0-17)2]]</f>
        <v>0</v>
      </c>
      <c r="N94" s="68">
        <f>Table13453[[#This Row],[Total PiN]]*Table13453[[#This Row],[Men (18+)3]]</f>
        <v>0</v>
      </c>
      <c r="O94" s="68">
        <f>Table13453[[#This Row],[Total PiN]]*Table13453[[#This Row],[Girls (0-17)4]]</f>
        <v>0</v>
      </c>
      <c r="P94" s="68">
        <f>Table13453[[#This Row],[Total PiN]]*Table13453[[#This Row],[Women (18+)5]]</f>
        <v>0</v>
      </c>
      <c r="Q94" s="70">
        <v>0.2310870536713921</v>
      </c>
      <c r="R94" s="70">
        <v>0.34525815183283409</v>
      </c>
      <c r="S94" s="70">
        <v>0.2023536549894028</v>
      </c>
      <c r="T94" s="70">
        <v>0.22130113950637098</v>
      </c>
      <c r="U94" s="65">
        <v>6349.5495603648469</v>
      </c>
      <c r="V94" s="65">
        <v>9486.6142925510994</v>
      </c>
      <c r="W94" s="65">
        <v>5560.0456220418882</v>
      </c>
      <c r="X94" s="71">
        <v>6080.6632424292866</v>
      </c>
      <c r="Y94" s="67">
        <v>15836.163852915946</v>
      </c>
      <c r="Z94" s="67">
        <v>11640.708864471175</v>
      </c>
      <c r="AA94" s="66">
        <v>1503.6037918442676</v>
      </c>
      <c r="AB94" s="65">
        <v>1704.2154589117617</v>
      </c>
      <c r="AC94" s="65">
        <v>1622.9202356327719</v>
      </c>
      <c r="AD94" s="65">
        <v>1173.5312359650959</v>
      </c>
      <c r="AE94" s="65">
        <v>1163.193519095594</v>
      </c>
      <c r="AF94" s="65">
        <v>1099.0484558225887</v>
      </c>
      <c r="AG94" s="65">
        <v>811.81774038409173</v>
      </c>
      <c r="AH94" s="65">
        <v>465.63330334760968</v>
      </c>
      <c r="AI94" s="65">
        <v>475.41549265982292</v>
      </c>
      <c r="AJ94" s="65">
        <v>525.41248059304553</v>
      </c>
      <c r="AK94" s="65">
        <v>384.87755139434296</v>
      </c>
      <c r="AL94" s="65">
        <v>273.9412123302651</v>
      </c>
      <c r="AM94" s="65">
        <v>225.57797068856513</v>
      </c>
      <c r="AN94" s="65">
        <v>115.26350504517339</v>
      </c>
      <c r="AO94" s="65">
        <v>60.854515854290518</v>
      </c>
      <c r="AP94" s="65">
        <v>22.361938226139692</v>
      </c>
      <c r="AQ94" s="71">
        <v>13.040456675746801</v>
      </c>
      <c r="AR94" s="66">
        <v>1651.8940383203769</v>
      </c>
      <c r="AS94" s="65">
        <v>2105.6480145337518</v>
      </c>
      <c r="AT94" s="65">
        <v>1884.6380107124562</v>
      </c>
      <c r="AU94" s="65">
        <v>1226.1574246147911</v>
      </c>
      <c r="AV94" s="65">
        <v>2051.2159963453037</v>
      </c>
      <c r="AW94" s="65">
        <v>2431.7442729758</v>
      </c>
      <c r="AX94" s="65">
        <v>1450.3071230946673</v>
      </c>
      <c r="AY94" s="65">
        <v>685.74619198544201</v>
      </c>
      <c r="AZ94" s="65">
        <v>575.4798466541331</v>
      </c>
      <c r="BA94" s="65">
        <v>498.04812383634476</v>
      </c>
      <c r="BB94" s="65">
        <v>401.80907303039754</v>
      </c>
      <c r="BC94" s="65">
        <v>327.21569496876907</v>
      </c>
      <c r="BD94" s="65">
        <v>221.51393770943181</v>
      </c>
      <c r="BE94" s="65">
        <v>139.32628319380976</v>
      </c>
      <c r="BF94" s="65">
        <v>95.263431113986826</v>
      </c>
      <c r="BG94" s="65">
        <v>56.88293260430973</v>
      </c>
      <c r="BH94" s="71">
        <v>33.273457222176432</v>
      </c>
      <c r="BI94" s="66">
        <v>3155.4978301646443</v>
      </c>
      <c r="BJ94" s="65">
        <v>3809.8634734455131</v>
      </c>
      <c r="BK94" s="65">
        <v>3507.5582463452288</v>
      </c>
      <c r="BL94" s="65">
        <v>2399.6886605798868</v>
      </c>
      <c r="BM94" s="65">
        <v>3214.4095154408969</v>
      </c>
      <c r="BN94" s="65">
        <v>3530.7927287983898</v>
      </c>
      <c r="BO94" s="65">
        <v>2262.1248634787589</v>
      </c>
      <c r="BP94" s="65">
        <v>1151.3794953330519</v>
      </c>
      <c r="BQ94" s="65">
        <v>1050.8953393139559</v>
      </c>
      <c r="BR94" s="65">
        <v>1023.4606044293903</v>
      </c>
      <c r="BS94" s="65">
        <v>786.68662442474044</v>
      </c>
      <c r="BT94" s="65">
        <v>601.15690729903406</v>
      </c>
      <c r="BU94" s="65">
        <v>447.09190839799703</v>
      </c>
      <c r="BV94" s="65">
        <v>254.58978823898312</v>
      </c>
      <c r="BW94" s="65">
        <v>156.11794696827732</v>
      </c>
      <c r="BX94" s="65">
        <v>79.244870830449429</v>
      </c>
      <c r="BY94" s="71">
        <v>46.313913897923229</v>
      </c>
    </row>
    <row r="95" spans="1:77" x14ac:dyDescent="0.35">
      <c r="A95" s="72" t="s">
        <v>493</v>
      </c>
      <c r="B95" s="73" t="s">
        <v>206</v>
      </c>
      <c r="C95" s="72" t="s">
        <v>1126</v>
      </c>
      <c r="D95" s="72" t="s">
        <v>493</v>
      </c>
      <c r="E95" s="72" t="s">
        <v>851</v>
      </c>
      <c r="F95" s="72" t="s">
        <v>1131</v>
      </c>
      <c r="G95" s="73">
        <v>17457</v>
      </c>
      <c r="H95" s="74">
        <v>21935.340991487654</v>
      </c>
      <c r="I95" s="75">
        <v>4</v>
      </c>
      <c r="J9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8774</v>
      </c>
      <c r="K9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13966</v>
      </c>
      <c r="L95" s="89">
        <f>SUM(Table13453[[#This Row],[HC PiN]:[IDP PiN]])</f>
        <v>22740</v>
      </c>
      <c r="M95" s="74">
        <f>Table13453[[#This Row],[Total PiN]]*Table13453[[#This Row],[Boys (0-17)2]]</f>
        <v>4498.8650694637499</v>
      </c>
      <c r="N95" s="74">
        <f>Table13453[[#This Row],[Total PiN]]*Table13453[[#This Row],[Men (18+)3]]</f>
        <v>8912.222274172258</v>
      </c>
      <c r="O95" s="74">
        <f>Table13453[[#This Row],[Total PiN]]*Table13453[[#This Row],[Girls (0-17)4]]</f>
        <v>3710.8918831286255</v>
      </c>
      <c r="P95" s="74">
        <f>Table13453[[#This Row],[Total PiN]]*Table13453[[#This Row],[Women (18+)5]]</f>
        <v>5618.0207732353692</v>
      </c>
      <c r="Q95" s="70">
        <v>0.19783927306348945</v>
      </c>
      <c r="R95" s="70">
        <v>0.39191830581232445</v>
      </c>
      <c r="S95" s="70">
        <v>0.1631878576573714</v>
      </c>
      <c r="T95" s="70">
        <v>0.24705456346681481</v>
      </c>
      <c r="U95" s="72">
        <v>4339.6719161556794</v>
      </c>
      <c r="V95" s="72">
        <v>8596.8616787994742</v>
      </c>
      <c r="W95" s="72">
        <v>3579.5813033847912</v>
      </c>
      <c r="X95" s="76">
        <v>5419.2260931477113</v>
      </c>
      <c r="Y95" s="67">
        <v>12936.533594955154</v>
      </c>
      <c r="Z95" s="67">
        <v>8998.807396532502</v>
      </c>
      <c r="AA95" s="73">
        <v>635.55588224595158</v>
      </c>
      <c r="AB95" s="72">
        <v>1113.0562132452324</v>
      </c>
      <c r="AC95" s="72">
        <v>1246.983542885768</v>
      </c>
      <c r="AD95" s="72">
        <v>936.50250485728168</v>
      </c>
      <c r="AE95" s="72">
        <v>898.38924225219046</v>
      </c>
      <c r="AF95" s="72">
        <v>891.23861704333092</v>
      </c>
      <c r="AG95" s="72">
        <v>723.54923642547044</v>
      </c>
      <c r="AH95" s="72">
        <v>430.16689862992797</v>
      </c>
      <c r="AI95" s="72">
        <v>445.74458385271959</v>
      </c>
      <c r="AJ95" s="72">
        <v>512.53367061063682</v>
      </c>
      <c r="AK95" s="72">
        <v>450.06835127599777</v>
      </c>
      <c r="AL95" s="72">
        <v>345.47373991744934</v>
      </c>
      <c r="AM95" s="72">
        <v>213.47948468575061</v>
      </c>
      <c r="AN95" s="72">
        <v>89.921649673514921</v>
      </c>
      <c r="AO95" s="72">
        <v>38.802237061019639</v>
      </c>
      <c r="AP95" s="72">
        <v>21.758560346533521</v>
      </c>
      <c r="AQ95" s="76">
        <v>5.582981523726926</v>
      </c>
      <c r="AR95" s="73">
        <v>613.70797827637159</v>
      </c>
      <c r="AS95" s="72">
        <v>1542.7794091896108</v>
      </c>
      <c r="AT95" s="72">
        <v>1576.0175432781898</v>
      </c>
      <c r="AU95" s="72">
        <v>1060.4629544732923</v>
      </c>
      <c r="AV95" s="72">
        <v>1820.1527056396897</v>
      </c>
      <c r="AW95" s="72">
        <v>2191.6148055404683</v>
      </c>
      <c r="AX95" s="72">
        <v>1303.4415345327354</v>
      </c>
      <c r="AY95" s="72">
        <v>605.55985503595923</v>
      </c>
      <c r="AZ95" s="72">
        <v>470.21284612283603</v>
      </c>
      <c r="BA95" s="72">
        <v>422.63108391044875</v>
      </c>
      <c r="BB95" s="72">
        <v>422.36527652143536</v>
      </c>
      <c r="BC95" s="72">
        <v>374.82046538410327</v>
      </c>
      <c r="BD95" s="72">
        <v>264.93902838993722</v>
      </c>
      <c r="BE95" s="72">
        <v>150.10674501432391</v>
      </c>
      <c r="BF95" s="72">
        <v>75.736708639121503</v>
      </c>
      <c r="BG95" s="72">
        <v>28.096857883903173</v>
      </c>
      <c r="BH95" s="76">
        <v>13.887797122723818</v>
      </c>
      <c r="BI95" s="73">
        <v>1249.2638605223233</v>
      </c>
      <c r="BJ95" s="72">
        <v>2655.8356224348436</v>
      </c>
      <c r="BK95" s="72">
        <v>2823.001086163958</v>
      </c>
      <c r="BL95" s="72">
        <v>1996.9654593305743</v>
      </c>
      <c r="BM95" s="72">
        <v>2718.5419478918802</v>
      </c>
      <c r="BN95" s="72">
        <v>3082.8534225837993</v>
      </c>
      <c r="BO95" s="72">
        <v>2026.990770958206</v>
      </c>
      <c r="BP95" s="72">
        <v>1035.7267536658871</v>
      </c>
      <c r="BQ95" s="72">
        <v>915.95742997555556</v>
      </c>
      <c r="BR95" s="72">
        <v>935.16475452108557</v>
      </c>
      <c r="BS95" s="72">
        <v>872.43362779743325</v>
      </c>
      <c r="BT95" s="72">
        <v>720.29420530155267</v>
      </c>
      <c r="BU95" s="72">
        <v>478.41851307568777</v>
      </c>
      <c r="BV95" s="72">
        <v>240.02839468783881</v>
      </c>
      <c r="BW95" s="72">
        <v>114.53894570014114</v>
      </c>
      <c r="BX95" s="72">
        <v>49.855418230436705</v>
      </c>
      <c r="BY95" s="76">
        <v>19.470778646450743</v>
      </c>
    </row>
    <row r="96" spans="1:77" x14ac:dyDescent="0.35">
      <c r="A96" s="65" t="s">
        <v>495</v>
      </c>
      <c r="B96" s="66" t="s">
        <v>206</v>
      </c>
      <c r="C96" s="65" t="s">
        <v>1126</v>
      </c>
      <c r="D96" s="65" t="s">
        <v>495</v>
      </c>
      <c r="E96" s="65" t="s">
        <v>494</v>
      </c>
      <c r="F96" s="65" t="s">
        <v>1132</v>
      </c>
      <c r="G96" s="66">
        <v>3139</v>
      </c>
      <c r="H96" s="68">
        <v>11416.322215657177</v>
      </c>
      <c r="I96" s="69">
        <v>4</v>
      </c>
      <c r="J9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4567</v>
      </c>
      <c r="K9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2511</v>
      </c>
      <c r="L96" s="88">
        <f>SUM(Table13453[[#This Row],[HC PiN]:[IDP PiN]])</f>
        <v>7078</v>
      </c>
      <c r="M96" s="68">
        <f>Table13453[[#This Row],[Total PiN]]*Table13453[[#This Row],[Boys (0-17)2]]</f>
        <v>1636.1222130447698</v>
      </c>
      <c r="N96" s="68">
        <f>Table13453[[#This Row],[Total PiN]]*Table13453[[#This Row],[Men (18+)3]]</f>
        <v>2618.1142891697978</v>
      </c>
      <c r="O96" s="68">
        <f>Table13453[[#This Row],[Total PiN]]*Table13453[[#This Row],[Girls (0-17)4]]</f>
        <v>1170.8283371805032</v>
      </c>
      <c r="P96" s="68">
        <f>Table13453[[#This Row],[Total PiN]]*Table13453[[#This Row],[Women (18+)5]]</f>
        <v>1652.9351606049283</v>
      </c>
      <c r="Q96" s="70">
        <v>0.23115600636405337</v>
      </c>
      <c r="R96" s="70">
        <v>0.36989464384992904</v>
      </c>
      <c r="S96" s="70">
        <v>0.16541796230298153</v>
      </c>
      <c r="T96" s="70">
        <v>0.23353138748303592</v>
      </c>
      <c r="U96" s="65">
        <v>2638.9514507365343</v>
      </c>
      <c r="V96" s="65">
        <v>4222.8364400365444</v>
      </c>
      <c r="W96" s="65">
        <v>1888.4647579082696</v>
      </c>
      <c r="X96" s="71">
        <v>2666.0695669758275</v>
      </c>
      <c r="Y96" s="67">
        <v>6861.7878907730792</v>
      </c>
      <c r="Z96" s="67">
        <v>4554.5343248840973</v>
      </c>
      <c r="AA96" s="66">
        <v>654.69864005699765</v>
      </c>
      <c r="AB96" s="65">
        <v>568.86716570105534</v>
      </c>
      <c r="AC96" s="65">
        <v>462.56252142886029</v>
      </c>
      <c r="AD96" s="65">
        <v>335.9321399577189</v>
      </c>
      <c r="AE96" s="65">
        <v>406.20485146164998</v>
      </c>
      <c r="AF96" s="65">
        <v>426.53817532958874</v>
      </c>
      <c r="AG96" s="65">
        <v>312.81290650541149</v>
      </c>
      <c r="AH96" s="65">
        <v>192.30384771526428</v>
      </c>
      <c r="AI96" s="65">
        <v>225.43813049520998</v>
      </c>
      <c r="AJ96" s="65">
        <v>270.49492333529679</v>
      </c>
      <c r="AK96" s="65">
        <v>241.24775650398436</v>
      </c>
      <c r="AL96" s="65">
        <v>197.33467299240212</v>
      </c>
      <c r="AM96" s="65">
        <v>146.94926352694125</v>
      </c>
      <c r="AN96" s="65">
        <v>69.884327068183566</v>
      </c>
      <c r="AO96" s="65">
        <v>31.034614398764798</v>
      </c>
      <c r="AP96" s="65">
        <v>6.9346860994160071</v>
      </c>
      <c r="AQ96" s="71">
        <v>5.2957023073523164</v>
      </c>
      <c r="AR96" s="66">
        <v>933.26230750216189</v>
      </c>
      <c r="AS96" s="65">
        <v>822.79552211713667</v>
      </c>
      <c r="AT96" s="65">
        <v>647.42118495134616</v>
      </c>
      <c r="AU96" s="65">
        <v>426.30465477290812</v>
      </c>
      <c r="AV96" s="65">
        <v>838.47402369069334</v>
      </c>
      <c r="AW96" s="65">
        <v>1068.2162699005094</v>
      </c>
      <c r="AX96" s="65">
        <v>660.38443266229649</v>
      </c>
      <c r="AY96" s="65">
        <v>310.34034298957778</v>
      </c>
      <c r="AZ96" s="65">
        <v>228.43269381623711</v>
      </c>
      <c r="BA96" s="65">
        <v>200.82970523689443</v>
      </c>
      <c r="BB96" s="65">
        <v>191.35728858546977</v>
      </c>
      <c r="BC96" s="65">
        <v>179.70701407541696</v>
      </c>
      <c r="BD96" s="65">
        <v>163.57559337087503</v>
      </c>
      <c r="BE96" s="65">
        <v>105.38927862398771</v>
      </c>
      <c r="BF96" s="65">
        <v>58.955337045923145</v>
      </c>
      <c r="BG96" s="65">
        <v>11.670328819551038</v>
      </c>
      <c r="BH96" s="71">
        <v>14.671912612093704</v>
      </c>
      <c r="BI96" s="66">
        <v>1587.9609475591596</v>
      </c>
      <c r="BJ96" s="65">
        <v>1391.6626878181919</v>
      </c>
      <c r="BK96" s="65">
        <v>1109.9837063802065</v>
      </c>
      <c r="BL96" s="65">
        <v>762.23679473062714</v>
      </c>
      <c r="BM96" s="65">
        <v>1244.6788751523436</v>
      </c>
      <c r="BN96" s="65">
        <v>1494.7544452300979</v>
      </c>
      <c r="BO96" s="65">
        <v>973.19733916770804</v>
      </c>
      <c r="BP96" s="65">
        <v>502.64419070484212</v>
      </c>
      <c r="BQ96" s="65">
        <v>453.87082431144705</v>
      </c>
      <c r="BR96" s="65">
        <v>471.32462857219122</v>
      </c>
      <c r="BS96" s="65">
        <v>432.60504508945411</v>
      </c>
      <c r="BT96" s="65">
        <v>377.04168706781905</v>
      </c>
      <c r="BU96" s="65">
        <v>310.52485689781628</v>
      </c>
      <c r="BV96" s="65">
        <v>175.27360569217126</v>
      </c>
      <c r="BW96" s="65">
        <v>89.989951444687946</v>
      </c>
      <c r="BX96" s="65">
        <v>18.605014918967044</v>
      </c>
      <c r="BY96" s="71">
        <v>19.967614919446021</v>
      </c>
    </row>
    <row r="97" spans="1:77" x14ac:dyDescent="0.35">
      <c r="A97" s="72" t="s">
        <v>497</v>
      </c>
      <c r="B97" s="73" t="s">
        <v>206</v>
      </c>
      <c r="C97" s="72" t="s">
        <v>1126</v>
      </c>
      <c r="D97" s="72" t="s">
        <v>497</v>
      </c>
      <c r="E97" s="72" t="s">
        <v>496</v>
      </c>
      <c r="F97" s="72" t="s">
        <v>1133</v>
      </c>
      <c r="G97" s="73">
        <v>4486</v>
      </c>
      <c r="H97" s="74">
        <v>14642.960544331361</v>
      </c>
      <c r="I97" s="75">
        <v>4</v>
      </c>
      <c r="J9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5857</v>
      </c>
      <c r="K9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3589</v>
      </c>
      <c r="L97" s="89">
        <f>SUM(Table13453[[#This Row],[HC PiN]:[IDP PiN]])</f>
        <v>9446</v>
      </c>
      <c r="M97" s="74">
        <f>Table13453[[#This Row],[Total PiN]]*Table13453[[#This Row],[Boys (0-17)2]]</f>
        <v>2010.3965574917377</v>
      </c>
      <c r="N97" s="74">
        <f>Table13453[[#This Row],[Total PiN]]*Table13453[[#This Row],[Men (18+)3]]</f>
        <v>3234.8763765201097</v>
      </c>
      <c r="O97" s="74">
        <f>Table13453[[#This Row],[Total PiN]]*Table13453[[#This Row],[Girls (0-17)4]]</f>
        <v>1450.1616262151613</v>
      </c>
      <c r="P97" s="74">
        <f>Table13453[[#This Row],[Total PiN]]*Table13453[[#This Row],[Women (18+)5]]</f>
        <v>2750.5654397729909</v>
      </c>
      <c r="Q97" s="70">
        <v>0.21283046342279671</v>
      </c>
      <c r="R97" s="70">
        <v>0.34245991705696693</v>
      </c>
      <c r="S97" s="70">
        <v>0.15352123927748901</v>
      </c>
      <c r="T97" s="70">
        <v>0.29118838024274729</v>
      </c>
      <c r="U97" s="72">
        <v>130.03101578308775</v>
      </c>
      <c r="V97" s="72">
        <v>209.22949733679735</v>
      </c>
      <c r="W97" s="72">
        <v>93.795419915399833</v>
      </c>
      <c r="X97" s="76">
        <v>177.90461129607627</v>
      </c>
      <c r="Y97" s="67">
        <v>339.2605131198851</v>
      </c>
      <c r="Z97" s="67">
        <v>271.70003121147613</v>
      </c>
      <c r="AA97" s="73">
        <v>13.281133942854549</v>
      </c>
      <c r="AB97" s="72">
        <v>29.195916671282419</v>
      </c>
      <c r="AC97" s="72">
        <v>34.741857650167368</v>
      </c>
      <c r="AD97" s="72">
        <v>27.40780189387851</v>
      </c>
      <c r="AE97" s="72">
        <v>31.385735793545312</v>
      </c>
      <c r="AF97" s="72">
        <v>31.548942048183509</v>
      </c>
      <c r="AG97" s="72">
        <v>21.800350309769978</v>
      </c>
      <c r="AH97" s="72">
        <v>12.642280649502458</v>
      </c>
      <c r="AI97" s="72">
        <v>13.365490373077687</v>
      </c>
      <c r="AJ97" s="72">
        <v>15.687094753628784</v>
      </c>
      <c r="AK97" s="72">
        <v>15.032031140974748</v>
      </c>
      <c r="AL97" s="72">
        <v>12.173288150540269</v>
      </c>
      <c r="AM97" s="72">
        <v>7.3137808146268437</v>
      </c>
      <c r="AN97" s="72">
        <v>3.2677186304419328</v>
      </c>
      <c r="AO97" s="72">
        <v>1.6466909181718732</v>
      </c>
      <c r="AP97" s="72">
        <v>0.78489605092934056</v>
      </c>
      <c r="AQ97" s="76">
        <v>0.42502141990049491</v>
      </c>
      <c r="AR97" s="73">
        <v>19.158154438578887</v>
      </c>
      <c r="AS97" s="72">
        <v>46.234527205450405</v>
      </c>
      <c r="AT97" s="72">
        <v>46.615759646034697</v>
      </c>
      <c r="AU97" s="72">
        <v>29.771066601181136</v>
      </c>
      <c r="AV97" s="72">
        <v>40.002214369978596</v>
      </c>
      <c r="AW97" s="72">
        <v>43.768303550591042</v>
      </c>
      <c r="AX97" s="72">
        <v>29.259066515909492</v>
      </c>
      <c r="AY97" s="72">
        <v>14.881960495163229</v>
      </c>
      <c r="AZ97" s="72">
        <v>13.2950488249648</v>
      </c>
      <c r="BA97" s="72">
        <v>12.859881216517177</v>
      </c>
      <c r="BB97" s="72">
        <v>13.696696959524422</v>
      </c>
      <c r="BC97" s="72">
        <v>12.132242768119662</v>
      </c>
      <c r="BD97" s="72">
        <v>7.0115640886328396</v>
      </c>
      <c r="BE97" s="72">
        <v>4.2488701397705917</v>
      </c>
      <c r="BF97" s="72">
        <v>2.9692138435094702</v>
      </c>
      <c r="BG97" s="72">
        <v>2.4301358870842251</v>
      </c>
      <c r="BH97" s="76">
        <v>0.9258065688743865</v>
      </c>
      <c r="BI97" s="73">
        <v>32.439288381433435</v>
      </c>
      <c r="BJ97" s="72">
        <v>75.430443876732824</v>
      </c>
      <c r="BK97" s="72">
        <v>81.357617296202051</v>
      </c>
      <c r="BL97" s="72">
        <v>57.178868495059653</v>
      </c>
      <c r="BM97" s="72">
        <v>71.387950163523897</v>
      </c>
      <c r="BN97" s="72">
        <v>75.317245598774548</v>
      </c>
      <c r="BO97" s="72">
        <v>51.05941682567947</v>
      </c>
      <c r="BP97" s="72">
        <v>27.524241144665691</v>
      </c>
      <c r="BQ97" s="72">
        <v>26.660539198042489</v>
      </c>
      <c r="BR97" s="72">
        <v>28.546975970145965</v>
      </c>
      <c r="BS97" s="72">
        <v>28.728728100499168</v>
      </c>
      <c r="BT97" s="72">
        <v>24.305530918659933</v>
      </c>
      <c r="BU97" s="72">
        <v>14.325344903259682</v>
      </c>
      <c r="BV97" s="72">
        <v>7.5165887702125227</v>
      </c>
      <c r="BW97" s="72">
        <v>4.6159047616813424</v>
      </c>
      <c r="BX97" s="72">
        <v>3.2150319380135652</v>
      </c>
      <c r="BY97" s="76">
        <v>1.3508279887748813</v>
      </c>
    </row>
    <row r="98" spans="1:77" x14ac:dyDescent="0.35">
      <c r="A98" s="65" t="s">
        <v>499</v>
      </c>
      <c r="B98" s="66" t="s">
        <v>206</v>
      </c>
      <c r="C98" s="65" t="s">
        <v>1126</v>
      </c>
      <c r="D98" s="65" t="s">
        <v>499</v>
      </c>
      <c r="E98" s="65" t="s">
        <v>852</v>
      </c>
      <c r="F98" s="65" t="s">
        <v>1134</v>
      </c>
      <c r="G98" s="66">
        <v>5739</v>
      </c>
      <c r="H98" s="68">
        <v>24132.845161185658</v>
      </c>
      <c r="I98" s="69">
        <v>4</v>
      </c>
      <c r="J9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9653</v>
      </c>
      <c r="K9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4591</v>
      </c>
      <c r="L98" s="88">
        <f>SUM(Table13453[[#This Row],[HC PiN]:[IDP PiN]])</f>
        <v>14244</v>
      </c>
      <c r="M98" s="68">
        <f>Table13453[[#This Row],[Total PiN]]*Table13453[[#This Row],[Boys (0-17)2]]</f>
        <v>2568.8070567439195</v>
      </c>
      <c r="N98" s="68">
        <f>Table13453[[#This Row],[Total PiN]]*Table13453[[#This Row],[Men (18+)3]]</f>
        <v>5650.0815754947789</v>
      </c>
      <c r="O98" s="68">
        <f>Table13453[[#This Row],[Total PiN]]*Table13453[[#This Row],[Girls (0-17)4]]</f>
        <v>2273.2911233009295</v>
      </c>
      <c r="P98" s="68">
        <f>Table13453[[#This Row],[Total PiN]]*Table13453[[#This Row],[Women (18+)5]]</f>
        <v>3751.820244460363</v>
      </c>
      <c r="Q98" s="70">
        <v>0.18034309581184496</v>
      </c>
      <c r="R98" s="70">
        <v>0.3966639690743316</v>
      </c>
      <c r="S98" s="70">
        <v>0.15959640011941376</v>
      </c>
      <c r="T98" s="70">
        <v>0.26339653499440907</v>
      </c>
      <c r="U98" s="65">
        <v>4352.1920071161239</v>
      </c>
      <c r="V98" s="65">
        <v>9572.6301466921814</v>
      </c>
      <c r="W98" s="65">
        <v>3851.5152123644448</v>
      </c>
      <c r="X98" s="71">
        <v>6356.5077950128934</v>
      </c>
      <c r="Y98" s="67">
        <v>13924.822153808305</v>
      </c>
      <c r="Z98" s="67">
        <v>10208.023007377338</v>
      </c>
      <c r="AA98" s="66">
        <v>494.67459395444018</v>
      </c>
      <c r="AB98" s="65">
        <v>1050.0134698093852</v>
      </c>
      <c r="AC98" s="65">
        <v>1445.8488424043194</v>
      </c>
      <c r="AD98" s="65">
        <v>1404.0383188738222</v>
      </c>
      <c r="AE98" s="65">
        <v>1176.7610878991602</v>
      </c>
      <c r="AF98" s="65">
        <v>739.76362604077895</v>
      </c>
      <c r="AG98" s="65">
        <v>585.32230956574779</v>
      </c>
      <c r="AH98" s="65">
        <v>686.5959250666175</v>
      </c>
      <c r="AI98" s="65">
        <v>673.02653318919238</v>
      </c>
      <c r="AJ98" s="65">
        <v>936.78085167598306</v>
      </c>
      <c r="AK98" s="65">
        <v>528.62511347000122</v>
      </c>
      <c r="AL98" s="65">
        <v>276.09956664191742</v>
      </c>
      <c r="AM98" s="65">
        <v>120.95576447128406</v>
      </c>
      <c r="AN98" s="65">
        <v>54.103332775651019</v>
      </c>
      <c r="AO98" s="65">
        <v>23.555396170170678</v>
      </c>
      <c r="AP98" s="65">
        <v>9.6479630567462369</v>
      </c>
      <c r="AQ98" s="71">
        <v>2.2103123121245649</v>
      </c>
      <c r="AR98" s="66">
        <v>622.10600875535692</v>
      </c>
      <c r="AS98" s="65">
        <v>1210.9000864285488</v>
      </c>
      <c r="AT98" s="65">
        <v>1671.1341302128837</v>
      </c>
      <c r="AU98" s="65">
        <v>1570.7229426737363</v>
      </c>
      <c r="AV98" s="65">
        <v>2663.3389341432003</v>
      </c>
      <c r="AW98" s="65">
        <v>1885.9983396413729</v>
      </c>
      <c r="AX98" s="65">
        <v>960.76967464157894</v>
      </c>
      <c r="AY98" s="65">
        <v>861.36882430296498</v>
      </c>
      <c r="AZ98" s="65">
        <v>682.99722938960724</v>
      </c>
      <c r="BA98" s="65">
        <v>762.14139088251579</v>
      </c>
      <c r="BB98" s="65">
        <v>444.62130924209532</v>
      </c>
      <c r="BC98" s="65">
        <v>280.08504788593837</v>
      </c>
      <c r="BD98" s="65">
        <v>185.27400998350265</v>
      </c>
      <c r="BE98" s="65">
        <v>73.332713009271174</v>
      </c>
      <c r="BF98" s="65">
        <v>22.719712903362936</v>
      </c>
      <c r="BG98" s="65">
        <v>16.467451982307999</v>
      </c>
      <c r="BH98" s="71">
        <v>10.844347730062458</v>
      </c>
      <c r="BI98" s="66">
        <v>1116.7806027097972</v>
      </c>
      <c r="BJ98" s="65">
        <v>2260.9135562379342</v>
      </c>
      <c r="BK98" s="65">
        <v>3116.9829726172024</v>
      </c>
      <c r="BL98" s="65">
        <v>2974.7612615475591</v>
      </c>
      <c r="BM98" s="65">
        <v>3840.1000220423612</v>
      </c>
      <c r="BN98" s="65">
        <v>2625.7619656821516</v>
      </c>
      <c r="BO98" s="65">
        <v>1546.0919842073265</v>
      </c>
      <c r="BP98" s="65">
        <v>1547.9647493695827</v>
      </c>
      <c r="BQ98" s="65">
        <v>1356.0237625787993</v>
      </c>
      <c r="BR98" s="65">
        <v>1698.922242558499</v>
      </c>
      <c r="BS98" s="65">
        <v>973.24642271209621</v>
      </c>
      <c r="BT98" s="65">
        <v>556.18461452785584</v>
      </c>
      <c r="BU98" s="65">
        <v>306.22977445478671</v>
      </c>
      <c r="BV98" s="65">
        <v>127.4360457849222</v>
      </c>
      <c r="BW98" s="65">
        <v>46.275109073533613</v>
      </c>
      <c r="BX98" s="65">
        <v>26.115415039054238</v>
      </c>
      <c r="BY98" s="71">
        <v>13.054660042187022</v>
      </c>
    </row>
    <row r="99" spans="1:77" x14ac:dyDescent="0.35">
      <c r="A99" s="72" t="s">
        <v>211</v>
      </c>
      <c r="B99" s="73" t="s">
        <v>206</v>
      </c>
      <c r="C99" s="72" t="s">
        <v>1126</v>
      </c>
      <c r="D99" s="72" t="s">
        <v>211</v>
      </c>
      <c r="E99" s="72" t="s">
        <v>853</v>
      </c>
      <c r="F99" s="72" t="s">
        <v>1135</v>
      </c>
      <c r="G99" s="73">
        <v>9314</v>
      </c>
      <c r="H99" s="74">
        <v>90611.239444051564</v>
      </c>
      <c r="I99" s="75">
        <v>2</v>
      </c>
      <c r="J9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18122</v>
      </c>
      <c r="K9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5588</v>
      </c>
      <c r="L99" s="89">
        <f>SUM(Table13453[[#This Row],[HC PiN]:[IDP PiN]])</f>
        <v>23710</v>
      </c>
      <c r="M99" s="74">
        <f>Table13453[[#This Row],[Total PiN]]*Table13453[[#This Row],[Boys (0-17)2]]</f>
        <v>6291.0281491392434</v>
      </c>
      <c r="N99" s="74">
        <f>Table13453[[#This Row],[Total PiN]]*Table13453[[#This Row],[Men (18+)3]]</f>
        <v>6641.9743963662986</v>
      </c>
      <c r="O99" s="74">
        <f>Table13453[[#This Row],[Total PiN]]*Table13453[[#This Row],[Girls (0-17)4]]</f>
        <v>5539.3208598142246</v>
      </c>
      <c r="P99" s="74">
        <f>Table13453[[#This Row],[Total PiN]]*Table13453[[#This Row],[Women (18+)5]]</f>
        <v>5237.6765946802343</v>
      </c>
      <c r="Q99" s="70">
        <v>0.26533227115728569</v>
      </c>
      <c r="R99" s="70">
        <v>0.28013388428369035</v>
      </c>
      <c r="S99" s="70">
        <v>0.23362804132493567</v>
      </c>
      <c r="T99" s="70">
        <v>0.22090580323408832</v>
      </c>
      <c r="U99" s="72">
        <v>24042.085954066832</v>
      </c>
      <c r="V99" s="72">
        <v>25383.278465221698</v>
      </c>
      <c r="W99" s="72">
        <v>21169.326393338521</v>
      </c>
      <c r="X99" s="76">
        <v>20016.548631424517</v>
      </c>
      <c r="Y99" s="67">
        <v>49425.364419288526</v>
      </c>
      <c r="Z99" s="67">
        <v>41185.875024763038</v>
      </c>
      <c r="AA99" s="73">
        <v>7089.1211114387752</v>
      </c>
      <c r="AB99" s="72">
        <v>6417.0309934187544</v>
      </c>
      <c r="AC99" s="72">
        <v>5345.5674066658421</v>
      </c>
      <c r="AD99" s="72">
        <v>3748.218752945274</v>
      </c>
      <c r="AE99" s="72">
        <v>3888.2955263949952</v>
      </c>
      <c r="AF99" s="72">
        <v>3688.1959900228476</v>
      </c>
      <c r="AG99" s="72">
        <v>2690.4494020063175</v>
      </c>
      <c r="AH99" s="72">
        <v>1501.8178469838069</v>
      </c>
      <c r="AI99" s="72">
        <v>1404.6193421953317</v>
      </c>
      <c r="AJ99" s="72">
        <v>1550.8566514642805</v>
      </c>
      <c r="AK99" s="72">
        <v>1361.8528310635202</v>
      </c>
      <c r="AL99" s="72">
        <v>1059.501825031535</v>
      </c>
      <c r="AM99" s="72">
        <v>721.83719443588529</v>
      </c>
      <c r="AN99" s="72">
        <v>360.60127136392049</v>
      </c>
      <c r="AO99" s="72">
        <v>206.85069315580171</v>
      </c>
      <c r="AP99" s="72">
        <v>93.952968630446165</v>
      </c>
      <c r="AQ99" s="76">
        <v>57.105217545696824</v>
      </c>
      <c r="AR99" s="73">
        <v>8808.5294959969215</v>
      </c>
      <c r="AS99" s="72">
        <v>7464.0744643014859</v>
      </c>
      <c r="AT99" s="72">
        <v>5690.7470377670115</v>
      </c>
      <c r="AU99" s="72">
        <v>3426.0359601586356</v>
      </c>
      <c r="AV99" s="72">
        <v>4649.7690215470375</v>
      </c>
      <c r="AW99" s="72">
        <v>5387.6304697411115</v>
      </c>
      <c r="AX99" s="72">
        <v>4518.5031432247761</v>
      </c>
      <c r="AY99" s="72">
        <v>2275.2928837090417</v>
      </c>
      <c r="AZ99" s="72">
        <v>1582.0030647467636</v>
      </c>
      <c r="BA99" s="72">
        <v>1354.3915167252519</v>
      </c>
      <c r="BB99" s="72">
        <v>1241.5334719124903</v>
      </c>
      <c r="BC99" s="72">
        <v>1079.5967067481463</v>
      </c>
      <c r="BD99" s="72">
        <v>780.21573003090202</v>
      </c>
      <c r="BE99" s="72">
        <v>509.93429635732713</v>
      </c>
      <c r="BF99" s="72">
        <v>347.47389306819474</v>
      </c>
      <c r="BG99" s="72">
        <v>195.9400151171611</v>
      </c>
      <c r="BH99" s="76">
        <v>113.69324813625569</v>
      </c>
      <c r="BI99" s="73">
        <v>15897.650607435698</v>
      </c>
      <c r="BJ99" s="72">
        <v>13881.105457720239</v>
      </c>
      <c r="BK99" s="72">
        <v>11036.314444432855</v>
      </c>
      <c r="BL99" s="72">
        <v>7174.2547131039091</v>
      </c>
      <c r="BM99" s="72">
        <v>8538.0645479420327</v>
      </c>
      <c r="BN99" s="72">
        <v>9075.8264597639609</v>
      </c>
      <c r="BO99" s="72">
        <v>7208.9525452310918</v>
      </c>
      <c r="BP99" s="72">
        <v>3777.1107306928498</v>
      </c>
      <c r="BQ99" s="72">
        <v>2986.622406942095</v>
      </c>
      <c r="BR99" s="72">
        <v>2905.2481681895324</v>
      </c>
      <c r="BS99" s="72">
        <v>2603.3863029760109</v>
      </c>
      <c r="BT99" s="72">
        <v>2139.0985317796813</v>
      </c>
      <c r="BU99" s="72">
        <v>1502.0529244667871</v>
      </c>
      <c r="BV99" s="72">
        <v>870.53556772124784</v>
      </c>
      <c r="BW99" s="72">
        <v>554.32458622399645</v>
      </c>
      <c r="BX99" s="72">
        <v>289.89298374760733</v>
      </c>
      <c r="BY99" s="76">
        <v>170.79846568195251</v>
      </c>
    </row>
    <row r="100" spans="1:77" x14ac:dyDescent="0.35">
      <c r="A100" s="65" t="s">
        <v>501</v>
      </c>
      <c r="B100" s="66" t="s">
        <v>206</v>
      </c>
      <c r="C100" s="65" t="s">
        <v>1126</v>
      </c>
      <c r="D100" s="65" t="s">
        <v>501</v>
      </c>
      <c r="E100" s="65" t="s">
        <v>500</v>
      </c>
      <c r="F100" s="65" t="s">
        <v>1136</v>
      </c>
      <c r="G100" s="66">
        <v>9843</v>
      </c>
      <c r="H100" s="68">
        <v>120940.59366255692</v>
      </c>
      <c r="I100" s="69">
        <v>4</v>
      </c>
      <c r="J10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48376</v>
      </c>
      <c r="K10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7874</v>
      </c>
      <c r="L100" s="88">
        <f>SUM(Table13453[[#This Row],[HC PiN]:[IDP PiN]])</f>
        <v>56250</v>
      </c>
      <c r="M100" s="68">
        <f>Table13453[[#This Row],[Total PiN]]*Table13453[[#This Row],[Boys (0-17)2]]</f>
        <v>19258.169117258949</v>
      </c>
      <c r="N100" s="68">
        <f>Table13453[[#This Row],[Total PiN]]*Table13453[[#This Row],[Men (18+)3]]</f>
        <v>12029.6622266913</v>
      </c>
      <c r="O100" s="68">
        <f>Table13453[[#This Row],[Total PiN]]*Table13453[[#This Row],[Girls (0-17)4]]</f>
        <v>16501.987455292514</v>
      </c>
      <c r="P100" s="68">
        <f>Table13453[[#This Row],[Total PiN]]*Table13453[[#This Row],[Women (18+)5]]</f>
        <v>8460.1812007572298</v>
      </c>
      <c r="Q100" s="70">
        <v>0.34236745097349242</v>
      </c>
      <c r="R100" s="70">
        <v>0.21386066180784533</v>
      </c>
      <c r="S100" s="70">
        <v>0.29336866587186694</v>
      </c>
      <c r="T100" s="70">
        <v>0.15040322134679521</v>
      </c>
      <c r="U100" s="65">
        <v>41406.122771470524</v>
      </c>
      <c r="V100" s="65">
        <v>25864.435400108126</v>
      </c>
      <c r="W100" s="65">
        <v>35480.180612535885</v>
      </c>
      <c r="X100" s="71">
        <v>18189.854878442366</v>
      </c>
      <c r="Y100" s="67">
        <v>67270.558171578654</v>
      </c>
      <c r="Z100" s="67">
        <v>53670.035490978247</v>
      </c>
      <c r="AA100" s="66">
        <v>17857.689372902725</v>
      </c>
      <c r="AB100" s="65">
        <v>10440.153028449673</v>
      </c>
      <c r="AC100" s="65">
        <v>5301.0109633472339</v>
      </c>
      <c r="AD100" s="65">
        <v>3097.1320799185646</v>
      </c>
      <c r="AE100" s="65">
        <v>3859.1052550588179</v>
      </c>
      <c r="AF100" s="65">
        <v>3986.3995586935357</v>
      </c>
      <c r="AG100" s="65">
        <v>3266.4991479598361</v>
      </c>
      <c r="AH100" s="65">
        <v>1750.8762491816194</v>
      </c>
      <c r="AI100" s="65">
        <v>1236.7375600325661</v>
      </c>
      <c r="AJ100" s="65">
        <v>1151.0359815507852</v>
      </c>
      <c r="AK100" s="65">
        <v>804.36640305706544</v>
      </c>
      <c r="AL100" s="65">
        <v>455.18420814750442</v>
      </c>
      <c r="AM100" s="65">
        <v>266.41372693012323</v>
      </c>
      <c r="AN100" s="65">
        <v>98.813893937947128</v>
      </c>
      <c r="AO100" s="65">
        <v>50.093395854081727</v>
      </c>
      <c r="AP100" s="65">
        <v>23.626280153356102</v>
      </c>
      <c r="AQ100" s="71">
        <v>24.898385802824869</v>
      </c>
      <c r="AR100" s="66">
        <v>21210.171168399</v>
      </c>
      <c r="AS100" s="65">
        <v>11618.553618013881</v>
      </c>
      <c r="AT100" s="65">
        <v>6444.0817110796788</v>
      </c>
      <c r="AU100" s="65">
        <v>3488.5875208863222</v>
      </c>
      <c r="AV100" s="65">
        <v>4694.1344093638445</v>
      </c>
      <c r="AW100" s="65">
        <v>5635.3460405728911</v>
      </c>
      <c r="AX100" s="65">
        <v>5656.1504705158941</v>
      </c>
      <c r="AY100" s="65">
        <v>2917.9412577897756</v>
      </c>
      <c r="AZ100" s="65">
        <v>1906.3282106417994</v>
      </c>
      <c r="BA100" s="65">
        <v>1453.8796823896571</v>
      </c>
      <c r="BB100" s="65">
        <v>910.38215791246478</v>
      </c>
      <c r="BC100" s="65">
        <v>598.92016241792055</v>
      </c>
      <c r="BD100" s="65">
        <v>373.31078833421964</v>
      </c>
      <c r="BE100" s="65">
        <v>184.73980595736026</v>
      </c>
      <c r="BF100" s="65">
        <v>94.711323240402862</v>
      </c>
      <c r="BG100" s="65">
        <v>54.828608074044503</v>
      </c>
      <c r="BH100" s="71">
        <v>28.491235989490562</v>
      </c>
      <c r="BI100" s="66">
        <v>39067.860541301714</v>
      </c>
      <c r="BJ100" s="65">
        <v>22058.70664646355</v>
      </c>
      <c r="BK100" s="65">
        <v>11745.092674426913</v>
      </c>
      <c r="BL100" s="65">
        <v>6585.7196008048859</v>
      </c>
      <c r="BM100" s="65">
        <v>8553.2396644226628</v>
      </c>
      <c r="BN100" s="65">
        <v>9621.7455992664236</v>
      </c>
      <c r="BO100" s="65">
        <v>8922.6496184757307</v>
      </c>
      <c r="BP100" s="65">
        <v>4668.8175069713952</v>
      </c>
      <c r="BQ100" s="65">
        <v>3143.0657706743655</v>
      </c>
      <c r="BR100" s="65">
        <v>2604.9156639404423</v>
      </c>
      <c r="BS100" s="65">
        <v>1714.7485609695304</v>
      </c>
      <c r="BT100" s="65">
        <v>1054.1043705654247</v>
      </c>
      <c r="BU100" s="65">
        <v>639.72451526434281</v>
      </c>
      <c r="BV100" s="65">
        <v>283.55369989530737</v>
      </c>
      <c r="BW100" s="65">
        <v>144.8047190944846</v>
      </c>
      <c r="BX100" s="65">
        <v>78.454888227400588</v>
      </c>
      <c r="BY100" s="71">
        <v>53.389621792315438</v>
      </c>
    </row>
    <row r="101" spans="1:77" x14ac:dyDescent="0.35">
      <c r="A101" s="72" t="s">
        <v>503</v>
      </c>
      <c r="B101" s="73" t="s">
        <v>206</v>
      </c>
      <c r="C101" s="72" t="s">
        <v>1126</v>
      </c>
      <c r="D101" s="72" t="s">
        <v>503</v>
      </c>
      <c r="E101" s="72" t="s">
        <v>502</v>
      </c>
      <c r="F101" s="72" t="s">
        <v>1137</v>
      </c>
      <c r="G101" s="73">
        <v>26388</v>
      </c>
      <c r="H101" s="74">
        <v>117644.31463060886</v>
      </c>
      <c r="I101" s="75">
        <v>4</v>
      </c>
      <c r="J10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47058</v>
      </c>
      <c r="K10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21110</v>
      </c>
      <c r="L101" s="89">
        <f>SUM(Table13453[[#This Row],[HC PiN]:[IDP PiN]])</f>
        <v>68168</v>
      </c>
      <c r="M101" s="74">
        <f>Table13453[[#This Row],[Total PiN]]*Table13453[[#This Row],[Boys (0-17)2]]</f>
        <v>21296.24988318067</v>
      </c>
      <c r="N101" s="74">
        <f>Table13453[[#This Row],[Total PiN]]*Table13453[[#This Row],[Men (18+)3]]</f>
        <v>16467.080772444602</v>
      </c>
      <c r="O101" s="74">
        <f>Table13453[[#This Row],[Total PiN]]*Table13453[[#This Row],[Girls (0-17)4]]</f>
        <v>17919.145846324929</v>
      </c>
      <c r="P101" s="74">
        <f>Table13453[[#This Row],[Total PiN]]*Table13453[[#This Row],[Women (18+)5]]</f>
        <v>12485.523498049793</v>
      </c>
      <c r="Q101" s="70">
        <v>0.31240831303809219</v>
      </c>
      <c r="R101" s="70">
        <v>0.24156614206731317</v>
      </c>
      <c r="S101" s="70">
        <v>0.26286741354191012</v>
      </c>
      <c r="T101" s="70">
        <v>0.18315813135268444</v>
      </c>
      <c r="U101" s="72">
        <v>36753.061872271064</v>
      </c>
      <c r="V101" s="72">
        <v>28418.88322146935</v>
      </c>
      <c r="W101" s="72">
        <v>30924.856704858845</v>
      </c>
      <c r="X101" s="76">
        <v>21547.512832009594</v>
      </c>
      <c r="Y101" s="67">
        <v>65171.945093740418</v>
      </c>
      <c r="Z101" s="67">
        <v>52472.369536868442</v>
      </c>
      <c r="AA101" s="73">
        <v>12194.706092951463</v>
      </c>
      <c r="AB101" s="72">
        <v>9293.6702822460156</v>
      </c>
      <c r="AC101" s="72">
        <v>6679.1044596415313</v>
      </c>
      <c r="AD101" s="72">
        <v>4353.2165570718389</v>
      </c>
      <c r="AE101" s="72">
        <v>3959.9021543945764</v>
      </c>
      <c r="AF101" s="72">
        <v>3893.1145031805195</v>
      </c>
      <c r="AG101" s="72">
        <v>3670.3439219365196</v>
      </c>
      <c r="AH101" s="72">
        <v>2039.9566557880837</v>
      </c>
      <c r="AI101" s="72">
        <v>1525.9661550966571</v>
      </c>
      <c r="AJ101" s="72">
        <v>1527.3835653469282</v>
      </c>
      <c r="AK101" s="72">
        <v>1296.8108181526541</v>
      </c>
      <c r="AL101" s="72">
        <v>930.29498086647823</v>
      </c>
      <c r="AM101" s="72">
        <v>585.92838611488526</v>
      </c>
      <c r="AN101" s="72">
        <v>265.21029796739845</v>
      </c>
      <c r="AO101" s="72">
        <v>143.40708592315127</v>
      </c>
      <c r="AP101" s="72">
        <v>69.937827130952144</v>
      </c>
      <c r="AQ101" s="76">
        <v>43.415793058786171</v>
      </c>
      <c r="AR101" s="73">
        <v>14476.996257723315</v>
      </c>
      <c r="AS101" s="72">
        <v>11221.376598646595</v>
      </c>
      <c r="AT101" s="72">
        <v>8116.6304057191819</v>
      </c>
      <c r="AU101" s="72">
        <v>4642.4718901968135</v>
      </c>
      <c r="AV101" s="72">
        <v>4956.9253552796408</v>
      </c>
      <c r="AW101" s="72">
        <v>5232.4509769634797</v>
      </c>
      <c r="AX101" s="72">
        <v>5599.7176472794736</v>
      </c>
      <c r="AY101" s="72">
        <v>2987.7281298632174</v>
      </c>
      <c r="AZ101" s="72">
        <v>2179.9714374804144</v>
      </c>
      <c r="BA101" s="72">
        <v>1785.1681864597581</v>
      </c>
      <c r="BB101" s="72">
        <v>1242.3848369661337</v>
      </c>
      <c r="BC101" s="72">
        <v>961.9703579435577</v>
      </c>
      <c r="BD101" s="72">
        <v>771.19667039415083</v>
      </c>
      <c r="BE101" s="72">
        <v>481.03934929835884</v>
      </c>
      <c r="BF101" s="72">
        <v>292.76045659678778</v>
      </c>
      <c r="BG101" s="72">
        <v>145.96639429663284</v>
      </c>
      <c r="BH101" s="76">
        <v>77.190142632897192</v>
      </c>
      <c r="BI101" s="73">
        <v>26671.702350674772</v>
      </c>
      <c r="BJ101" s="72">
        <v>20515.046880892609</v>
      </c>
      <c r="BK101" s="72">
        <v>14795.734865360713</v>
      </c>
      <c r="BL101" s="72">
        <v>8995.6884472686561</v>
      </c>
      <c r="BM101" s="72">
        <v>8916.8275096742182</v>
      </c>
      <c r="BN101" s="72">
        <v>9125.5654801439978</v>
      </c>
      <c r="BO101" s="72">
        <v>9270.0615692159954</v>
      </c>
      <c r="BP101" s="72">
        <v>5027.6847856513014</v>
      </c>
      <c r="BQ101" s="72">
        <v>3705.9375925770714</v>
      </c>
      <c r="BR101" s="72">
        <v>3312.5517518066868</v>
      </c>
      <c r="BS101" s="72">
        <v>2539.1956551187877</v>
      </c>
      <c r="BT101" s="72">
        <v>1892.2653388100359</v>
      </c>
      <c r="BU101" s="72">
        <v>1357.1250565090363</v>
      </c>
      <c r="BV101" s="72">
        <v>746.24964726575729</v>
      </c>
      <c r="BW101" s="72">
        <v>436.16754251993905</v>
      </c>
      <c r="BX101" s="72">
        <v>215.90422142758499</v>
      </c>
      <c r="BY101" s="76">
        <v>120.60593569168337</v>
      </c>
    </row>
    <row r="102" spans="1:77" x14ac:dyDescent="0.35">
      <c r="A102" s="65" t="s">
        <v>214</v>
      </c>
      <c r="B102" s="66" t="s">
        <v>213</v>
      </c>
      <c r="C102" s="65" t="s">
        <v>1138</v>
      </c>
      <c r="D102" s="65" t="s">
        <v>214</v>
      </c>
      <c r="E102" s="65" t="s">
        <v>215</v>
      </c>
      <c r="F102" s="65" t="s">
        <v>1139</v>
      </c>
      <c r="G102" s="66">
        <v>8630</v>
      </c>
      <c r="H102" s="68">
        <v>39621.402521462092</v>
      </c>
      <c r="I102" s="69">
        <v>0</v>
      </c>
      <c r="J10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0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02" s="88">
        <f>SUM(Table13453[[#This Row],[HC PiN]:[IDP PiN]])</f>
        <v>0</v>
      </c>
      <c r="M102" s="68">
        <f>Table13453[[#This Row],[Total PiN]]*Table13453[[#This Row],[Boys (0-17)2]]</f>
        <v>0</v>
      </c>
      <c r="N102" s="68">
        <f>Table13453[[#This Row],[Total PiN]]*Table13453[[#This Row],[Men (18+)3]]</f>
        <v>0</v>
      </c>
      <c r="O102" s="68">
        <f>Table13453[[#This Row],[Total PiN]]*Table13453[[#This Row],[Girls (0-17)4]]</f>
        <v>0</v>
      </c>
      <c r="P102" s="68">
        <f>Table13453[[#This Row],[Total PiN]]*Table13453[[#This Row],[Women (18+)5]]</f>
        <v>0</v>
      </c>
      <c r="Q102" s="70">
        <v>0.28006114877636956</v>
      </c>
      <c r="R102" s="70">
        <v>0.23397723693534372</v>
      </c>
      <c r="S102" s="70">
        <v>0.26257955595186988</v>
      </c>
      <c r="T102" s="70">
        <v>0.22338205833641719</v>
      </c>
      <c r="U102" s="65">
        <v>11096.41550629162</v>
      </c>
      <c r="V102" s="65">
        <v>9270.5062854747612</v>
      </c>
      <c r="W102" s="65">
        <v>10403.770280275814</v>
      </c>
      <c r="X102" s="71">
        <v>8850.710449419912</v>
      </c>
      <c r="Y102" s="67">
        <v>20366.921791766381</v>
      </c>
      <c r="Z102" s="67">
        <v>19254.480729695726</v>
      </c>
      <c r="AA102" s="66">
        <v>3640.9692500805836</v>
      </c>
      <c r="AB102" s="65">
        <v>3051.7006950960385</v>
      </c>
      <c r="AC102" s="65">
        <v>2444.4225584642772</v>
      </c>
      <c r="AD102" s="65">
        <v>2011.0628797754252</v>
      </c>
      <c r="AE102" s="65">
        <v>1508.0239749715981</v>
      </c>
      <c r="AF102" s="65">
        <v>1319.0696168375734</v>
      </c>
      <c r="AG102" s="65">
        <v>1453.7889068282202</v>
      </c>
      <c r="AH102" s="65">
        <v>1200.8682784777895</v>
      </c>
      <c r="AI102" s="65">
        <v>894.20811560791333</v>
      </c>
      <c r="AJ102" s="65">
        <v>623.71179223013462</v>
      </c>
      <c r="AK102" s="65">
        <v>389.54815330426288</v>
      </c>
      <c r="AL102" s="65">
        <v>264.97900359395692</v>
      </c>
      <c r="AM102" s="65">
        <v>164.54323727012371</v>
      </c>
      <c r="AN102" s="65">
        <v>105.75529800957422</v>
      </c>
      <c r="AO102" s="65">
        <v>79.868007150428511</v>
      </c>
      <c r="AP102" s="65">
        <v>61.705898809969725</v>
      </c>
      <c r="AQ102" s="71">
        <v>40.255063187852926</v>
      </c>
      <c r="AR102" s="66">
        <v>3465.820328924427</v>
      </c>
      <c r="AS102" s="65">
        <v>3208.9389850852021</v>
      </c>
      <c r="AT102" s="65">
        <v>2869.1059961682176</v>
      </c>
      <c r="AU102" s="65">
        <v>2454.4248428043129</v>
      </c>
      <c r="AV102" s="65">
        <v>1707.6569426360945</v>
      </c>
      <c r="AW102" s="65">
        <v>1388.3793019759921</v>
      </c>
      <c r="AX102" s="65">
        <v>1360.4861640871536</v>
      </c>
      <c r="AY102" s="65">
        <v>1043.8825385013472</v>
      </c>
      <c r="AZ102" s="65">
        <v>900.6489368328962</v>
      </c>
      <c r="BA102" s="65">
        <v>671.65619987553623</v>
      </c>
      <c r="BB102" s="65">
        <v>483.69545233632465</v>
      </c>
      <c r="BC102" s="65">
        <v>346.73475607701278</v>
      </c>
      <c r="BD102" s="65">
        <v>197.83135533020706</v>
      </c>
      <c r="BE102" s="65">
        <v>118.79142045589089</v>
      </c>
      <c r="BF102" s="65">
        <v>74.334330455892967</v>
      </c>
      <c r="BG102" s="65">
        <v>38.079596750617739</v>
      </c>
      <c r="BH102" s="71">
        <v>36.454643469254471</v>
      </c>
      <c r="BI102" s="66">
        <v>7106.7895790050097</v>
      </c>
      <c r="BJ102" s="65">
        <v>6260.6396801812416</v>
      </c>
      <c r="BK102" s="65">
        <v>5313.528554632494</v>
      </c>
      <c r="BL102" s="65">
        <v>4465.4877225797372</v>
      </c>
      <c r="BM102" s="65">
        <v>3215.6809176076927</v>
      </c>
      <c r="BN102" s="65">
        <v>2707.4489188135658</v>
      </c>
      <c r="BO102" s="65">
        <v>2814.2750709153738</v>
      </c>
      <c r="BP102" s="65">
        <v>2244.7508169791363</v>
      </c>
      <c r="BQ102" s="65">
        <v>1794.8570524408092</v>
      </c>
      <c r="BR102" s="65">
        <v>1295.3679921056707</v>
      </c>
      <c r="BS102" s="65">
        <v>873.2436056405877</v>
      </c>
      <c r="BT102" s="65">
        <v>611.71375967096969</v>
      </c>
      <c r="BU102" s="65">
        <v>362.3745926003308</v>
      </c>
      <c r="BV102" s="65">
        <v>224.54671846546509</v>
      </c>
      <c r="BW102" s="65">
        <v>154.20233760632149</v>
      </c>
      <c r="BX102" s="65">
        <v>99.785495560587464</v>
      </c>
      <c r="BY102" s="71">
        <v>76.709706657107404</v>
      </c>
    </row>
    <row r="103" spans="1:77" x14ac:dyDescent="0.35">
      <c r="A103" s="72" t="s">
        <v>216</v>
      </c>
      <c r="B103" s="73" t="s">
        <v>213</v>
      </c>
      <c r="C103" s="72" t="s">
        <v>1138</v>
      </c>
      <c r="D103" s="72" t="s">
        <v>216</v>
      </c>
      <c r="E103" s="72" t="s">
        <v>217</v>
      </c>
      <c r="F103" s="72" t="s">
        <v>1140</v>
      </c>
      <c r="G103" s="73">
        <v>13258</v>
      </c>
      <c r="H103" s="74">
        <v>150316.78947081097</v>
      </c>
      <c r="I103" s="75">
        <v>2.5</v>
      </c>
      <c r="J10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0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03" s="89">
        <f>SUM(Table13453[[#This Row],[HC PiN]:[IDP PiN]])</f>
        <v>0</v>
      </c>
      <c r="M103" s="74">
        <f>Table13453[[#This Row],[Total PiN]]*Table13453[[#This Row],[Boys (0-17)2]]</f>
        <v>0</v>
      </c>
      <c r="N103" s="74">
        <f>Table13453[[#This Row],[Total PiN]]*Table13453[[#This Row],[Men (18+)3]]</f>
        <v>0</v>
      </c>
      <c r="O103" s="74">
        <f>Table13453[[#This Row],[Total PiN]]*Table13453[[#This Row],[Girls (0-17)4]]</f>
        <v>0</v>
      </c>
      <c r="P103" s="74">
        <f>Table13453[[#This Row],[Total PiN]]*Table13453[[#This Row],[Women (18+)5]]</f>
        <v>0</v>
      </c>
      <c r="Q103" s="70">
        <v>0.23780523448020785</v>
      </c>
      <c r="R103" s="70">
        <v>0.28271694608812253</v>
      </c>
      <c r="S103" s="70">
        <v>0.23526473245747626</v>
      </c>
      <c r="T103" s="70">
        <v>0.24421308697419336</v>
      </c>
      <c r="U103" s="72">
        <v>-37563.289292967835</v>
      </c>
      <c r="V103" s="72">
        <v>-44657.462890357048</v>
      </c>
      <c r="W103" s="72">
        <v>-37161.996139611365</v>
      </c>
      <c r="X103" s="76">
        <v>-38575.462206252785</v>
      </c>
      <c r="Y103" s="67">
        <v>-82220.75218332489</v>
      </c>
      <c r="Z103" s="67">
        <v>-75737.458345864143</v>
      </c>
      <c r="AA103" s="73">
        <v>-11741.572494525328</v>
      </c>
      <c r="AB103" s="72">
        <v>-10687.221726423748</v>
      </c>
      <c r="AC103" s="72">
        <v>-9503.4954096975598</v>
      </c>
      <c r="AD103" s="72">
        <v>-8561.1871969713775</v>
      </c>
      <c r="AE103" s="72">
        <v>-7783.8146053737646</v>
      </c>
      <c r="AF103" s="72">
        <v>-6552.2765842074496</v>
      </c>
      <c r="AG103" s="72">
        <v>-4967.5221323528749</v>
      </c>
      <c r="AH103" s="72">
        <v>-3750.7525290128988</v>
      </c>
      <c r="AI103" s="72">
        <v>-3034.7244608215969</v>
      </c>
      <c r="AJ103" s="72">
        <v>-2318.974972668108</v>
      </c>
      <c r="AK103" s="72">
        <v>-1956.9211361410555</v>
      </c>
      <c r="AL103" s="72">
        <v>-1666.845181970825</v>
      </c>
      <c r="AM103" s="72">
        <v>-1257.5687634655667</v>
      </c>
      <c r="AN103" s="72">
        <v>-834.1420464545414</v>
      </c>
      <c r="AO103" s="72">
        <v>-562.762375915539</v>
      </c>
      <c r="AP103" s="72">
        <v>-305.03245003788504</v>
      </c>
      <c r="AQ103" s="76">
        <v>-252.64427982402506</v>
      </c>
      <c r="AR103" s="73">
        <v>-11782.625533177417</v>
      </c>
      <c r="AS103" s="72">
        <v>-10761.733344319397</v>
      </c>
      <c r="AT103" s="72">
        <v>-9622.5999252079182</v>
      </c>
      <c r="AU103" s="72">
        <v>-9035.9647338088143</v>
      </c>
      <c r="AV103" s="72">
        <v>-9476.7115584538242</v>
      </c>
      <c r="AW103" s="72">
        <v>-8605.174130399495</v>
      </c>
      <c r="AX103" s="72">
        <v>-6089.2728790034244</v>
      </c>
      <c r="AY103" s="72">
        <v>-4115.6470315371371</v>
      </c>
      <c r="AZ103" s="72">
        <v>-3284.4285592663041</v>
      </c>
      <c r="BA103" s="72">
        <v>-2460.0215110567042</v>
      </c>
      <c r="BB103" s="72">
        <v>-1985.7748647427759</v>
      </c>
      <c r="BC103" s="72">
        <v>-1610.3990039140999</v>
      </c>
      <c r="BD103" s="72">
        <v>-1206.4120025134823</v>
      </c>
      <c r="BE103" s="72">
        <v>-900.1525991869413</v>
      </c>
      <c r="BF103" s="72">
        <v>-642.24510565468404</v>
      </c>
      <c r="BG103" s="72">
        <v>-343.64474906554574</v>
      </c>
      <c r="BH103" s="76">
        <v>-297.94465201690434</v>
      </c>
      <c r="BI103" s="73">
        <v>-23524.198027702754</v>
      </c>
      <c r="BJ103" s="72">
        <v>-21448.955070743148</v>
      </c>
      <c r="BK103" s="72">
        <v>-19126.09533490548</v>
      </c>
      <c r="BL103" s="72">
        <v>-17597.15193078019</v>
      </c>
      <c r="BM103" s="72">
        <v>-17260.526163827592</v>
      </c>
      <c r="BN103" s="72">
        <v>-15157.450714606945</v>
      </c>
      <c r="BO103" s="72">
        <v>-11056.795011356298</v>
      </c>
      <c r="BP103" s="72">
        <v>-7866.3995605500359</v>
      </c>
      <c r="BQ103" s="72">
        <v>-6319.1530200878997</v>
      </c>
      <c r="BR103" s="72">
        <v>-4778.9964837248126</v>
      </c>
      <c r="BS103" s="72">
        <v>-3942.6960008838314</v>
      </c>
      <c r="BT103" s="72">
        <v>-3277.2441858849243</v>
      </c>
      <c r="BU103" s="72">
        <v>-2463.9807659790499</v>
      </c>
      <c r="BV103" s="72">
        <v>-1734.2946456414822</v>
      </c>
      <c r="BW103" s="72">
        <v>-1205.0074815702233</v>
      </c>
      <c r="BX103" s="72">
        <v>-648.67719910343078</v>
      </c>
      <c r="BY103" s="76">
        <v>-550.58893184092938</v>
      </c>
    </row>
    <row r="104" spans="1:77" x14ac:dyDescent="0.35">
      <c r="A104" s="65" t="s">
        <v>218</v>
      </c>
      <c r="B104" s="66" t="s">
        <v>213</v>
      </c>
      <c r="C104" s="65" t="s">
        <v>1138</v>
      </c>
      <c r="D104" s="65" t="s">
        <v>218</v>
      </c>
      <c r="E104" s="65" t="s">
        <v>219</v>
      </c>
      <c r="F104" s="65" t="s">
        <v>1141</v>
      </c>
      <c r="G104" s="66">
        <v>1771</v>
      </c>
      <c r="H104" s="68">
        <v>5478.3125562575769</v>
      </c>
      <c r="I104" s="69">
        <v>2.5</v>
      </c>
      <c r="J10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0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04" s="88">
        <f>SUM(Table13453[[#This Row],[HC PiN]:[IDP PiN]])</f>
        <v>0</v>
      </c>
      <c r="M104" s="68">
        <f>Table13453[[#This Row],[Total PiN]]*Table13453[[#This Row],[Boys (0-17)2]]</f>
        <v>0</v>
      </c>
      <c r="N104" s="68">
        <f>Table13453[[#This Row],[Total PiN]]*Table13453[[#This Row],[Men (18+)3]]</f>
        <v>0</v>
      </c>
      <c r="O104" s="68">
        <f>Table13453[[#This Row],[Total PiN]]*Table13453[[#This Row],[Girls (0-17)4]]</f>
        <v>0</v>
      </c>
      <c r="P104" s="68">
        <f>Table13453[[#This Row],[Total PiN]]*Table13453[[#This Row],[Women (18+)5]]</f>
        <v>0</v>
      </c>
      <c r="Q104" s="70">
        <v>0.22092151170654295</v>
      </c>
      <c r="R104" s="70">
        <v>0.30180435925708621</v>
      </c>
      <c r="S104" s="70">
        <v>0.22514050942701122</v>
      </c>
      <c r="T104" s="70">
        <v>0.25213361960935954</v>
      </c>
      <c r="U104" s="65">
        <v>1210.2770915293595</v>
      </c>
      <c r="V104" s="65">
        <v>1653.3786108513682</v>
      </c>
      <c r="W104" s="65">
        <v>1233.390079716223</v>
      </c>
      <c r="X104" s="71">
        <v>1381.266774160626</v>
      </c>
      <c r="Y104" s="67">
        <v>2863.6557023807277</v>
      </c>
      <c r="Z104" s="67">
        <v>2614.6568538768488</v>
      </c>
      <c r="AA104" s="66">
        <v>371.06323739691334</v>
      </c>
      <c r="AB104" s="65">
        <v>351.39052419573011</v>
      </c>
      <c r="AC104" s="65">
        <v>326.67434703815542</v>
      </c>
      <c r="AD104" s="65">
        <v>305.4919382766679</v>
      </c>
      <c r="AE104" s="65">
        <v>297.85626432418968</v>
      </c>
      <c r="AF104" s="65">
        <v>249.03165605003758</v>
      </c>
      <c r="AG104" s="65">
        <v>164.36472878927535</v>
      </c>
      <c r="AH104" s="65">
        <v>118.92492274429634</v>
      </c>
      <c r="AI104" s="65">
        <v>101.17816754621494</v>
      </c>
      <c r="AJ104" s="65">
        <v>80.236935029971349</v>
      </c>
      <c r="AK104" s="65">
        <v>75.243088985096406</v>
      </c>
      <c r="AL104" s="65">
        <v>64.140673214170761</v>
      </c>
      <c r="AM104" s="65">
        <v>41.215166246646518</v>
      </c>
      <c r="AN104" s="65">
        <v>27.129079525296131</v>
      </c>
      <c r="AO104" s="65">
        <v>19.423434835791607</v>
      </c>
      <c r="AP104" s="65">
        <v>11.621352386629518</v>
      </c>
      <c r="AQ104" s="71">
        <v>9.6713372917661786</v>
      </c>
      <c r="AR104" s="66">
        <v>374.42110991056001</v>
      </c>
      <c r="AS104" s="65">
        <v>344.90383008148382</v>
      </c>
      <c r="AT104" s="65">
        <v>312.47103620852624</v>
      </c>
      <c r="AU104" s="65">
        <v>304.63779853407118</v>
      </c>
      <c r="AV104" s="65">
        <v>353.62501417159865</v>
      </c>
      <c r="AW104" s="65">
        <v>330.07084440380015</v>
      </c>
      <c r="AX104" s="65">
        <v>223.89382020008875</v>
      </c>
      <c r="AY104" s="65">
        <v>149.65360465813453</v>
      </c>
      <c r="AZ104" s="65">
        <v>120.60261280542782</v>
      </c>
      <c r="BA104" s="65">
        <v>89.265430090686635</v>
      </c>
      <c r="BB104" s="65">
        <v>68.082009191243785</v>
      </c>
      <c r="BC104" s="65">
        <v>56.846744178540071</v>
      </c>
      <c r="BD104" s="65">
        <v>49.652550627669392</v>
      </c>
      <c r="BE104" s="65">
        <v>37.42802504903532</v>
      </c>
      <c r="BF104" s="65">
        <v>25.447341085696884</v>
      </c>
      <c r="BG104" s="65">
        <v>11.681711885006395</v>
      </c>
      <c r="BH104" s="71">
        <v>10.972219299158988</v>
      </c>
      <c r="BI104" s="66">
        <v>745.48434730747351</v>
      </c>
      <c r="BJ104" s="65">
        <v>696.2943542772141</v>
      </c>
      <c r="BK104" s="65">
        <v>639.14538324668172</v>
      </c>
      <c r="BL104" s="65">
        <v>610.12973681073913</v>
      </c>
      <c r="BM104" s="65">
        <v>651.48127849578816</v>
      </c>
      <c r="BN104" s="65">
        <v>579.10250045383771</v>
      </c>
      <c r="BO104" s="65">
        <v>388.25854898936416</v>
      </c>
      <c r="BP104" s="65">
        <v>268.57852740243089</v>
      </c>
      <c r="BQ104" s="65">
        <v>221.78078035164273</v>
      </c>
      <c r="BR104" s="65">
        <v>169.50236512065797</v>
      </c>
      <c r="BS104" s="65">
        <v>143.32509817634019</v>
      </c>
      <c r="BT104" s="65">
        <v>120.98741739271084</v>
      </c>
      <c r="BU104" s="65">
        <v>90.867716874315903</v>
      </c>
      <c r="BV104" s="65">
        <v>64.557104574331447</v>
      </c>
      <c r="BW104" s="65">
        <v>44.870775921488502</v>
      </c>
      <c r="BX104" s="65">
        <v>23.303064271635911</v>
      </c>
      <c r="BY104" s="71">
        <v>20.643556590925172</v>
      </c>
    </row>
    <row r="105" spans="1:77" x14ac:dyDescent="0.35">
      <c r="A105" s="72" t="s">
        <v>220</v>
      </c>
      <c r="B105" s="73" t="s">
        <v>213</v>
      </c>
      <c r="C105" s="72" t="s">
        <v>1138</v>
      </c>
      <c r="D105" s="72" t="s">
        <v>220</v>
      </c>
      <c r="E105" s="72" t="s">
        <v>221</v>
      </c>
      <c r="F105" s="72" t="s">
        <v>1142</v>
      </c>
      <c r="G105" s="73">
        <v>276391</v>
      </c>
      <c r="H105" s="74">
        <v>404162.99059833016</v>
      </c>
      <c r="I105" s="75">
        <v>4.5</v>
      </c>
      <c r="J10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0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05" s="89">
        <f>SUM(Table13453[[#This Row],[HC PiN]:[IDP PiN]])</f>
        <v>0</v>
      </c>
      <c r="M105" s="74">
        <f>Table13453[[#This Row],[Total PiN]]*Table13453[[#This Row],[Boys (0-17)2]]</f>
        <v>0</v>
      </c>
      <c r="N105" s="74">
        <f>Table13453[[#This Row],[Total PiN]]*Table13453[[#This Row],[Men (18+)3]]</f>
        <v>0</v>
      </c>
      <c r="O105" s="74">
        <f>Table13453[[#This Row],[Total PiN]]*Table13453[[#This Row],[Girls (0-17)4]]</f>
        <v>0</v>
      </c>
      <c r="P105" s="74">
        <f>Table13453[[#This Row],[Total PiN]]*Table13453[[#This Row],[Women (18+)5]]</f>
        <v>0</v>
      </c>
      <c r="Q105" s="70">
        <v>0.23705384897709292</v>
      </c>
      <c r="R105" s="70">
        <v>0.27847682676269653</v>
      </c>
      <c r="S105" s="70">
        <v>0.23670213978684332</v>
      </c>
      <c r="T105" s="70">
        <v>0.24776718447336707</v>
      </c>
      <c r="U105" s="72">
        <v>95808.392535426785</v>
      </c>
      <c r="V105" s="72">
        <v>112550.02711674453</v>
      </c>
      <c r="W105" s="72">
        <v>95666.244697274582</v>
      </c>
      <c r="X105" s="76">
        <v>100138.32624888419</v>
      </c>
      <c r="Y105" s="67">
        <v>208358.41965217132</v>
      </c>
      <c r="Z105" s="67">
        <v>195804.57094615878</v>
      </c>
      <c r="AA105" s="73">
        <v>28948.695153870631</v>
      </c>
      <c r="AB105" s="72">
        <v>27354.60606491295</v>
      </c>
      <c r="AC105" s="72">
        <v>25282.868878642006</v>
      </c>
      <c r="AD105" s="72">
        <v>23026.311023202554</v>
      </c>
      <c r="AE105" s="72">
        <v>20666.541182856112</v>
      </c>
      <c r="AF105" s="72">
        <v>17248.184827504749</v>
      </c>
      <c r="AG105" s="72">
        <v>12775.024477633795</v>
      </c>
      <c r="AH105" s="72">
        <v>9576.5132623188183</v>
      </c>
      <c r="AI105" s="72">
        <v>7874.0065100345537</v>
      </c>
      <c r="AJ105" s="72">
        <v>5991.6215755948169</v>
      </c>
      <c r="AK105" s="72">
        <v>4922.4249247634625</v>
      </c>
      <c r="AL105" s="72">
        <v>4151.7531980817876</v>
      </c>
      <c r="AM105" s="72">
        <v>3156.250626798249</v>
      </c>
      <c r="AN105" s="72">
        <v>2079.9431119065798</v>
      </c>
      <c r="AO105" s="72">
        <v>1389.3841192378709</v>
      </c>
      <c r="AP105" s="72">
        <v>742.46477306139582</v>
      </c>
      <c r="AQ105" s="76">
        <v>617.97723573844507</v>
      </c>
      <c r="AR105" s="73">
        <v>30229.087757276491</v>
      </c>
      <c r="AS105" s="72">
        <v>27464.347341841327</v>
      </c>
      <c r="AT105" s="72">
        <v>24435.280285004028</v>
      </c>
      <c r="AU105" s="72">
        <v>22929.230895718822</v>
      </c>
      <c r="AV105" s="72">
        <v>24193.368259608647</v>
      </c>
      <c r="AW105" s="72">
        <v>21889.309507065358</v>
      </c>
      <c r="AX105" s="72">
        <v>15158.541687391798</v>
      </c>
      <c r="AY105" s="72">
        <v>10158.359521225631</v>
      </c>
      <c r="AZ105" s="72">
        <v>8153.7886297354726</v>
      </c>
      <c r="BA105" s="72">
        <v>6130.2091643995527</v>
      </c>
      <c r="BB105" s="72">
        <v>4983.9922083857109</v>
      </c>
      <c r="BC105" s="72">
        <v>4078.163316751301</v>
      </c>
      <c r="BD105" s="72">
        <v>3140.4601158500095</v>
      </c>
      <c r="BE105" s="72">
        <v>2312.4518423582999</v>
      </c>
      <c r="BF105" s="72">
        <v>1599.8429016291764</v>
      </c>
      <c r="BG105" s="72">
        <v>767.45841473146152</v>
      </c>
      <c r="BH105" s="76">
        <v>734.52780319825263</v>
      </c>
      <c r="BI105" s="73">
        <v>59177.782911147144</v>
      </c>
      <c r="BJ105" s="72">
        <v>54818.953406754285</v>
      </c>
      <c r="BK105" s="72">
        <v>49718.149163646041</v>
      </c>
      <c r="BL105" s="72">
        <v>45955.541918921372</v>
      </c>
      <c r="BM105" s="72">
        <v>44859.909442464763</v>
      </c>
      <c r="BN105" s="72">
        <v>39137.494334570103</v>
      </c>
      <c r="BO105" s="72">
        <v>27933.566165025597</v>
      </c>
      <c r="BP105" s="72">
        <v>19734.872783544448</v>
      </c>
      <c r="BQ105" s="72">
        <v>16027.795139770025</v>
      </c>
      <c r="BR105" s="72">
        <v>12121.830739994371</v>
      </c>
      <c r="BS105" s="72">
        <v>9906.4171331491725</v>
      </c>
      <c r="BT105" s="72">
        <v>8229.9165148330903</v>
      </c>
      <c r="BU105" s="72">
        <v>6296.710742648258</v>
      </c>
      <c r="BV105" s="72">
        <v>4392.3949542648797</v>
      </c>
      <c r="BW105" s="72">
        <v>2989.2270208670461</v>
      </c>
      <c r="BX105" s="72">
        <v>1509.9231877928573</v>
      </c>
      <c r="BY105" s="76">
        <v>1352.5050389366979</v>
      </c>
    </row>
    <row r="106" spans="1:77" x14ac:dyDescent="0.35">
      <c r="A106" s="65" t="s">
        <v>222</v>
      </c>
      <c r="B106" s="66" t="s">
        <v>213</v>
      </c>
      <c r="C106" s="65" t="s">
        <v>1138</v>
      </c>
      <c r="D106" s="65" t="s">
        <v>222</v>
      </c>
      <c r="E106" s="65" t="s">
        <v>223</v>
      </c>
      <c r="F106" s="65" t="s">
        <v>1143</v>
      </c>
      <c r="G106" s="66">
        <v>1841</v>
      </c>
      <c r="H106" s="68">
        <v>7109.7840675160951</v>
      </c>
      <c r="I106" s="69">
        <v>1</v>
      </c>
      <c r="J10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711</v>
      </c>
      <c r="K10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552</v>
      </c>
      <c r="L106" s="88">
        <f>SUM(Table13453[[#This Row],[HC PiN]:[IDP PiN]])</f>
        <v>1263</v>
      </c>
      <c r="M106" s="68">
        <f>Table13453[[#This Row],[Total PiN]]*Table13453[[#This Row],[Boys (0-17)2]]</f>
        <v>308.09518747989881</v>
      </c>
      <c r="N106" s="68">
        <f>Table13453[[#This Row],[Total PiN]]*Table13453[[#This Row],[Men (18+)3]]</f>
        <v>344.85642014839976</v>
      </c>
      <c r="O106" s="68">
        <f>Table13453[[#This Row],[Total PiN]]*Table13453[[#This Row],[Girls (0-17)4]]</f>
        <v>299.73809612003623</v>
      </c>
      <c r="P106" s="68">
        <f>Table13453[[#This Row],[Total PiN]]*Table13453[[#This Row],[Women (18+)5]]</f>
        <v>310.31029625166531</v>
      </c>
      <c r="Q106" s="70">
        <v>0.243939182486064</v>
      </c>
      <c r="R106" s="70">
        <v>0.2730454633003957</v>
      </c>
      <c r="S106" s="70">
        <v>0.2373223247189519</v>
      </c>
      <c r="T106" s="70">
        <v>0.24569302949458854</v>
      </c>
      <c r="U106" s="65">
        <v>1734.3549130823192</v>
      </c>
      <c r="V106" s="65">
        <v>1941.2942846807041</v>
      </c>
      <c r="W106" s="65">
        <v>1687.3104831526853</v>
      </c>
      <c r="X106" s="71">
        <v>1746.8243866003877</v>
      </c>
      <c r="Y106" s="67">
        <v>3675.649197763023</v>
      </c>
      <c r="Z106" s="67">
        <v>3434.134869753073</v>
      </c>
      <c r="AA106" s="66">
        <v>519.01146630059509</v>
      </c>
      <c r="AB106" s="65">
        <v>483.99933039315687</v>
      </c>
      <c r="AC106" s="65">
        <v>440.8973569279712</v>
      </c>
      <c r="AD106" s="65">
        <v>396.54052900226219</v>
      </c>
      <c r="AE106" s="65">
        <v>347.94148116297123</v>
      </c>
      <c r="AF106" s="65">
        <v>288.68282644309647</v>
      </c>
      <c r="AG106" s="65">
        <v>216.62416470128471</v>
      </c>
      <c r="AH106" s="65">
        <v>163.77169442066571</v>
      </c>
      <c r="AI106" s="65">
        <v>135.25466198719397</v>
      </c>
      <c r="AJ106" s="65">
        <v>104.89063153418348</v>
      </c>
      <c r="AK106" s="65">
        <v>89.970652112783029</v>
      </c>
      <c r="AL106" s="65">
        <v>79.32500897270252</v>
      </c>
      <c r="AM106" s="65">
        <v>64.176511885904318</v>
      </c>
      <c r="AN106" s="65">
        <v>43.862271314595503</v>
      </c>
      <c r="AO106" s="65">
        <v>29.792948310960437</v>
      </c>
      <c r="AP106" s="65">
        <v>16.475268676493886</v>
      </c>
      <c r="AQ106" s="71">
        <v>12.918065606253322</v>
      </c>
      <c r="AR106" s="66">
        <v>583.91485721245954</v>
      </c>
      <c r="AS106" s="65">
        <v>500.85439217464562</v>
      </c>
      <c r="AT106" s="65">
        <v>419.72846465794657</v>
      </c>
      <c r="AU106" s="65">
        <v>384.39252630926933</v>
      </c>
      <c r="AV106" s="65">
        <v>403.82788748535859</v>
      </c>
      <c r="AW106" s="65">
        <v>367.95700211646579</v>
      </c>
      <c r="AX106" s="65">
        <v>269.15276891812232</v>
      </c>
      <c r="AY106" s="65">
        <v>181.89874881337948</v>
      </c>
      <c r="AZ106" s="65">
        <v>137.49141317198607</v>
      </c>
      <c r="BA106" s="65">
        <v>104.0889199748633</v>
      </c>
      <c r="BB106" s="65">
        <v>91.211872424026751</v>
      </c>
      <c r="BC106" s="65">
        <v>74.794281242754366</v>
      </c>
      <c r="BD106" s="65">
        <v>52.302143814864735</v>
      </c>
      <c r="BE106" s="65">
        <v>40.205529121941524</v>
      </c>
      <c r="BF106" s="65">
        <v>30.51166489570566</v>
      </c>
      <c r="BG106" s="65">
        <v>18.483064391584271</v>
      </c>
      <c r="BH106" s="71">
        <v>14.83366103764992</v>
      </c>
      <c r="BI106" s="66">
        <v>1102.9263235130547</v>
      </c>
      <c r="BJ106" s="65">
        <v>984.85372256780272</v>
      </c>
      <c r="BK106" s="65">
        <v>860.62582158591795</v>
      </c>
      <c r="BL106" s="65">
        <v>780.93305531153123</v>
      </c>
      <c r="BM106" s="65">
        <v>751.76936864832976</v>
      </c>
      <c r="BN106" s="65">
        <v>656.63982855956226</v>
      </c>
      <c r="BO106" s="65">
        <v>485.77693361940698</v>
      </c>
      <c r="BP106" s="65">
        <v>345.67044323404514</v>
      </c>
      <c r="BQ106" s="65">
        <v>272.74607515918007</v>
      </c>
      <c r="BR106" s="65">
        <v>208.97955150904681</v>
      </c>
      <c r="BS106" s="65">
        <v>181.18252453680978</v>
      </c>
      <c r="BT106" s="65">
        <v>154.11929021545686</v>
      </c>
      <c r="BU106" s="65">
        <v>116.47865570076907</v>
      </c>
      <c r="BV106" s="65">
        <v>84.067800436537027</v>
      </c>
      <c r="BW106" s="65">
        <v>60.304613206666104</v>
      </c>
      <c r="BX106" s="65">
        <v>34.958333068078161</v>
      </c>
      <c r="BY106" s="71">
        <v>27.75172664390324</v>
      </c>
    </row>
    <row r="107" spans="1:77" x14ac:dyDescent="0.35">
      <c r="A107" s="72" t="s">
        <v>224</v>
      </c>
      <c r="B107" s="73" t="s">
        <v>213</v>
      </c>
      <c r="C107" s="72" t="s">
        <v>1138</v>
      </c>
      <c r="D107" s="72" t="s">
        <v>224</v>
      </c>
      <c r="E107" s="72" t="s">
        <v>225</v>
      </c>
      <c r="F107" s="72" t="s">
        <v>1144</v>
      </c>
      <c r="G107" s="73">
        <v>48288</v>
      </c>
      <c r="H107" s="74">
        <v>102948.1724441572</v>
      </c>
      <c r="I107" s="75">
        <v>2</v>
      </c>
      <c r="J10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20590</v>
      </c>
      <c r="K10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28973</v>
      </c>
      <c r="L107" s="89">
        <f>SUM(Table13453[[#This Row],[HC PiN]:[IDP PiN]])</f>
        <v>49563</v>
      </c>
      <c r="M107" s="74">
        <f>Table13453[[#This Row],[Total PiN]]*Table13453[[#This Row],[Boys (0-17)2]]</f>
        <v>13496.05830120961</v>
      </c>
      <c r="N107" s="74">
        <f>Table13453[[#This Row],[Total PiN]]*Table13453[[#This Row],[Men (18+)3]]</f>
        <v>12411.267480558643</v>
      </c>
      <c r="O107" s="74">
        <f>Table13453[[#This Row],[Total PiN]]*Table13453[[#This Row],[Girls (0-17)4]]</f>
        <v>12332.058741909514</v>
      </c>
      <c r="P107" s="74">
        <f>Table13453[[#This Row],[Total PiN]]*Table13453[[#This Row],[Women (18+)5]]</f>
        <v>11323.615476322237</v>
      </c>
      <c r="Q107" s="70">
        <v>0.27230107744102677</v>
      </c>
      <c r="R107" s="70">
        <v>0.25041396768877272</v>
      </c>
      <c r="S107" s="70">
        <v>0.24881582515000128</v>
      </c>
      <c r="T107" s="70">
        <v>0.22846912972019928</v>
      </c>
      <c r="U107" s="72">
        <v>28032.898277128628</v>
      </c>
      <c r="V107" s="72">
        <v>25779.660328049384</v>
      </c>
      <c r="W107" s="72">
        <v>25615.134474377599</v>
      </c>
      <c r="X107" s="76">
        <v>23520.479364601597</v>
      </c>
      <c r="Y107" s="67">
        <v>53812.558605178012</v>
      </c>
      <c r="Z107" s="67">
        <v>49135.613838979196</v>
      </c>
      <c r="AA107" s="73">
        <v>8751.0512220241708</v>
      </c>
      <c r="AB107" s="72">
        <v>7468.6231113031336</v>
      </c>
      <c r="AC107" s="72">
        <v>6144.513921120948</v>
      </c>
      <c r="AD107" s="72">
        <v>5257.6529121115773</v>
      </c>
      <c r="AE107" s="72">
        <v>4478.920749519938</v>
      </c>
      <c r="AF107" s="72">
        <v>3772.508574321374</v>
      </c>
      <c r="AG107" s="72">
        <v>3163.2232194512471</v>
      </c>
      <c r="AH107" s="72">
        <v>2528.2457100568104</v>
      </c>
      <c r="AI107" s="72">
        <v>2179.7675067876376</v>
      </c>
      <c r="AJ107" s="72">
        <v>1627.9324179324756</v>
      </c>
      <c r="AK107" s="72">
        <v>1139.925599167397</v>
      </c>
      <c r="AL107" s="72">
        <v>892.38715825615054</v>
      </c>
      <c r="AM107" s="72">
        <v>676.79413249568086</v>
      </c>
      <c r="AN107" s="72">
        <v>449.87065399178181</v>
      </c>
      <c r="AO107" s="72">
        <v>309.82914827853364</v>
      </c>
      <c r="AP107" s="72">
        <v>137.85706693958906</v>
      </c>
      <c r="AQ107" s="76">
        <v>156.51073522074464</v>
      </c>
      <c r="AR107" s="73">
        <v>9067.4559881183795</v>
      </c>
      <c r="AS107" s="72">
        <v>8106.6046857800393</v>
      </c>
      <c r="AT107" s="72">
        <v>7039.2250495926219</v>
      </c>
      <c r="AU107" s="72">
        <v>6171.7799429192646</v>
      </c>
      <c r="AV107" s="72">
        <v>5162.5455366139113</v>
      </c>
      <c r="AW107" s="72">
        <v>4435.858673868358</v>
      </c>
      <c r="AX107" s="72">
        <v>3763.0946502214651</v>
      </c>
      <c r="AY107" s="72">
        <v>2681.9029867434733</v>
      </c>
      <c r="AZ107" s="72">
        <v>2097.7184636676207</v>
      </c>
      <c r="BA107" s="72">
        <v>1546.5450140665441</v>
      </c>
      <c r="BB107" s="72">
        <v>1195.1389134829299</v>
      </c>
      <c r="BC107" s="72">
        <v>926.58529616402393</v>
      </c>
      <c r="BD107" s="72">
        <v>655.54293213100743</v>
      </c>
      <c r="BE107" s="72">
        <v>440.48306176444356</v>
      </c>
      <c r="BF107" s="72">
        <v>279.98026999103706</v>
      </c>
      <c r="BG107" s="72">
        <v>115.29014902959682</v>
      </c>
      <c r="BH107" s="76">
        <v>126.80699102330817</v>
      </c>
      <c r="BI107" s="73">
        <v>17818.507210142547</v>
      </c>
      <c r="BJ107" s="72">
        <v>15575.227797083171</v>
      </c>
      <c r="BK107" s="72">
        <v>13183.738970713568</v>
      </c>
      <c r="BL107" s="72">
        <v>11429.432855030838</v>
      </c>
      <c r="BM107" s="72">
        <v>9641.4662861338493</v>
      </c>
      <c r="BN107" s="72">
        <v>8208.3672481897338</v>
      </c>
      <c r="BO107" s="72">
        <v>6926.3178696727127</v>
      </c>
      <c r="BP107" s="72">
        <v>5210.1486968002837</v>
      </c>
      <c r="BQ107" s="72">
        <v>4277.4859704552582</v>
      </c>
      <c r="BR107" s="72">
        <v>3174.4774319990197</v>
      </c>
      <c r="BS107" s="72">
        <v>2335.0645126503264</v>
      </c>
      <c r="BT107" s="72">
        <v>1818.9724544201747</v>
      </c>
      <c r="BU107" s="72">
        <v>1332.3370646266885</v>
      </c>
      <c r="BV107" s="72">
        <v>890.35371575622537</v>
      </c>
      <c r="BW107" s="72">
        <v>589.80941826957053</v>
      </c>
      <c r="BX107" s="72">
        <v>253.14721596918596</v>
      </c>
      <c r="BY107" s="76">
        <v>283.31772624405284</v>
      </c>
    </row>
    <row r="108" spans="1:77" x14ac:dyDescent="0.35">
      <c r="A108" s="65" t="s">
        <v>226</v>
      </c>
      <c r="B108" s="66" t="s">
        <v>213</v>
      </c>
      <c r="C108" s="65" t="s">
        <v>1138</v>
      </c>
      <c r="D108" s="65" t="s">
        <v>226</v>
      </c>
      <c r="E108" s="65" t="s">
        <v>227</v>
      </c>
      <c r="F108" s="65" t="s">
        <v>1145</v>
      </c>
      <c r="G108" s="66">
        <v>52996</v>
      </c>
      <c r="H108" s="68">
        <v>155053.66404539754</v>
      </c>
      <c r="I108" s="69">
        <v>4</v>
      </c>
      <c r="J10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62021</v>
      </c>
      <c r="K10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42397</v>
      </c>
      <c r="L108" s="88">
        <f>SUM(Table13453[[#This Row],[HC PiN]:[IDP PiN]])</f>
        <v>104418</v>
      </c>
      <c r="M108" s="68">
        <f>Table13453[[#This Row],[Total PiN]]*Table13453[[#This Row],[Boys (0-17)2]]</f>
        <v>28495.183728586893</v>
      </c>
      <c r="N108" s="68">
        <f>Table13453[[#This Row],[Total PiN]]*Table13453[[#This Row],[Men (18+)3]]</f>
        <v>25113.335585465738</v>
      </c>
      <c r="O108" s="68">
        <f>Table13453[[#This Row],[Total PiN]]*Table13453[[#This Row],[Girls (0-17)4]]</f>
        <v>26772.809455872241</v>
      </c>
      <c r="P108" s="68">
        <f>Table13453[[#This Row],[Total PiN]]*Table13453[[#This Row],[Women (18+)5]]</f>
        <v>24036.671230075113</v>
      </c>
      <c r="Q108" s="70">
        <v>0.27289532196160521</v>
      </c>
      <c r="R108" s="70">
        <v>0.2405077245825982</v>
      </c>
      <c r="S108" s="70">
        <v>0.25640032806481872</v>
      </c>
      <c r="T108" s="70">
        <v>0.23019662539097774</v>
      </c>
      <c r="U108" s="65">
        <v>42313.419570995335</v>
      </c>
      <c r="V108" s="65">
        <v>37291.603927753182</v>
      </c>
      <c r="W108" s="65">
        <v>39755.810328892119</v>
      </c>
      <c r="X108" s="71">
        <v>35692.830217756891</v>
      </c>
      <c r="Y108" s="67">
        <v>79605.023498748516</v>
      </c>
      <c r="Z108" s="67">
        <v>75448.640546649011</v>
      </c>
      <c r="AA108" s="66">
        <v>13270.991119601902</v>
      </c>
      <c r="AB108" s="65">
        <v>11545.490129641294</v>
      </c>
      <c r="AC108" s="65">
        <v>9730.9856330965504</v>
      </c>
      <c r="AD108" s="65">
        <v>8457.1678303770605</v>
      </c>
      <c r="AE108" s="65">
        <v>7363.3119570941089</v>
      </c>
      <c r="AF108" s="65">
        <v>6143.0272909451423</v>
      </c>
      <c r="AG108" s="65">
        <v>4904.5138824456817</v>
      </c>
      <c r="AH108" s="65">
        <v>3687.9782669706683</v>
      </c>
      <c r="AI108" s="65">
        <v>2813.5536524216595</v>
      </c>
      <c r="AJ108" s="65">
        <v>2078.5676400155444</v>
      </c>
      <c r="AK108" s="65">
        <v>1693.1696577788921</v>
      </c>
      <c r="AL108" s="65">
        <v>1370.6830129419557</v>
      </c>
      <c r="AM108" s="65">
        <v>935.45313334118919</v>
      </c>
      <c r="AN108" s="65">
        <v>605.82421474062937</v>
      </c>
      <c r="AO108" s="65">
        <v>418.74671502876026</v>
      </c>
      <c r="AP108" s="65">
        <v>221.71143282698142</v>
      </c>
      <c r="AQ108" s="71">
        <v>207.46497738099634</v>
      </c>
      <c r="AR108" s="66">
        <v>14218.429756007476</v>
      </c>
      <c r="AS108" s="65">
        <v>12271.493455622422</v>
      </c>
      <c r="AT108" s="65">
        <v>10288.330399878436</v>
      </c>
      <c r="AU108" s="65">
        <v>9009.9346830514824</v>
      </c>
      <c r="AV108" s="65">
        <v>7992.4310439171368</v>
      </c>
      <c r="AW108" s="65">
        <v>6961.2193921276421</v>
      </c>
      <c r="AX108" s="65">
        <v>5724.6897490348101</v>
      </c>
      <c r="AY108" s="65">
        <v>3920.7487203397004</v>
      </c>
      <c r="AZ108" s="65">
        <v>2836.9830709728676</v>
      </c>
      <c r="BA108" s="65">
        <v>1972.0490717375631</v>
      </c>
      <c r="BB108" s="65">
        <v>1400.7918847477524</v>
      </c>
      <c r="BC108" s="65">
        <v>1054.5733383141719</v>
      </c>
      <c r="BD108" s="65">
        <v>783.46048471743825</v>
      </c>
      <c r="BE108" s="65">
        <v>528.83525277379431</v>
      </c>
      <c r="BF108" s="65">
        <v>332.93809446078433</v>
      </c>
      <c r="BG108" s="65">
        <v>179.03035373168521</v>
      </c>
      <c r="BH108" s="71">
        <v>129.08474731335664</v>
      </c>
      <c r="BI108" s="66">
        <v>27489.420875609383</v>
      </c>
      <c r="BJ108" s="65">
        <v>23816.983585263715</v>
      </c>
      <c r="BK108" s="65">
        <v>20019.316032974988</v>
      </c>
      <c r="BL108" s="65">
        <v>17467.102513428541</v>
      </c>
      <c r="BM108" s="65">
        <v>15355.743001011249</v>
      </c>
      <c r="BN108" s="65">
        <v>13104.246683072783</v>
      </c>
      <c r="BO108" s="65">
        <v>10629.203631480494</v>
      </c>
      <c r="BP108" s="65">
        <v>7608.7269873103678</v>
      </c>
      <c r="BQ108" s="65">
        <v>5650.5367233945281</v>
      </c>
      <c r="BR108" s="65">
        <v>4050.6167117531072</v>
      </c>
      <c r="BS108" s="65">
        <v>3093.9615425266447</v>
      </c>
      <c r="BT108" s="65">
        <v>2425.2563512561283</v>
      </c>
      <c r="BU108" s="65">
        <v>1718.913618058627</v>
      </c>
      <c r="BV108" s="65">
        <v>1134.6594675144238</v>
      </c>
      <c r="BW108" s="65">
        <v>751.68480948954482</v>
      </c>
      <c r="BX108" s="65">
        <v>400.74178655866649</v>
      </c>
      <c r="BY108" s="71">
        <v>336.54972469435296</v>
      </c>
    </row>
    <row r="109" spans="1:77" x14ac:dyDescent="0.35">
      <c r="A109" s="72" t="s">
        <v>506</v>
      </c>
      <c r="B109" s="73" t="s">
        <v>213</v>
      </c>
      <c r="C109" s="72" t="s">
        <v>1138</v>
      </c>
      <c r="D109" s="72" t="s">
        <v>506</v>
      </c>
      <c r="E109" s="72" t="s">
        <v>505</v>
      </c>
      <c r="F109" s="72" t="s">
        <v>1146</v>
      </c>
      <c r="G109" s="73">
        <v>1797</v>
      </c>
      <c r="H109" s="74">
        <v>65168.402110663694</v>
      </c>
      <c r="I109" s="75">
        <v>0</v>
      </c>
      <c r="J10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0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09" s="89">
        <f>SUM(Table13453[[#This Row],[HC PiN]:[IDP PiN]])</f>
        <v>0</v>
      </c>
      <c r="M109" s="74">
        <f>Table13453[[#This Row],[Total PiN]]*Table13453[[#This Row],[Boys (0-17)2]]</f>
        <v>0</v>
      </c>
      <c r="N109" s="74">
        <f>Table13453[[#This Row],[Total PiN]]*Table13453[[#This Row],[Men (18+)3]]</f>
        <v>0</v>
      </c>
      <c r="O109" s="74">
        <f>Table13453[[#This Row],[Total PiN]]*Table13453[[#This Row],[Girls (0-17)4]]</f>
        <v>0</v>
      </c>
      <c r="P109" s="74">
        <f>Table13453[[#This Row],[Total PiN]]*Table13453[[#This Row],[Women (18+)5]]</f>
        <v>0</v>
      </c>
      <c r="Q109" s="70">
        <v>0.29784174848292833</v>
      </c>
      <c r="R109" s="70">
        <v>0.23711306258508602</v>
      </c>
      <c r="S109" s="70">
        <v>0.25527022310086761</v>
      </c>
      <c r="T109" s="70">
        <v>0.20977496583111796</v>
      </c>
      <c r="U109" s="72">
        <v>19409.870830478631</v>
      </c>
      <c r="V109" s="72">
        <v>15452.279408235852</v>
      </c>
      <c r="W109" s="72">
        <v>16635.552545916173</v>
      </c>
      <c r="X109" s="76">
        <v>13670.699326033033</v>
      </c>
      <c r="Y109" s="67">
        <v>34862.150238714486</v>
      </c>
      <c r="Z109" s="67">
        <v>30306.251871949207</v>
      </c>
      <c r="AA109" s="73">
        <v>5661.5776669896322</v>
      </c>
      <c r="AB109" s="72">
        <v>4862.2416425053389</v>
      </c>
      <c r="AC109" s="72">
        <v>4013.4530085308838</v>
      </c>
      <c r="AD109" s="72">
        <v>3328.1701131432769</v>
      </c>
      <c r="AE109" s="72">
        <v>2456.0301959352923</v>
      </c>
      <c r="AF109" s="72">
        <v>2090.6627877812375</v>
      </c>
      <c r="AG109" s="72">
        <v>2220.4232345393798</v>
      </c>
      <c r="AH109" s="72">
        <v>1765.0720002362709</v>
      </c>
      <c r="AI109" s="72">
        <v>1186.4112885411657</v>
      </c>
      <c r="AJ109" s="72">
        <v>838.37156433088103</v>
      </c>
      <c r="AK109" s="72">
        <v>668.97146405906062</v>
      </c>
      <c r="AL109" s="72">
        <v>511.42441338434196</v>
      </c>
      <c r="AM109" s="72">
        <v>316.50529719634551</v>
      </c>
      <c r="AN109" s="72">
        <v>174.64632150358716</v>
      </c>
      <c r="AO109" s="72">
        <v>102.24067883586376</v>
      </c>
      <c r="AP109" s="72">
        <v>72.175817860347806</v>
      </c>
      <c r="AQ109" s="76">
        <v>37.874376576288391</v>
      </c>
      <c r="AR109" s="73">
        <v>6057.7155055410176</v>
      </c>
      <c r="AS109" s="72">
        <v>5607.9576338996239</v>
      </c>
      <c r="AT109" s="72">
        <v>5018.6727172177516</v>
      </c>
      <c r="AU109" s="72">
        <v>4328.7287699619501</v>
      </c>
      <c r="AV109" s="72">
        <v>3138.4090652654236</v>
      </c>
      <c r="AW109" s="72">
        <v>2605.222180287813</v>
      </c>
      <c r="AX109" s="72">
        <v>2603.5576899721336</v>
      </c>
      <c r="AY109" s="72">
        <v>1815.7639978840311</v>
      </c>
      <c r="AZ109" s="72">
        <v>1142.584900589902</v>
      </c>
      <c r="BA109" s="72">
        <v>766.97082723286553</v>
      </c>
      <c r="BB109" s="72">
        <v>576.4711820787885</v>
      </c>
      <c r="BC109" s="72">
        <v>435.73111928307623</v>
      </c>
      <c r="BD109" s="72">
        <v>315.41019114851531</v>
      </c>
      <c r="BE109" s="72">
        <v>206.79138742703626</v>
      </c>
      <c r="BF109" s="72">
        <v>125.55908922097758</v>
      </c>
      <c r="BG109" s="72">
        <v>72.389329558880505</v>
      </c>
      <c r="BH109" s="76">
        <v>44.214652144705646</v>
      </c>
      <c r="BI109" s="73">
        <v>11719.293172530652</v>
      </c>
      <c r="BJ109" s="72">
        <v>10470.199276404961</v>
      </c>
      <c r="BK109" s="72">
        <v>9032.1257257486359</v>
      </c>
      <c r="BL109" s="72">
        <v>7656.8988831052275</v>
      </c>
      <c r="BM109" s="72">
        <v>5594.439261200715</v>
      </c>
      <c r="BN109" s="72">
        <v>4695.88496806905</v>
      </c>
      <c r="BO109" s="72">
        <v>4823.9809245115139</v>
      </c>
      <c r="BP109" s="72">
        <v>3580.8359981203021</v>
      </c>
      <c r="BQ109" s="72">
        <v>2328.9961891310681</v>
      </c>
      <c r="BR109" s="72">
        <v>1605.3423915637468</v>
      </c>
      <c r="BS109" s="72">
        <v>1245.4426461378494</v>
      </c>
      <c r="BT109" s="72">
        <v>947.15553266741836</v>
      </c>
      <c r="BU109" s="72">
        <v>631.91548834486093</v>
      </c>
      <c r="BV109" s="72">
        <v>381.43770893062344</v>
      </c>
      <c r="BW109" s="72">
        <v>227.79976805684132</v>
      </c>
      <c r="BX109" s="72">
        <v>144.56514741922831</v>
      </c>
      <c r="BY109" s="76">
        <v>82.089028720994037</v>
      </c>
    </row>
    <row r="110" spans="1:77" x14ac:dyDescent="0.35">
      <c r="A110" s="65" t="s">
        <v>508</v>
      </c>
      <c r="B110" s="66" t="s">
        <v>213</v>
      </c>
      <c r="C110" s="65" t="s">
        <v>1138</v>
      </c>
      <c r="D110" s="65" t="s">
        <v>508</v>
      </c>
      <c r="E110" s="65" t="s">
        <v>507</v>
      </c>
      <c r="F110" s="65" t="s">
        <v>1147</v>
      </c>
      <c r="G110" s="66">
        <v>4811</v>
      </c>
      <c r="H110" s="68">
        <v>76418.791946679412</v>
      </c>
      <c r="I110" s="69">
        <v>0</v>
      </c>
      <c r="J11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1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10" s="88">
        <f>SUM(Table13453[[#This Row],[HC PiN]:[IDP PiN]])</f>
        <v>0</v>
      </c>
      <c r="M110" s="68">
        <f>Table13453[[#This Row],[Total PiN]]*Table13453[[#This Row],[Boys (0-17)2]]</f>
        <v>0</v>
      </c>
      <c r="N110" s="68">
        <f>Table13453[[#This Row],[Total PiN]]*Table13453[[#This Row],[Men (18+)3]]</f>
        <v>0</v>
      </c>
      <c r="O110" s="68">
        <f>Table13453[[#This Row],[Total PiN]]*Table13453[[#This Row],[Girls (0-17)4]]</f>
        <v>0</v>
      </c>
      <c r="P110" s="68">
        <f>Table13453[[#This Row],[Total PiN]]*Table13453[[#This Row],[Women (18+)5]]</f>
        <v>0</v>
      </c>
      <c r="Q110" s="70">
        <v>0.27802121410850517</v>
      </c>
      <c r="R110" s="70">
        <v>0.21889950938884786</v>
      </c>
      <c r="S110" s="70">
        <v>0.27531308505313917</v>
      </c>
      <c r="T110" s="70">
        <v>0.22776619144950774</v>
      </c>
      <c r="U110" s="65">
        <v>21246.045317721066</v>
      </c>
      <c r="V110" s="65">
        <v>16728.036065216562</v>
      </c>
      <c r="W110" s="65">
        <v>21039.093366874295</v>
      </c>
      <c r="X110" s="71">
        <v>17405.617196867483</v>
      </c>
      <c r="Y110" s="67">
        <v>37974.081382937627</v>
      </c>
      <c r="Z110" s="67">
        <v>38444.710563741777</v>
      </c>
      <c r="AA110" s="66">
        <v>6679.6300646645986</v>
      </c>
      <c r="AB110" s="65">
        <v>6083.79251278846</v>
      </c>
      <c r="AC110" s="65">
        <v>5381.3656179513173</v>
      </c>
      <c r="AD110" s="65">
        <v>4637.952306220177</v>
      </c>
      <c r="AE110" s="65">
        <v>3640.6514216165892</v>
      </c>
      <c r="AF110" s="65">
        <v>2929.6431665066398</v>
      </c>
      <c r="AG110" s="65">
        <v>2391.6178390527834</v>
      </c>
      <c r="AH110" s="65">
        <v>1789.8336710395959</v>
      </c>
      <c r="AI110" s="65">
        <v>1349.3149651624565</v>
      </c>
      <c r="AJ110" s="65">
        <v>981.06921786622308</v>
      </c>
      <c r="AK110" s="65">
        <v>764.89045584691178</v>
      </c>
      <c r="AL110" s="65">
        <v>613.98853793997137</v>
      </c>
      <c r="AM110" s="65">
        <v>430.86073646282466</v>
      </c>
      <c r="AN110" s="65">
        <v>294.17747375483441</v>
      </c>
      <c r="AO110" s="65">
        <v>215.1288800488139</v>
      </c>
      <c r="AP110" s="65">
        <v>167.48210168671216</v>
      </c>
      <c r="AQ110" s="71">
        <v>93.311595132875794</v>
      </c>
      <c r="AR110" s="66">
        <v>6768.2187061902041</v>
      </c>
      <c r="AS110" s="65">
        <v>6146.5462397795454</v>
      </c>
      <c r="AT110" s="65">
        <v>5407.3389332713587</v>
      </c>
      <c r="AU110" s="65">
        <v>4678.1863085730629</v>
      </c>
      <c r="AV110" s="65">
        <v>3612.4662868314617</v>
      </c>
      <c r="AW110" s="65">
        <v>2957.6789786277213</v>
      </c>
      <c r="AX110" s="65">
        <v>2529.9116741879861</v>
      </c>
      <c r="AY110" s="65">
        <v>1729.1523635358624</v>
      </c>
      <c r="AZ110" s="65">
        <v>1237.1269077906625</v>
      </c>
      <c r="BA110" s="65">
        <v>858.41591161688677</v>
      </c>
      <c r="BB110" s="65">
        <v>615.07218421123991</v>
      </c>
      <c r="BC110" s="65">
        <v>464.98192321147826</v>
      </c>
      <c r="BD110" s="65">
        <v>331.9608350276759</v>
      </c>
      <c r="BE110" s="65">
        <v>246.28717001237695</v>
      </c>
      <c r="BF110" s="65">
        <v>180.71547604825125</v>
      </c>
      <c r="BG110" s="65">
        <v>135.15545521093753</v>
      </c>
      <c r="BH110" s="71">
        <v>74.86602881090046</v>
      </c>
      <c r="BI110" s="66">
        <v>13447.848770854805</v>
      </c>
      <c r="BJ110" s="65">
        <v>12230.338752568006</v>
      </c>
      <c r="BK110" s="65">
        <v>10788.70455122268</v>
      </c>
      <c r="BL110" s="65">
        <v>9316.1386147932408</v>
      </c>
      <c r="BM110" s="65">
        <v>7253.1177084480523</v>
      </c>
      <c r="BN110" s="65">
        <v>5887.3221451343616</v>
      </c>
      <c r="BO110" s="65">
        <v>4921.5295132407691</v>
      </c>
      <c r="BP110" s="65">
        <v>3518.9860345754578</v>
      </c>
      <c r="BQ110" s="65">
        <v>2586.4418729531194</v>
      </c>
      <c r="BR110" s="65">
        <v>1839.4851294831101</v>
      </c>
      <c r="BS110" s="65">
        <v>1379.9626400581515</v>
      </c>
      <c r="BT110" s="65">
        <v>1078.9704611514496</v>
      </c>
      <c r="BU110" s="65">
        <v>762.82157149050056</v>
      </c>
      <c r="BV110" s="65">
        <v>540.46464376721121</v>
      </c>
      <c r="BW110" s="65">
        <v>395.84435609706514</v>
      </c>
      <c r="BX110" s="65">
        <v>302.63755689764963</v>
      </c>
      <c r="BY110" s="71">
        <v>168.17762394377624</v>
      </c>
    </row>
    <row r="111" spans="1:77" x14ac:dyDescent="0.35">
      <c r="A111" s="72" t="s">
        <v>510</v>
      </c>
      <c r="B111" s="73" t="s">
        <v>213</v>
      </c>
      <c r="C111" s="72" t="s">
        <v>1138</v>
      </c>
      <c r="D111" s="72" t="s">
        <v>510</v>
      </c>
      <c r="E111" s="72" t="s">
        <v>855</v>
      </c>
      <c r="F111" s="72" t="s">
        <v>1148</v>
      </c>
      <c r="G111" s="73">
        <v>15632</v>
      </c>
      <c r="H111" s="74">
        <v>100298.51636620007</v>
      </c>
      <c r="I111" s="75">
        <v>3</v>
      </c>
      <c r="J11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30090</v>
      </c>
      <c r="K11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10942</v>
      </c>
      <c r="L111" s="89">
        <f>SUM(Table13453[[#This Row],[HC PiN]:[IDP PiN]])</f>
        <v>41032</v>
      </c>
      <c r="M111" s="74">
        <f>Table13453[[#This Row],[Total PiN]]*Table13453[[#This Row],[Boys (0-17)2]]</f>
        <v>12662.423396545797</v>
      </c>
      <c r="N111" s="74">
        <f>Table13453[[#This Row],[Total PiN]]*Table13453[[#This Row],[Men (18+)3]]</f>
        <v>8015.2254145263078</v>
      </c>
      <c r="O111" s="74">
        <f>Table13453[[#This Row],[Total PiN]]*Table13453[[#This Row],[Girls (0-17)4]]</f>
        <v>12109.857500105529</v>
      </c>
      <c r="P111" s="74">
        <f>Table13453[[#This Row],[Total PiN]]*Table13453[[#This Row],[Women (18+)5]]</f>
        <v>8244.4936888223765</v>
      </c>
      <c r="Q111" s="70">
        <v>0.30859873748649341</v>
      </c>
      <c r="R111" s="70">
        <v>0.19534084164862323</v>
      </c>
      <c r="S111" s="70">
        <v>0.29513203110025171</v>
      </c>
      <c r="T111" s="70">
        <v>0.20092838976463193</v>
      </c>
      <c r="U111" s="72">
        <v>30951.995522377736</v>
      </c>
      <c r="V111" s="72">
        <v>19592.396603081732</v>
      </c>
      <c r="W111" s="72">
        <v>29601.304851498466</v>
      </c>
      <c r="X111" s="76">
        <v>20152.819389242162</v>
      </c>
      <c r="Y111" s="67">
        <v>50544.392125459468</v>
      </c>
      <c r="Z111" s="67">
        <v>49754.124240740624</v>
      </c>
      <c r="AA111" s="73">
        <v>10398.622101153962</v>
      </c>
      <c r="AB111" s="72">
        <v>8697.7872268988194</v>
      </c>
      <c r="AC111" s="72">
        <v>6942.3164338925417</v>
      </c>
      <c r="AD111" s="72">
        <v>5664.8180423901531</v>
      </c>
      <c r="AE111" s="72">
        <v>4290.6719625513433</v>
      </c>
      <c r="AF111" s="72">
        <v>3430.9869307617382</v>
      </c>
      <c r="AG111" s="72">
        <v>3037.8073466241244</v>
      </c>
      <c r="AH111" s="72">
        <v>2269.7573141117618</v>
      </c>
      <c r="AI111" s="72">
        <v>1556.5690958939615</v>
      </c>
      <c r="AJ111" s="72">
        <v>1086.555256086071</v>
      </c>
      <c r="AK111" s="72">
        <v>845.98600370396514</v>
      </c>
      <c r="AL111" s="72">
        <v>637.24153531002594</v>
      </c>
      <c r="AM111" s="72">
        <v>389.60778794537867</v>
      </c>
      <c r="AN111" s="72">
        <v>218.79626813988602</v>
      </c>
      <c r="AO111" s="72">
        <v>133.92969617554175</v>
      </c>
      <c r="AP111" s="72">
        <v>100.57007308191272</v>
      </c>
      <c r="AQ111" s="76">
        <v>52.101166019442573</v>
      </c>
      <c r="AR111" s="73">
        <v>11204.789062461146</v>
      </c>
      <c r="AS111" s="72">
        <v>9084.2707210663466</v>
      </c>
      <c r="AT111" s="72">
        <v>7047.8860417689984</v>
      </c>
      <c r="AU111" s="72">
        <v>5741.2072802825587</v>
      </c>
      <c r="AV111" s="72">
        <v>4288.7005769553261</v>
      </c>
      <c r="AW111" s="72">
        <v>3467.8076076716206</v>
      </c>
      <c r="AX111" s="72">
        <v>3274.8740289381349</v>
      </c>
      <c r="AY111" s="72">
        <v>2192.5662424134198</v>
      </c>
      <c r="AZ111" s="72">
        <v>1289.5178365421305</v>
      </c>
      <c r="BA111" s="72">
        <v>838.7430470903264</v>
      </c>
      <c r="BB111" s="72">
        <v>640.52669741428122</v>
      </c>
      <c r="BC111" s="72">
        <v>504.33564966162555</v>
      </c>
      <c r="BD111" s="72">
        <v>424.35244882860104</v>
      </c>
      <c r="BE111" s="72">
        <v>278.3512985163257</v>
      </c>
      <c r="BF111" s="72">
        <v>153.9622162463028</v>
      </c>
      <c r="BG111" s="72">
        <v>69.053690971395739</v>
      </c>
      <c r="BH111" s="76">
        <v>43.447678630920102</v>
      </c>
      <c r="BI111" s="73">
        <v>21603.41116361511</v>
      </c>
      <c r="BJ111" s="72">
        <v>17782.057947965164</v>
      </c>
      <c r="BK111" s="72">
        <v>13990.202475661541</v>
      </c>
      <c r="BL111" s="72">
        <v>11406.025322672707</v>
      </c>
      <c r="BM111" s="72">
        <v>8579.3725395066685</v>
      </c>
      <c r="BN111" s="72">
        <v>6898.7945384333589</v>
      </c>
      <c r="BO111" s="72">
        <v>6312.6813755622588</v>
      </c>
      <c r="BP111" s="72">
        <v>4462.3235565251816</v>
      </c>
      <c r="BQ111" s="72">
        <v>2846.0869324360924</v>
      </c>
      <c r="BR111" s="72">
        <v>1925.2983031763974</v>
      </c>
      <c r="BS111" s="72">
        <v>1486.5127011182465</v>
      </c>
      <c r="BT111" s="72">
        <v>1141.5771849716514</v>
      </c>
      <c r="BU111" s="72">
        <v>813.96023677397977</v>
      </c>
      <c r="BV111" s="72">
        <v>497.14756665621161</v>
      </c>
      <c r="BW111" s="72">
        <v>287.89191242184449</v>
      </c>
      <c r="BX111" s="72">
        <v>169.62376405330846</v>
      </c>
      <c r="BY111" s="76">
        <v>95.54884465036271</v>
      </c>
    </row>
    <row r="112" spans="1:77" x14ac:dyDescent="0.35">
      <c r="A112" s="65" t="s">
        <v>512</v>
      </c>
      <c r="B112" s="66" t="s">
        <v>213</v>
      </c>
      <c r="C112" s="65" t="s">
        <v>1138</v>
      </c>
      <c r="D112" s="65" t="s">
        <v>512</v>
      </c>
      <c r="E112" s="65" t="s">
        <v>511</v>
      </c>
      <c r="F112" s="65" t="s">
        <v>1149</v>
      </c>
      <c r="G112" s="66">
        <v>14764</v>
      </c>
      <c r="H112" s="68">
        <v>111331.34273899396</v>
      </c>
      <c r="I112" s="69">
        <v>4</v>
      </c>
      <c r="J11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44533</v>
      </c>
      <c r="K11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11811</v>
      </c>
      <c r="L112" s="88">
        <f>SUM(Table13453[[#This Row],[HC PiN]:[IDP PiN]])</f>
        <v>56344</v>
      </c>
      <c r="M112" s="68">
        <f>Table13453[[#This Row],[Total PiN]]*Table13453[[#This Row],[Boys (0-17)2]]</f>
        <v>15581.399042996687</v>
      </c>
      <c r="N112" s="68">
        <f>Table13453[[#This Row],[Total PiN]]*Table13453[[#This Row],[Men (18+)3]]</f>
        <v>13842.441926885156</v>
      </c>
      <c r="O112" s="68">
        <f>Table13453[[#This Row],[Total PiN]]*Table13453[[#This Row],[Girls (0-17)4]]</f>
        <v>13952.912380825634</v>
      </c>
      <c r="P112" s="68">
        <f>Table13453[[#This Row],[Total PiN]]*Table13453[[#This Row],[Women (18+)5]]</f>
        <v>12967.24664929253</v>
      </c>
      <c r="Q112" s="70">
        <v>0.27654051971810106</v>
      </c>
      <c r="R112" s="70">
        <v>0.24567730240815625</v>
      </c>
      <c r="S112" s="70">
        <v>0.24763794513747042</v>
      </c>
      <c r="T112" s="70">
        <v>0.23014423273627238</v>
      </c>
      <c r="U112" s="65">
        <v>30787.627381955426</v>
      </c>
      <c r="V112" s="65">
        <v>27351.58395759391</v>
      </c>
      <c r="W112" s="65">
        <v>27569.864945279904</v>
      </c>
      <c r="X112" s="71">
        <v>25622.266454164735</v>
      </c>
      <c r="Y112" s="67">
        <v>58139.211339549336</v>
      </c>
      <c r="Z112" s="67">
        <v>53192.131399444639</v>
      </c>
      <c r="AA112" s="66">
        <v>8812.614333413414</v>
      </c>
      <c r="AB112" s="65">
        <v>7960.3563542793663</v>
      </c>
      <c r="AC112" s="65">
        <v>6997.2035226727103</v>
      </c>
      <c r="AD112" s="65">
        <v>6135.7619924429282</v>
      </c>
      <c r="AE112" s="65">
        <v>5106.8931840726373</v>
      </c>
      <c r="AF112" s="65">
        <v>4347.9803375776673</v>
      </c>
      <c r="AG112" s="65">
        <v>3901.6758954161319</v>
      </c>
      <c r="AH112" s="65">
        <v>2993.5752383259596</v>
      </c>
      <c r="AI112" s="65">
        <v>2124.8295537617546</v>
      </c>
      <c r="AJ112" s="65">
        <v>1501.594355609282</v>
      </c>
      <c r="AK112" s="65">
        <v>1129.5172840521816</v>
      </c>
      <c r="AL112" s="65">
        <v>864.19374141101116</v>
      </c>
      <c r="AM112" s="65">
        <v>598.54576589300973</v>
      </c>
      <c r="AN112" s="65">
        <v>339.92481301738064</v>
      </c>
      <c r="AO112" s="65">
        <v>193.59539162593566</v>
      </c>
      <c r="AP112" s="65">
        <v>115.92663397820372</v>
      </c>
      <c r="AQ112" s="71">
        <v>67.943001895055602</v>
      </c>
      <c r="AR112" s="66">
        <v>9373.9973425399039</v>
      </c>
      <c r="AS112" s="65">
        <v>8863.5415705678315</v>
      </c>
      <c r="AT112" s="65">
        <v>8100.0758744167288</v>
      </c>
      <c r="AU112" s="65">
        <v>7117.5665916971302</v>
      </c>
      <c r="AV112" s="65">
        <v>5454.1805114608069</v>
      </c>
      <c r="AW112" s="65">
        <v>4616.1729207115031</v>
      </c>
      <c r="AX112" s="65">
        <v>4327.2059513361974</v>
      </c>
      <c r="AY112" s="65">
        <v>3069.9326729747163</v>
      </c>
      <c r="AZ112" s="65">
        <v>2164.3953205121229</v>
      </c>
      <c r="BA112" s="65">
        <v>1527.0918415816557</v>
      </c>
      <c r="BB112" s="65">
        <v>1151.5402545611428</v>
      </c>
      <c r="BC112" s="65">
        <v>879.04756079004972</v>
      </c>
      <c r="BD112" s="65">
        <v>638.03209238599788</v>
      </c>
      <c r="BE112" s="65">
        <v>409.98611506153435</v>
      </c>
      <c r="BF112" s="65">
        <v>238.99243387054403</v>
      </c>
      <c r="BG112" s="65">
        <v>126.88631758501047</v>
      </c>
      <c r="BH112" s="71">
        <v>80.56596749646863</v>
      </c>
      <c r="BI112" s="66">
        <v>18186.611675953314</v>
      </c>
      <c r="BJ112" s="65">
        <v>16823.897924847195</v>
      </c>
      <c r="BK112" s="65">
        <v>15097.279397089438</v>
      </c>
      <c r="BL112" s="65">
        <v>13253.328584140059</v>
      </c>
      <c r="BM112" s="65">
        <v>10561.073695533441</v>
      </c>
      <c r="BN112" s="65">
        <v>8964.1532582891705</v>
      </c>
      <c r="BO112" s="65">
        <v>8228.8818467523288</v>
      </c>
      <c r="BP112" s="65">
        <v>6063.5079113006741</v>
      </c>
      <c r="BQ112" s="65">
        <v>4289.2248742738784</v>
      </c>
      <c r="BR112" s="65">
        <v>3028.6861971909375</v>
      </c>
      <c r="BS112" s="65">
        <v>2281.0575386133246</v>
      </c>
      <c r="BT112" s="65">
        <v>1743.2413022010605</v>
      </c>
      <c r="BU112" s="65">
        <v>1236.5778582790074</v>
      </c>
      <c r="BV112" s="65">
        <v>749.91092807891505</v>
      </c>
      <c r="BW112" s="65">
        <v>432.58782549647964</v>
      </c>
      <c r="BX112" s="65">
        <v>242.81295156321414</v>
      </c>
      <c r="BY112" s="71">
        <v>148.50896939152423</v>
      </c>
    </row>
    <row r="113" spans="1:77" x14ac:dyDescent="0.35">
      <c r="A113" s="72" t="s">
        <v>514</v>
      </c>
      <c r="B113" s="73" t="s">
        <v>213</v>
      </c>
      <c r="C113" s="72" t="s">
        <v>1138</v>
      </c>
      <c r="D113" s="72" t="s">
        <v>514</v>
      </c>
      <c r="E113" s="72" t="s">
        <v>856</v>
      </c>
      <c r="F113" s="72" t="s">
        <v>1150</v>
      </c>
      <c r="G113" s="73">
        <v>17166</v>
      </c>
      <c r="H113" s="74">
        <v>89754.821755604091</v>
      </c>
      <c r="I113" s="75">
        <v>4</v>
      </c>
      <c r="J11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35902</v>
      </c>
      <c r="K11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13733</v>
      </c>
      <c r="L113" s="89">
        <f>SUM(Table13453[[#This Row],[HC PiN]:[IDP PiN]])</f>
        <v>49635</v>
      </c>
      <c r="M113" s="74">
        <f>Table13453[[#This Row],[Total PiN]]*Table13453[[#This Row],[Boys (0-17)2]]</f>
        <v>11558.156632614471</v>
      </c>
      <c r="N113" s="74">
        <f>Table13453[[#This Row],[Total PiN]]*Table13453[[#This Row],[Men (18+)3]]</f>
        <v>13770.479592843982</v>
      </c>
      <c r="O113" s="74">
        <f>Table13453[[#This Row],[Total PiN]]*Table13453[[#This Row],[Girls (0-17)4]]</f>
        <v>11659.024267374421</v>
      </c>
      <c r="P113" s="74">
        <f>Table13453[[#This Row],[Total PiN]]*Table13453[[#This Row],[Women (18+)5]]</f>
        <v>12647.339507167109</v>
      </c>
      <c r="Q113" s="70">
        <v>0.23286303279166862</v>
      </c>
      <c r="R113" s="70">
        <v>0.27743486638146431</v>
      </c>
      <c r="S113" s="70">
        <v>0.23489522045682323</v>
      </c>
      <c r="T113" s="70">
        <v>0.25480688037004351</v>
      </c>
      <c r="U113" s="72">
        <v>20900.580001685608</v>
      </c>
      <c r="V113" s="72">
        <v>24901.116980858169</v>
      </c>
      <c r="W113" s="72">
        <v>21082.978643345497</v>
      </c>
      <c r="X113" s="76">
        <v>22870.146129714791</v>
      </c>
      <c r="Y113" s="67">
        <v>45801.696982543777</v>
      </c>
      <c r="Z113" s="67">
        <v>43953.124773060292</v>
      </c>
      <c r="AA113" s="73">
        <v>6829.4900708568848</v>
      </c>
      <c r="AB113" s="72">
        <v>6080.4215679256486</v>
      </c>
      <c r="AC113" s="72">
        <v>5280.8893125938994</v>
      </c>
      <c r="AD113" s="72">
        <v>4745.3066135753916</v>
      </c>
      <c r="AE113" s="72">
        <v>4395.5518457203034</v>
      </c>
      <c r="AF113" s="72">
        <v>3762.3028241166626</v>
      </c>
      <c r="AG113" s="72">
        <v>2937.9095072438677</v>
      </c>
      <c r="AH113" s="72">
        <v>2295.9249303407332</v>
      </c>
      <c r="AI113" s="72">
        <v>1955.5209000668324</v>
      </c>
      <c r="AJ113" s="72">
        <v>1509.0446853790531</v>
      </c>
      <c r="AK113" s="72">
        <v>1231.2575349958963</v>
      </c>
      <c r="AL113" s="72">
        <v>1026.8182699667955</v>
      </c>
      <c r="AM113" s="72">
        <v>749.11264021254942</v>
      </c>
      <c r="AN113" s="72">
        <v>493.44411911547962</v>
      </c>
      <c r="AO113" s="72">
        <v>336.10262368085745</v>
      </c>
      <c r="AP113" s="72">
        <v>160.19475844977947</v>
      </c>
      <c r="AQ113" s="76">
        <v>163.83256881964377</v>
      </c>
      <c r="AR113" s="73">
        <v>6951.2884051302126</v>
      </c>
      <c r="AS113" s="72">
        <v>6023.3206346933839</v>
      </c>
      <c r="AT113" s="72">
        <v>5107.0006136380434</v>
      </c>
      <c r="AU113" s="72">
        <v>4719.4576244536074</v>
      </c>
      <c r="AV113" s="72">
        <v>4987.7443007048714</v>
      </c>
      <c r="AW113" s="72">
        <v>4644.3115013533215</v>
      </c>
      <c r="AX113" s="72">
        <v>3606.3417468949624</v>
      </c>
      <c r="AY113" s="72">
        <v>2522.3042766729018</v>
      </c>
      <c r="AZ113" s="72">
        <v>1952.9027335864532</v>
      </c>
      <c r="BA113" s="72">
        <v>1447.8480349838251</v>
      </c>
      <c r="BB113" s="72">
        <v>1150.6738114518316</v>
      </c>
      <c r="BC113" s="72">
        <v>919.46629686588778</v>
      </c>
      <c r="BD113" s="72">
        <v>690.58508741236778</v>
      </c>
      <c r="BE113" s="72">
        <v>481.81817508365157</v>
      </c>
      <c r="BF113" s="72">
        <v>312.92371189455417</v>
      </c>
      <c r="BG113" s="72">
        <v>152.34248197283847</v>
      </c>
      <c r="BH113" s="76">
        <v>131.36754575108185</v>
      </c>
      <c r="BI113" s="73">
        <v>13780.778475987097</v>
      </c>
      <c r="BJ113" s="72">
        <v>12103.742202619034</v>
      </c>
      <c r="BK113" s="72">
        <v>10387.889926231943</v>
      </c>
      <c r="BL113" s="72">
        <v>9464.7642380289981</v>
      </c>
      <c r="BM113" s="72">
        <v>9383.2961464251748</v>
      </c>
      <c r="BN113" s="72">
        <v>8406.6143254699855</v>
      </c>
      <c r="BO113" s="72">
        <v>6544.2512541388296</v>
      </c>
      <c r="BP113" s="72">
        <v>4818.2292070136336</v>
      </c>
      <c r="BQ113" s="72">
        <v>3908.4236336532858</v>
      </c>
      <c r="BR113" s="72">
        <v>2956.8927203628782</v>
      </c>
      <c r="BS113" s="72">
        <v>2381.9313464477277</v>
      </c>
      <c r="BT113" s="72">
        <v>1946.2845668326831</v>
      </c>
      <c r="BU113" s="72">
        <v>1439.697727624917</v>
      </c>
      <c r="BV113" s="72">
        <v>975.26229419913113</v>
      </c>
      <c r="BW113" s="72">
        <v>649.02633557541174</v>
      </c>
      <c r="BX113" s="72">
        <v>312.53724042261791</v>
      </c>
      <c r="BY113" s="76">
        <v>295.20011457072559</v>
      </c>
    </row>
    <row r="114" spans="1:77" x14ac:dyDescent="0.35">
      <c r="A114" s="65" t="s">
        <v>516</v>
      </c>
      <c r="B114" s="66" t="s">
        <v>213</v>
      </c>
      <c r="C114" s="65" t="s">
        <v>1138</v>
      </c>
      <c r="D114" s="65" t="s">
        <v>516</v>
      </c>
      <c r="E114" s="65" t="s">
        <v>857</v>
      </c>
      <c r="F114" s="65" t="s">
        <v>1151</v>
      </c>
      <c r="G114" s="66">
        <v>2992</v>
      </c>
      <c r="H114" s="68">
        <v>85098.922903900748</v>
      </c>
      <c r="I114" s="69">
        <v>4</v>
      </c>
      <c r="J11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34040</v>
      </c>
      <c r="K11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2394</v>
      </c>
      <c r="L114" s="88">
        <f>SUM(Table13453[[#This Row],[HC PiN]:[IDP PiN]])</f>
        <v>36434</v>
      </c>
      <c r="M114" s="68">
        <f>Table13453[[#This Row],[Total PiN]]*Table13453[[#This Row],[Boys (0-17)2]]</f>
        <v>8836.1720149389275</v>
      </c>
      <c r="N114" s="68">
        <f>Table13453[[#This Row],[Total PiN]]*Table13453[[#This Row],[Men (18+)3]]</f>
        <v>9822.8747244989172</v>
      </c>
      <c r="O114" s="68">
        <f>Table13453[[#This Row],[Total PiN]]*Table13453[[#This Row],[Girls (0-17)4]]</f>
        <v>8857.1772773374814</v>
      </c>
      <c r="P114" s="68">
        <f>Table13453[[#This Row],[Total PiN]]*Table13453[[#This Row],[Women (18+)5]]</f>
        <v>8917.7759832246866</v>
      </c>
      <c r="Q114" s="70">
        <v>0.24252544367730491</v>
      </c>
      <c r="R114" s="70">
        <v>0.26960736467307783</v>
      </c>
      <c r="S114" s="70">
        <v>0.24310197280939455</v>
      </c>
      <c r="T114" s="70">
        <v>0.24476521884022306</v>
      </c>
      <c r="U114" s="65">
        <v>20638.654033729294</v>
      </c>
      <c r="V114" s="65">
        <v>22943.296340638106</v>
      </c>
      <c r="W114" s="65">
        <v>20687.716041892843</v>
      </c>
      <c r="X114" s="71">
        <v>20829.256487640538</v>
      </c>
      <c r="Y114" s="67">
        <v>43581.950374367399</v>
      </c>
      <c r="Z114" s="67">
        <v>41516.972529533377</v>
      </c>
      <c r="AA114" s="66">
        <v>6156.116163767666</v>
      </c>
      <c r="AB114" s="65">
        <v>5912.5717199457822</v>
      </c>
      <c r="AC114" s="65">
        <v>5541.0992131089288</v>
      </c>
      <c r="AD114" s="65">
        <v>4995.1374926900571</v>
      </c>
      <c r="AE114" s="65">
        <v>4250.2312541400124</v>
      </c>
      <c r="AF114" s="65">
        <v>3500.4246837207188</v>
      </c>
      <c r="AG114" s="65">
        <v>2665.5270931059631</v>
      </c>
      <c r="AH114" s="65">
        <v>2003.509402961884</v>
      </c>
      <c r="AI114" s="65">
        <v>1614.8245854573122</v>
      </c>
      <c r="AJ114" s="65">
        <v>1233.6859005041022</v>
      </c>
      <c r="AK114" s="65">
        <v>1046.3149773398097</v>
      </c>
      <c r="AL114" s="65">
        <v>894.60613956305656</v>
      </c>
      <c r="AM114" s="65">
        <v>683.4170481226937</v>
      </c>
      <c r="AN114" s="65">
        <v>447.94859875755731</v>
      </c>
      <c r="AO114" s="65">
        <v>295.40517401088073</v>
      </c>
      <c r="AP114" s="65">
        <v>142.49031847076915</v>
      </c>
      <c r="AQ114" s="71">
        <v>133.66276386619185</v>
      </c>
      <c r="AR114" s="66">
        <v>6294.5965759370138</v>
      </c>
      <c r="AS114" s="65">
        <v>5908.3366760058798</v>
      </c>
      <c r="AT114" s="65">
        <v>5404.8487835898723</v>
      </c>
      <c r="AU114" s="65">
        <v>5016.9107473048671</v>
      </c>
      <c r="AV114" s="65">
        <v>4898.2288295533444</v>
      </c>
      <c r="AW114" s="65">
        <v>4366.5618460523747</v>
      </c>
      <c r="AX114" s="65">
        <v>3201.6918118853737</v>
      </c>
      <c r="AY114" s="65">
        <v>2187.1803041186458</v>
      </c>
      <c r="AZ114" s="65">
        <v>1760.674869158911</v>
      </c>
      <c r="BA114" s="65">
        <v>1288.238267464433</v>
      </c>
      <c r="BB114" s="65">
        <v>957.90190141422738</v>
      </c>
      <c r="BC114" s="65">
        <v>751.57655803504963</v>
      </c>
      <c r="BD114" s="65">
        <v>568.42389162286645</v>
      </c>
      <c r="BE114" s="65">
        <v>411.28420885043789</v>
      </c>
      <c r="BF114" s="65">
        <v>282.33627829731273</v>
      </c>
      <c r="BG114" s="65">
        <v>164.1456268537215</v>
      </c>
      <c r="BH114" s="71">
        <v>119.01319822305139</v>
      </c>
      <c r="BI114" s="66">
        <v>12450.712739704682</v>
      </c>
      <c r="BJ114" s="65">
        <v>11820.908395951661</v>
      </c>
      <c r="BK114" s="65">
        <v>10945.947996698802</v>
      </c>
      <c r="BL114" s="65">
        <v>10012.048239994923</v>
      </c>
      <c r="BM114" s="65">
        <v>9148.4600836933587</v>
      </c>
      <c r="BN114" s="65">
        <v>7866.9865297730921</v>
      </c>
      <c r="BO114" s="65">
        <v>5867.2189049913377</v>
      </c>
      <c r="BP114" s="65">
        <v>4190.6897070805298</v>
      </c>
      <c r="BQ114" s="65">
        <v>3375.4994546162229</v>
      </c>
      <c r="BR114" s="65">
        <v>2521.9241679685347</v>
      </c>
      <c r="BS114" s="65">
        <v>2004.216878754037</v>
      </c>
      <c r="BT114" s="65">
        <v>1646.1826975981062</v>
      </c>
      <c r="BU114" s="65">
        <v>1251.84093974556</v>
      </c>
      <c r="BV114" s="65">
        <v>859.23280760799526</v>
      </c>
      <c r="BW114" s="65">
        <v>577.7414523081934</v>
      </c>
      <c r="BX114" s="65">
        <v>306.63594532449059</v>
      </c>
      <c r="BY114" s="71">
        <v>252.67596208924326</v>
      </c>
    </row>
    <row r="115" spans="1:77" x14ac:dyDescent="0.35">
      <c r="A115" s="72" t="s">
        <v>518</v>
      </c>
      <c r="B115" s="73" t="s">
        <v>213</v>
      </c>
      <c r="C115" s="72" t="s">
        <v>1138</v>
      </c>
      <c r="D115" s="72" t="s">
        <v>518</v>
      </c>
      <c r="E115" s="72" t="s">
        <v>517</v>
      </c>
      <c r="F115" s="72" t="s">
        <v>1152</v>
      </c>
      <c r="G115" s="73">
        <v>5280</v>
      </c>
      <c r="H115" s="74">
        <v>65988.458540869149</v>
      </c>
      <c r="I115" s="75">
        <v>2</v>
      </c>
      <c r="J11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13198</v>
      </c>
      <c r="K11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3168</v>
      </c>
      <c r="L115" s="89">
        <f>SUM(Table13453[[#This Row],[HC PiN]:[IDP PiN]])</f>
        <v>16366</v>
      </c>
      <c r="M115" s="74">
        <f>Table13453[[#This Row],[Total PiN]]*Table13453[[#This Row],[Boys (0-17)2]]</f>
        <v>4763.2160738444563</v>
      </c>
      <c r="N115" s="74">
        <f>Table13453[[#This Row],[Total PiN]]*Table13453[[#This Row],[Men (18+)3]]</f>
        <v>3724.8836936432976</v>
      </c>
      <c r="O115" s="74">
        <f>Table13453[[#This Row],[Total PiN]]*Table13453[[#This Row],[Girls (0-17)4]]</f>
        <v>4389.2883369612673</v>
      </c>
      <c r="P115" s="74">
        <f>Table13453[[#This Row],[Total PiN]]*Table13453[[#This Row],[Women (18+)5]]</f>
        <v>3488.611895550981</v>
      </c>
      <c r="Q115" s="70">
        <v>0.29104338713457512</v>
      </c>
      <c r="R115" s="70">
        <v>0.22759890588068543</v>
      </c>
      <c r="S115" s="70">
        <v>0.26819554790182498</v>
      </c>
      <c r="T115" s="70">
        <v>0.21316215908291464</v>
      </c>
      <c r="U115" s="72">
        <v>19205.504485524041</v>
      </c>
      <c r="V115" s="72">
        <v>15018.900964654789</v>
      </c>
      <c r="W115" s="72">
        <v>17697.810793565262</v>
      </c>
      <c r="X115" s="76">
        <v>14066.242297125067</v>
      </c>
      <c r="Y115" s="67">
        <v>34224.405450178834</v>
      </c>
      <c r="Z115" s="67">
        <v>31764.05309069033</v>
      </c>
      <c r="AA115" s="73">
        <v>6276.0859984337667</v>
      </c>
      <c r="AB115" s="72">
        <v>5190.1628397620761</v>
      </c>
      <c r="AC115" s="72">
        <v>4100.2883049939037</v>
      </c>
      <c r="AD115" s="72">
        <v>3451.3833826173836</v>
      </c>
      <c r="AE115" s="72">
        <v>2990.8556970587542</v>
      </c>
      <c r="AF115" s="72">
        <v>2486.1991567096011</v>
      </c>
      <c r="AG115" s="72">
        <v>2030.3365878869301</v>
      </c>
      <c r="AH115" s="72">
        <v>1507.9590155773267</v>
      </c>
      <c r="AI115" s="72">
        <v>1084.8555772867267</v>
      </c>
      <c r="AJ115" s="72">
        <v>777.51933183219069</v>
      </c>
      <c r="AK115" s="72">
        <v>621.43220843366214</v>
      </c>
      <c r="AL115" s="72">
        <v>487.77193455394746</v>
      </c>
      <c r="AM115" s="72">
        <v>322.27165413063227</v>
      </c>
      <c r="AN115" s="72">
        <v>193.73507571066193</v>
      </c>
      <c r="AO115" s="72">
        <v>123.68399950342682</v>
      </c>
      <c r="AP115" s="72">
        <v>60.895977344137535</v>
      </c>
      <c r="AQ115" s="76">
        <v>58.616348855209758</v>
      </c>
      <c r="AR115" s="73">
        <v>6889.7867290479844</v>
      </c>
      <c r="AS115" s="72">
        <v>5614.9936159581603</v>
      </c>
      <c r="AT115" s="72">
        <v>4402.6709281222847</v>
      </c>
      <c r="AU115" s="72">
        <v>3722.4269488466343</v>
      </c>
      <c r="AV115" s="72">
        <v>3230.7964472527128</v>
      </c>
      <c r="AW115" s="72">
        <v>2774.0815062025076</v>
      </c>
      <c r="AX115" s="72">
        <v>2321.1185205124566</v>
      </c>
      <c r="AY115" s="72">
        <v>1591.2145612750783</v>
      </c>
      <c r="AZ115" s="72">
        <v>1145.321837594787</v>
      </c>
      <c r="BA115" s="72">
        <v>789.29914609243292</v>
      </c>
      <c r="BB115" s="72">
        <v>547.83202351767375</v>
      </c>
      <c r="BC115" s="72">
        <v>407.5238293567935</v>
      </c>
      <c r="BD115" s="72">
        <v>297.54480739016043</v>
      </c>
      <c r="BE115" s="72">
        <v>207.26716477779266</v>
      </c>
      <c r="BF115" s="72">
        <v>138.7030708409371</v>
      </c>
      <c r="BG115" s="72">
        <v>89.103048722427118</v>
      </c>
      <c r="BH115" s="76">
        <v>54.721264668001197</v>
      </c>
      <c r="BI115" s="73">
        <v>13165.872727481756</v>
      </c>
      <c r="BJ115" s="72">
        <v>10805.156455720238</v>
      </c>
      <c r="BK115" s="72">
        <v>8502.9592331161875</v>
      </c>
      <c r="BL115" s="72">
        <v>7173.8103314640184</v>
      </c>
      <c r="BM115" s="72">
        <v>6221.6521443114671</v>
      </c>
      <c r="BN115" s="72">
        <v>5260.2806629121078</v>
      </c>
      <c r="BO115" s="72">
        <v>4351.4551083993865</v>
      </c>
      <c r="BP115" s="72">
        <v>3099.1735768524054</v>
      </c>
      <c r="BQ115" s="72">
        <v>2230.1774148815134</v>
      </c>
      <c r="BR115" s="72">
        <v>1566.8184779246235</v>
      </c>
      <c r="BS115" s="72">
        <v>1169.2642319513361</v>
      </c>
      <c r="BT115" s="72">
        <v>895.2957639107409</v>
      </c>
      <c r="BU115" s="72">
        <v>619.81646152079259</v>
      </c>
      <c r="BV115" s="72">
        <v>401.00224048845462</v>
      </c>
      <c r="BW115" s="72">
        <v>262.38707034436391</v>
      </c>
      <c r="BX115" s="72">
        <v>149.99902606656462</v>
      </c>
      <c r="BY115" s="76">
        <v>113.33761352321093</v>
      </c>
    </row>
    <row r="116" spans="1:77" x14ac:dyDescent="0.35">
      <c r="A116" s="65" t="s">
        <v>520</v>
      </c>
      <c r="B116" s="66" t="s">
        <v>213</v>
      </c>
      <c r="C116" s="65" t="s">
        <v>1138</v>
      </c>
      <c r="D116" s="65" t="s">
        <v>520</v>
      </c>
      <c r="E116" s="65" t="s">
        <v>519</v>
      </c>
      <c r="F116" s="65" t="s">
        <v>1153</v>
      </c>
      <c r="G116" s="66">
        <v>6008</v>
      </c>
      <c r="H116" s="68">
        <v>88050.6348949557</v>
      </c>
      <c r="I116" s="69">
        <v>2</v>
      </c>
      <c r="J11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17610</v>
      </c>
      <c r="K11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3605</v>
      </c>
      <c r="L116" s="88">
        <f>SUM(Table13453[[#This Row],[HC PiN]:[IDP PiN]])</f>
        <v>21215</v>
      </c>
      <c r="M116" s="68">
        <f>Table13453[[#This Row],[Total PiN]]*Table13453[[#This Row],[Boys (0-17)2]]</f>
        <v>5475.2357800622231</v>
      </c>
      <c r="N116" s="68">
        <f>Table13453[[#This Row],[Total PiN]]*Table13453[[#This Row],[Men (18+)3]]</f>
        <v>5491.3808348723605</v>
      </c>
      <c r="O116" s="68">
        <f>Table13453[[#This Row],[Total PiN]]*Table13453[[#This Row],[Girls (0-17)4]]</f>
        <v>5454.1234097261531</v>
      </c>
      <c r="P116" s="68">
        <f>Table13453[[#This Row],[Total PiN]]*Table13453[[#This Row],[Women (18+)5]]</f>
        <v>4794.2599753392624</v>
      </c>
      <c r="Q116" s="70">
        <v>0.25808323262136335</v>
      </c>
      <c r="R116" s="70">
        <v>0.25884425335245631</v>
      </c>
      <c r="S116" s="70">
        <v>0.2570880702204173</v>
      </c>
      <c r="T116" s="70">
        <v>0.22598444380576302</v>
      </c>
      <c r="U116" s="65">
        <v>22724.392488053585</v>
      </c>
      <c r="V116" s="65">
        <v>22791.400846594544</v>
      </c>
      <c r="W116" s="65">
        <v>22636.767806826698</v>
      </c>
      <c r="X116" s="71">
        <v>19898.073753480872</v>
      </c>
      <c r="Y116" s="67">
        <v>45515.79333464813</v>
      </c>
      <c r="Z116" s="67">
        <v>42534.84156030757</v>
      </c>
      <c r="AA116" s="66">
        <v>7217.6381505500694</v>
      </c>
      <c r="AB116" s="65">
        <v>6532.2327813520969</v>
      </c>
      <c r="AC116" s="65">
        <v>5758.8511867839516</v>
      </c>
      <c r="AD116" s="65">
        <v>5085.1873593387063</v>
      </c>
      <c r="AE116" s="65">
        <v>4420.9616792123388</v>
      </c>
      <c r="AF116" s="65">
        <v>3586.9999540974109</v>
      </c>
      <c r="AG116" s="65">
        <v>2556.7881772395508</v>
      </c>
      <c r="AH116" s="65">
        <v>1857.5383516105694</v>
      </c>
      <c r="AI116" s="65">
        <v>1511.3015702449857</v>
      </c>
      <c r="AJ116" s="65">
        <v>1121.8119584762096</v>
      </c>
      <c r="AK116" s="65">
        <v>875.68053640269784</v>
      </c>
      <c r="AL116" s="65">
        <v>710.47239449526694</v>
      </c>
      <c r="AM116" s="65">
        <v>526.44880038105305</v>
      </c>
      <c r="AN116" s="65">
        <v>333.69746056476185</v>
      </c>
      <c r="AO116" s="65">
        <v>215.20944739883674</v>
      </c>
      <c r="AP116" s="65">
        <v>140.15413362407938</v>
      </c>
      <c r="AQ116" s="71">
        <v>83.867618534981801</v>
      </c>
      <c r="AR116" s="66">
        <v>7516.9751086841161</v>
      </c>
      <c r="AS116" s="65">
        <v>6554.8198394914825</v>
      </c>
      <c r="AT116" s="65">
        <v>5586.298242232162</v>
      </c>
      <c r="AU116" s="65">
        <v>5115.201398862846</v>
      </c>
      <c r="AV116" s="65">
        <v>5279.9375621014506</v>
      </c>
      <c r="AW116" s="65">
        <v>4707.7903100706035</v>
      </c>
      <c r="AX116" s="65">
        <v>3270.7636391083893</v>
      </c>
      <c r="AY116" s="65">
        <v>2113.786644347455</v>
      </c>
      <c r="AZ116" s="65">
        <v>1565.5663832893817</v>
      </c>
      <c r="BA116" s="65">
        <v>1104.6407432427754</v>
      </c>
      <c r="BB116" s="65">
        <v>836.68415245195456</v>
      </c>
      <c r="BC116" s="65">
        <v>638.83723575085901</v>
      </c>
      <c r="BD116" s="65">
        <v>440.70050490371864</v>
      </c>
      <c r="BE116" s="65">
        <v>312.76758455785142</v>
      </c>
      <c r="BF116" s="65">
        <v>219.2809334024773</v>
      </c>
      <c r="BG116" s="65">
        <v>166.72675545890536</v>
      </c>
      <c r="BH116" s="71">
        <v>85.016296691701712</v>
      </c>
      <c r="BI116" s="66">
        <v>14734.613259234186</v>
      </c>
      <c r="BJ116" s="65">
        <v>13087.05262084358</v>
      </c>
      <c r="BK116" s="65">
        <v>11345.149429016112</v>
      </c>
      <c r="BL116" s="65">
        <v>10200.388758201552</v>
      </c>
      <c r="BM116" s="65">
        <v>9700.8992413137876</v>
      </c>
      <c r="BN116" s="65">
        <v>8294.7902641680157</v>
      </c>
      <c r="BO116" s="65">
        <v>5827.5518163479392</v>
      </c>
      <c r="BP116" s="65">
        <v>3971.3249959580239</v>
      </c>
      <c r="BQ116" s="65">
        <v>3076.8679535343676</v>
      </c>
      <c r="BR116" s="65">
        <v>2226.4527017189848</v>
      </c>
      <c r="BS116" s="65">
        <v>1712.3646888546527</v>
      </c>
      <c r="BT116" s="65">
        <v>1349.3096302461256</v>
      </c>
      <c r="BU116" s="65">
        <v>967.14930528477157</v>
      </c>
      <c r="BV116" s="65">
        <v>646.46504512261311</v>
      </c>
      <c r="BW116" s="65">
        <v>434.49038080131407</v>
      </c>
      <c r="BX116" s="65">
        <v>306.88088908298471</v>
      </c>
      <c r="BY116" s="71">
        <v>168.88391522668351</v>
      </c>
    </row>
    <row r="117" spans="1:77" x14ac:dyDescent="0.35">
      <c r="A117" s="72" t="s">
        <v>522</v>
      </c>
      <c r="B117" s="73" t="s">
        <v>213</v>
      </c>
      <c r="C117" s="72" t="s">
        <v>1138</v>
      </c>
      <c r="D117" s="72" t="s">
        <v>522</v>
      </c>
      <c r="E117" s="72" t="s">
        <v>521</v>
      </c>
      <c r="F117" s="72" t="s">
        <v>1154</v>
      </c>
      <c r="G117" s="73">
        <v>4619</v>
      </c>
      <c r="H117" s="74">
        <v>56565.714757583366</v>
      </c>
      <c r="I117" s="75">
        <v>0</v>
      </c>
      <c r="J11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1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17" s="89">
        <f>SUM(Table13453[[#This Row],[HC PiN]:[IDP PiN]])</f>
        <v>0</v>
      </c>
      <c r="M117" s="74">
        <f>Table13453[[#This Row],[Total PiN]]*Table13453[[#This Row],[Boys (0-17)2]]</f>
        <v>0</v>
      </c>
      <c r="N117" s="74">
        <f>Table13453[[#This Row],[Total PiN]]*Table13453[[#This Row],[Men (18+)3]]</f>
        <v>0</v>
      </c>
      <c r="O117" s="74">
        <f>Table13453[[#This Row],[Total PiN]]*Table13453[[#This Row],[Girls (0-17)4]]</f>
        <v>0</v>
      </c>
      <c r="P117" s="74">
        <f>Table13453[[#This Row],[Total PiN]]*Table13453[[#This Row],[Women (18+)5]]</f>
        <v>0</v>
      </c>
      <c r="Q117" s="70">
        <v>0.24511598840530613</v>
      </c>
      <c r="R117" s="70">
        <v>0.25090938517521971</v>
      </c>
      <c r="S117" s="70">
        <v>0.23016334340610653</v>
      </c>
      <c r="T117" s="70">
        <v>0.27381128301336771</v>
      </c>
      <c r="U117" s="72">
        <v>13865.161082657658</v>
      </c>
      <c r="V117" s="72">
        <v>14192.868711822093</v>
      </c>
      <c r="W117" s="72">
        <v>13019.354030761528</v>
      </c>
      <c r="X117" s="76">
        <v>15488.330932342091</v>
      </c>
      <c r="Y117" s="67">
        <v>28058.029794479749</v>
      </c>
      <c r="Z117" s="67">
        <v>28507.684963103617</v>
      </c>
      <c r="AA117" s="73">
        <v>3418.0292518551978</v>
      </c>
      <c r="AB117" s="72">
        <v>3649.0353923312446</v>
      </c>
      <c r="AC117" s="72">
        <v>3766.1766145140709</v>
      </c>
      <c r="AD117" s="72">
        <v>3583.3256902976809</v>
      </c>
      <c r="AE117" s="72">
        <v>3215.9257384948187</v>
      </c>
      <c r="AF117" s="72">
        <v>2764.0159438557043</v>
      </c>
      <c r="AG117" s="72">
        <v>2226.7797021342972</v>
      </c>
      <c r="AH117" s="72">
        <v>1687.2776331933285</v>
      </c>
      <c r="AI117" s="72">
        <v>1297.7420534401108</v>
      </c>
      <c r="AJ117" s="72">
        <v>925.65033042708274</v>
      </c>
      <c r="AK117" s="72">
        <v>647.81798700338152</v>
      </c>
      <c r="AL117" s="72">
        <v>487.81393632649912</v>
      </c>
      <c r="AM117" s="72">
        <v>351.60479376003241</v>
      </c>
      <c r="AN117" s="72">
        <v>213.32324376859597</v>
      </c>
      <c r="AO117" s="72">
        <v>133.37244368104382</v>
      </c>
      <c r="AP117" s="72">
        <v>89.017706310896855</v>
      </c>
      <c r="AQ117" s="76">
        <v>50.776501709635518</v>
      </c>
      <c r="AR117" s="73">
        <v>3761.8516027586716</v>
      </c>
      <c r="AS117" s="72">
        <v>3944.6546240675343</v>
      </c>
      <c r="AT117" s="72">
        <v>3929.7460501205578</v>
      </c>
      <c r="AU117" s="72">
        <v>3589.5645474935773</v>
      </c>
      <c r="AV117" s="72">
        <v>2864.9603235496438</v>
      </c>
      <c r="AW117" s="72">
        <v>2465.5473419221644</v>
      </c>
      <c r="AX117" s="72">
        <v>2208.4179708241131</v>
      </c>
      <c r="AY117" s="72">
        <v>1546.3583256440206</v>
      </c>
      <c r="AZ117" s="72">
        <v>1079.8709641399444</v>
      </c>
      <c r="BA117" s="72">
        <v>771.63352226709662</v>
      </c>
      <c r="BB117" s="72">
        <v>621.87533511559172</v>
      </c>
      <c r="BC117" s="72">
        <v>474.36001745861353</v>
      </c>
      <c r="BD117" s="72">
        <v>300.87352419935104</v>
      </c>
      <c r="BE117" s="72">
        <v>203.89502816206678</v>
      </c>
      <c r="BF117" s="72">
        <v>139.94312172422883</v>
      </c>
      <c r="BG117" s="72">
        <v>94.083248085156811</v>
      </c>
      <c r="BH117" s="76">
        <v>60.394246947426829</v>
      </c>
      <c r="BI117" s="73">
        <v>7179.8808546138707</v>
      </c>
      <c r="BJ117" s="72">
        <v>7593.6900163987793</v>
      </c>
      <c r="BK117" s="72">
        <v>7695.9226646346278</v>
      </c>
      <c r="BL117" s="72">
        <v>7172.8902377912573</v>
      </c>
      <c r="BM117" s="72">
        <v>6080.8860620444611</v>
      </c>
      <c r="BN117" s="72">
        <v>5229.5632857778683</v>
      </c>
      <c r="BO117" s="72">
        <v>4435.1976729584094</v>
      </c>
      <c r="BP117" s="72">
        <v>3233.6359588373489</v>
      </c>
      <c r="BQ117" s="72">
        <v>2377.6130175800554</v>
      </c>
      <c r="BR117" s="72">
        <v>1697.2838526941796</v>
      </c>
      <c r="BS117" s="72">
        <v>1269.6933221189727</v>
      </c>
      <c r="BT117" s="72">
        <v>962.17395378511242</v>
      </c>
      <c r="BU117" s="72">
        <v>652.47831795938339</v>
      </c>
      <c r="BV117" s="72">
        <v>417.21827193066275</v>
      </c>
      <c r="BW117" s="72">
        <v>273.31556540527265</v>
      </c>
      <c r="BX117" s="72">
        <v>183.10095439605368</v>
      </c>
      <c r="BY117" s="76">
        <v>111.17074865706235</v>
      </c>
    </row>
    <row r="118" spans="1:77" x14ac:dyDescent="0.35">
      <c r="A118" s="65" t="s">
        <v>524</v>
      </c>
      <c r="B118" s="66" t="s">
        <v>213</v>
      </c>
      <c r="C118" s="65" t="s">
        <v>1138</v>
      </c>
      <c r="D118" s="65" t="s">
        <v>524</v>
      </c>
      <c r="E118" s="65" t="s">
        <v>523</v>
      </c>
      <c r="F118" s="65" t="s">
        <v>1155</v>
      </c>
      <c r="G118" s="66">
        <v>2022</v>
      </c>
      <c r="H118" s="68">
        <v>104020.93645888794</v>
      </c>
      <c r="I118" s="69">
        <v>3</v>
      </c>
      <c r="J11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31206</v>
      </c>
      <c r="K11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1415</v>
      </c>
      <c r="L118" s="88">
        <f>SUM(Table13453[[#This Row],[HC PiN]:[IDP PiN]])</f>
        <v>32621</v>
      </c>
      <c r="M118" s="68">
        <f>Table13453[[#This Row],[Total PiN]]*Table13453[[#This Row],[Boys (0-17)2]]</f>
        <v>10541.843002210166</v>
      </c>
      <c r="N118" s="68">
        <f>Table13453[[#This Row],[Total PiN]]*Table13453[[#This Row],[Men (18+)3]]</f>
        <v>6268.1620615882284</v>
      </c>
      <c r="O118" s="68">
        <f>Table13453[[#This Row],[Total PiN]]*Table13453[[#This Row],[Girls (0-17)4]]</f>
        <v>9740.256903427904</v>
      </c>
      <c r="P118" s="68">
        <f>Table13453[[#This Row],[Total PiN]]*Table13453[[#This Row],[Women (18+)5]]</f>
        <v>6070.7380327737055</v>
      </c>
      <c r="Q118" s="70">
        <v>0.32316124589099554</v>
      </c>
      <c r="R118" s="70">
        <v>0.19215113152840896</v>
      </c>
      <c r="S118" s="70">
        <v>0.29858854429440862</v>
      </c>
      <c r="T118" s="70">
        <v>0.18609907828618699</v>
      </c>
      <c r="U118" s="65">
        <v>33615.535424802307</v>
      </c>
      <c r="V118" s="65">
        <v>19987.740643220048</v>
      </c>
      <c r="W118" s="65">
        <v>31059.459993400524</v>
      </c>
      <c r="X118" s="71">
        <v>19358.200397465069</v>
      </c>
      <c r="Y118" s="67">
        <v>53603.276068022358</v>
      </c>
      <c r="Z118" s="67">
        <v>50417.660390865596</v>
      </c>
      <c r="AA118" s="66">
        <v>12135.419090620024</v>
      </c>
      <c r="AB118" s="65">
        <v>9283.0205324022918</v>
      </c>
      <c r="AC118" s="65">
        <v>6503.3111642552549</v>
      </c>
      <c r="AD118" s="65">
        <v>4951.9600030071142</v>
      </c>
      <c r="AE118" s="65">
        <v>3680.1697036144219</v>
      </c>
      <c r="AF118" s="65">
        <v>3094.422133299468</v>
      </c>
      <c r="AG118" s="65">
        <v>3370.4389227465126</v>
      </c>
      <c r="AH118" s="65">
        <v>2645.9588660135182</v>
      </c>
      <c r="AI118" s="65">
        <v>1700.2780708586506</v>
      </c>
      <c r="AJ118" s="65">
        <v>1121.9869131664916</v>
      </c>
      <c r="AK118" s="65">
        <v>735.52872954658153</v>
      </c>
      <c r="AL118" s="65">
        <v>498.24548313788983</v>
      </c>
      <c r="AM118" s="65">
        <v>312.24042101737973</v>
      </c>
      <c r="AN118" s="65">
        <v>169.03505284881942</v>
      </c>
      <c r="AO118" s="65">
        <v>100.22716048364485</v>
      </c>
      <c r="AP118" s="65">
        <v>77.580951480458481</v>
      </c>
      <c r="AQ118" s="71">
        <v>37.837192367067523</v>
      </c>
      <c r="AR118" s="66">
        <v>12151.641381544912</v>
      </c>
      <c r="AS118" s="65">
        <v>9883.5780138162627</v>
      </c>
      <c r="AT118" s="65">
        <v>7675.6068277846061</v>
      </c>
      <c r="AU118" s="65">
        <v>6108.3179013027739</v>
      </c>
      <c r="AV118" s="65">
        <v>3981.5597091013292</v>
      </c>
      <c r="AW118" s="65">
        <v>3061.9273132034964</v>
      </c>
      <c r="AX118" s="65">
        <v>3264.3132328712754</v>
      </c>
      <c r="AY118" s="65">
        <v>2363.350131430564</v>
      </c>
      <c r="AZ118" s="65">
        <v>1669.0973254634516</v>
      </c>
      <c r="BA118" s="65">
        <v>1151.4599380329962</v>
      </c>
      <c r="BB118" s="65">
        <v>795.02730973998996</v>
      </c>
      <c r="BC118" s="65">
        <v>581.85196527563824</v>
      </c>
      <c r="BD118" s="65">
        <v>428.95332401783014</v>
      </c>
      <c r="BE118" s="65">
        <v>257.38625547000612</v>
      </c>
      <c r="BF118" s="65">
        <v>131.19114211232312</v>
      </c>
      <c r="BG118" s="65">
        <v>66.851081809053227</v>
      </c>
      <c r="BH118" s="71">
        <v>31.163215045831194</v>
      </c>
      <c r="BI118" s="66">
        <v>24287.060472164936</v>
      </c>
      <c r="BJ118" s="65">
        <v>19166.598546218549</v>
      </c>
      <c r="BK118" s="65">
        <v>14178.91799203986</v>
      </c>
      <c r="BL118" s="65">
        <v>11060.277904309887</v>
      </c>
      <c r="BM118" s="65">
        <v>7661.729412715752</v>
      </c>
      <c r="BN118" s="65">
        <v>6156.3494465029635</v>
      </c>
      <c r="BO118" s="65">
        <v>6634.752155617788</v>
      </c>
      <c r="BP118" s="65">
        <v>5009.3089974440809</v>
      </c>
      <c r="BQ118" s="65">
        <v>3369.3753963221025</v>
      </c>
      <c r="BR118" s="65">
        <v>2273.4468511994883</v>
      </c>
      <c r="BS118" s="65">
        <v>1530.5560392865714</v>
      </c>
      <c r="BT118" s="65">
        <v>1080.0974484135281</v>
      </c>
      <c r="BU118" s="65">
        <v>741.19374503520987</v>
      </c>
      <c r="BV118" s="65">
        <v>426.4213083188256</v>
      </c>
      <c r="BW118" s="65">
        <v>231.4183025959679</v>
      </c>
      <c r="BX118" s="65">
        <v>144.43203328951174</v>
      </c>
      <c r="BY118" s="71">
        <v>69.00040741289871</v>
      </c>
    </row>
    <row r="119" spans="1:77" x14ac:dyDescent="0.35">
      <c r="A119" s="72" t="s">
        <v>526</v>
      </c>
      <c r="B119" s="73" t="s">
        <v>213</v>
      </c>
      <c r="C119" s="72" t="s">
        <v>1138</v>
      </c>
      <c r="D119" s="72" t="s">
        <v>526</v>
      </c>
      <c r="E119" s="72" t="s">
        <v>858</v>
      </c>
      <c r="F119" s="72" t="s">
        <v>1156</v>
      </c>
      <c r="G119" s="73">
        <v>1755</v>
      </c>
      <c r="H119" s="74">
        <v>66955.638875189397</v>
      </c>
      <c r="I119" s="75">
        <v>0</v>
      </c>
      <c r="J11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1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19" s="89">
        <f>SUM(Table13453[[#This Row],[HC PiN]:[IDP PiN]])</f>
        <v>0</v>
      </c>
      <c r="M119" s="74">
        <f>Table13453[[#This Row],[Total PiN]]*Table13453[[#This Row],[Boys (0-17)2]]</f>
        <v>0</v>
      </c>
      <c r="N119" s="74">
        <f>Table13453[[#This Row],[Total PiN]]*Table13453[[#This Row],[Men (18+)3]]</f>
        <v>0</v>
      </c>
      <c r="O119" s="74">
        <f>Table13453[[#This Row],[Total PiN]]*Table13453[[#This Row],[Girls (0-17)4]]</f>
        <v>0</v>
      </c>
      <c r="P119" s="74">
        <f>Table13453[[#This Row],[Total PiN]]*Table13453[[#This Row],[Women (18+)5]]</f>
        <v>0</v>
      </c>
      <c r="Q119" s="70">
        <v>0.25439462850106292</v>
      </c>
      <c r="R119" s="70">
        <v>0.24821196656912647</v>
      </c>
      <c r="S119" s="70">
        <v>0.25742491806989559</v>
      </c>
      <c r="T119" s="70">
        <v>0.23996848685991518</v>
      </c>
      <c r="U119" s="72">
        <v>17033.154877705132</v>
      </c>
      <c r="V119" s="72">
        <v>16619.190798103016</v>
      </c>
      <c r="W119" s="72">
        <v>17236.049851763146</v>
      </c>
      <c r="X119" s="76">
        <v>16067.243347618112</v>
      </c>
      <c r="Y119" s="67">
        <v>33652.345675808145</v>
      </c>
      <c r="Z119" s="67">
        <v>33303.29319938126</v>
      </c>
      <c r="AA119" s="73">
        <v>5916.9213699905577</v>
      </c>
      <c r="AB119" s="72">
        <v>5021.5261582196308</v>
      </c>
      <c r="AC119" s="72">
        <v>4112.8019739821566</v>
      </c>
      <c r="AD119" s="72">
        <v>3577.9200700705228</v>
      </c>
      <c r="AE119" s="72">
        <v>3305.5686143257958</v>
      </c>
      <c r="AF119" s="72">
        <v>2709.2838844595894</v>
      </c>
      <c r="AG119" s="72">
        <v>1822.132309969583</v>
      </c>
      <c r="AH119" s="72">
        <v>1392.027514081185</v>
      </c>
      <c r="AI119" s="72">
        <v>1347.4759194731782</v>
      </c>
      <c r="AJ119" s="72">
        <v>1070.6394791744444</v>
      </c>
      <c r="AK119" s="72">
        <v>867.22295233892714</v>
      </c>
      <c r="AL119" s="72">
        <v>729.73814923895418</v>
      </c>
      <c r="AM119" s="72">
        <v>539.22188597674005</v>
      </c>
      <c r="AN119" s="72">
        <v>360.82116070490969</v>
      </c>
      <c r="AO119" s="72">
        <v>249.14438691810312</v>
      </c>
      <c r="AP119" s="72">
        <v>180.14546141149614</v>
      </c>
      <c r="AQ119" s="76">
        <v>100.70190904549045</v>
      </c>
      <c r="AR119" s="73">
        <v>5999.1111026931512</v>
      </c>
      <c r="AS119" s="72">
        <v>4950.2364396205639</v>
      </c>
      <c r="AT119" s="72">
        <v>3963.5732267886492</v>
      </c>
      <c r="AU119" s="72">
        <v>3532.292239927192</v>
      </c>
      <c r="AV119" s="72">
        <v>3650.8601727466021</v>
      </c>
      <c r="AW119" s="72">
        <v>3231.7522705917308</v>
      </c>
      <c r="AX119" s="72">
        <v>2200.6490886480697</v>
      </c>
      <c r="AY119" s="72">
        <v>1449.7522144473974</v>
      </c>
      <c r="AZ119" s="72">
        <v>1149.1121913165186</v>
      </c>
      <c r="BA119" s="72">
        <v>871.17465807573274</v>
      </c>
      <c r="BB119" s="72">
        <v>742.17795731835145</v>
      </c>
      <c r="BC119" s="72">
        <v>608.95425863446587</v>
      </c>
      <c r="BD119" s="72">
        <v>443.04881743133058</v>
      </c>
      <c r="BE119" s="72">
        <v>334.67899978857884</v>
      </c>
      <c r="BF119" s="72">
        <v>244.80951682665139</v>
      </c>
      <c r="BG119" s="72">
        <v>181.81982051367848</v>
      </c>
      <c r="BH119" s="76">
        <v>98.342700439475365</v>
      </c>
      <c r="BI119" s="73">
        <v>11916.032472683706</v>
      </c>
      <c r="BJ119" s="72">
        <v>9971.7625978401975</v>
      </c>
      <c r="BK119" s="72">
        <v>8076.3752007708035</v>
      </c>
      <c r="BL119" s="72">
        <v>7110.2123099977161</v>
      </c>
      <c r="BM119" s="72">
        <v>6956.4287870723992</v>
      </c>
      <c r="BN119" s="72">
        <v>5941.0361550513198</v>
      </c>
      <c r="BO119" s="72">
        <v>4022.7813986176534</v>
      </c>
      <c r="BP119" s="72">
        <v>2841.7797285285828</v>
      </c>
      <c r="BQ119" s="72">
        <v>2496.5881107896976</v>
      </c>
      <c r="BR119" s="72">
        <v>1941.8141372501771</v>
      </c>
      <c r="BS119" s="72">
        <v>1609.4009096572786</v>
      </c>
      <c r="BT119" s="72">
        <v>1338.6924078734201</v>
      </c>
      <c r="BU119" s="72">
        <v>982.27070340807063</v>
      </c>
      <c r="BV119" s="72">
        <v>695.50016049348847</v>
      </c>
      <c r="BW119" s="72">
        <v>493.95390374475448</v>
      </c>
      <c r="BX119" s="72">
        <v>361.96528192517462</v>
      </c>
      <c r="BY119" s="76">
        <v>199.04460948496583</v>
      </c>
    </row>
    <row r="120" spans="1:77" x14ac:dyDescent="0.35">
      <c r="A120" s="65" t="s">
        <v>528</v>
      </c>
      <c r="B120" s="66" t="s">
        <v>213</v>
      </c>
      <c r="C120" s="65" t="s">
        <v>1138</v>
      </c>
      <c r="D120" s="65" t="s">
        <v>528</v>
      </c>
      <c r="E120" s="65" t="s">
        <v>527</v>
      </c>
      <c r="F120" s="65" t="s">
        <v>1157</v>
      </c>
      <c r="G120" s="66">
        <v>2323</v>
      </c>
      <c r="H120" s="68">
        <v>27563.199414429284</v>
      </c>
      <c r="I120" s="69">
        <v>4</v>
      </c>
      <c r="J12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11025</v>
      </c>
      <c r="K12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1858</v>
      </c>
      <c r="L120" s="88">
        <f>SUM(Table13453[[#This Row],[HC PiN]:[IDP PiN]])</f>
        <v>12883</v>
      </c>
      <c r="M120" s="68">
        <f>Table13453[[#This Row],[Total PiN]]*Table13453[[#This Row],[Boys (0-17)2]]</f>
        <v>3332.2177923469671</v>
      </c>
      <c r="N120" s="68">
        <f>Table13453[[#This Row],[Total PiN]]*Table13453[[#This Row],[Men (18+)3]]</f>
        <v>3206.676052585005</v>
      </c>
      <c r="O120" s="68">
        <f>Table13453[[#This Row],[Total PiN]]*Table13453[[#This Row],[Girls (0-17)4]]</f>
        <v>3257.3972392844053</v>
      </c>
      <c r="P120" s="68">
        <f>Table13453[[#This Row],[Total PiN]]*Table13453[[#This Row],[Women (18+)5]]</f>
        <v>3086.7089157836226</v>
      </c>
      <c r="Q120" s="70">
        <v>0.25865231641286712</v>
      </c>
      <c r="R120" s="70">
        <v>0.24890755667041878</v>
      </c>
      <c r="S120" s="70">
        <v>0.25284461998637003</v>
      </c>
      <c r="T120" s="70">
        <v>0.23959550693034407</v>
      </c>
      <c r="U120" s="65">
        <v>7129.2853762919167</v>
      </c>
      <c r="V120" s="65">
        <v>6860.6886202651103</v>
      </c>
      <c r="W120" s="65">
        <v>6969.2066815499093</v>
      </c>
      <c r="X120" s="71">
        <v>6604.0187363223467</v>
      </c>
      <c r="Y120" s="67">
        <v>13989.973996557026</v>
      </c>
      <c r="Z120" s="67">
        <v>13573.225417872256</v>
      </c>
      <c r="AA120" s="66">
        <v>2391.7329379884231</v>
      </c>
      <c r="AB120" s="65">
        <v>2030.9723599398296</v>
      </c>
      <c r="AC120" s="65">
        <v>1663.4875556164052</v>
      </c>
      <c r="AD120" s="65">
        <v>1439.9728563053404</v>
      </c>
      <c r="AE120" s="65">
        <v>1296.3332376216679</v>
      </c>
      <c r="AF120" s="65">
        <v>1082.0906203954123</v>
      </c>
      <c r="AG120" s="65">
        <v>820.2765254036583</v>
      </c>
      <c r="AH120" s="65">
        <v>631.78017172390628</v>
      </c>
      <c r="AI120" s="65">
        <v>541.27013337211076</v>
      </c>
      <c r="AJ120" s="65">
        <v>420.40640355095002</v>
      </c>
      <c r="AK120" s="65">
        <v>346.90053686493764</v>
      </c>
      <c r="AL120" s="65">
        <v>300.81749313799418</v>
      </c>
      <c r="AM120" s="65">
        <v>248.28899880145894</v>
      </c>
      <c r="AN120" s="65">
        <v>160.04008603055144</v>
      </c>
      <c r="AO120" s="65">
        <v>99.311704276141839</v>
      </c>
      <c r="AP120" s="65">
        <v>67.507135832774239</v>
      </c>
      <c r="AQ120" s="71">
        <v>32.03666101069318</v>
      </c>
      <c r="AR120" s="66">
        <v>2441.919224451734</v>
      </c>
      <c r="AS120" s="65">
        <v>2070.3549966735536</v>
      </c>
      <c r="AT120" s="65">
        <v>1703.9257338478317</v>
      </c>
      <c r="AU120" s="65">
        <v>1493.3099282782214</v>
      </c>
      <c r="AV120" s="65">
        <v>1372.1687933806554</v>
      </c>
      <c r="AW120" s="65">
        <v>1207.3535027102942</v>
      </c>
      <c r="AX120" s="65">
        <v>964.40467148544553</v>
      </c>
      <c r="AY120" s="65">
        <v>674.09641011644635</v>
      </c>
      <c r="AZ120" s="65">
        <v>518.56472591579961</v>
      </c>
      <c r="BA120" s="65">
        <v>392.20224489352972</v>
      </c>
      <c r="BB120" s="65">
        <v>332.76514946001583</v>
      </c>
      <c r="BC120" s="65">
        <v>269.13309767608706</v>
      </c>
      <c r="BD120" s="65">
        <v>189.20370561210825</v>
      </c>
      <c r="BE120" s="65">
        <v>138.86021690557712</v>
      </c>
      <c r="BF120" s="65">
        <v>99.543854526634192</v>
      </c>
      <c r="BG120" s="65">
        <v>88.339723522298129</v>
      </c>
      <c r="BH120" s="71">
        <v>33.828017100791897</v>
      </c>
      <c r="BI120" s="66">
        <v>4833.6521624401566</v>
      </c>
      <c r="BJ120" s="65">
        <v>4101.327356613383</v>
      </c>
      <c r="BK120" s="65">
        <v>3367.4132894642371</v>
      </c>
      <c r="BL120" s="65">
        <v>2933.2827845835614</v>
      </c>
      <c r="BM120" s="65">
        <v>2668.5020310023233</v>
      </c>
      <c r="BN120" s="65">
        <v>2289.4441231057062</v>
      </c>
      <c r="BO120" s="65">
        <v>1784.6811968891038</v>
      </c>
      <c r="BP120" s="65">
        <v>1305.8765818403524</v>
      </c>
      <c r="BQ120" s="65">
        <v>1059.8348592879104</v>
      </c>
      <c r="BR120" s="65">
        <v>812.60864844447985</v>
      </c>
      <c r="BS120" s="65">
        <v>679.66568632495353</v>
      </c>
      <c r="BT120" s="65">
        <v>569.95059081408124</v>
      </c>
      <c r="BU120" s="65">
        <v>437.4927044135672</v>
      </c>
      <c r="BV120" s="65">
        <v>298.90030293612853</v>
      </c>
      <c r="BW120" s="65">
        <v>198.85555880277602</v>
      </c>
      <c r="BX120" s="65">
        <v>155.84685935507235</v>
      </c>
      <c r="BY120" s="71">
        <v>65.864678111485063</v>
      </c>
    </row>
    <row r="121" spans="1:77" x14ac:dyDescent="0.35">
      <c r="A121" s="72" t="s">
        <v>530</v>
      </c>
      <c r="B121" s="73" t="s">
        <v>213</v>
      </c>
      <c r="C121" s="72" t="s">
        <v>1138</v>
      </c>
      <c r="D121" s="72" t="s">
        <v>530</v>
      </c>
      <c r="E121" s="72" t="s">
        <v>529</v>
      </c>
      <c r="F121" s="72" t="s">
        <v>1158</v>
      </c>
      <c r="G121" s="73">
        <v>3806</v>
      </c>
      <c r="H121" s="74">
        <v>86745.234141509834</v>
      </c>
      <c r="I121" s="75">
        <v>4</v>
      </c>
      <c r="J12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34698</v>
      </c>
      <c r="K12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3045</v>
      </c>
      <c r="L121" s="89">
        <f>SUM(Table13453[[#This Row],[HC PiN]:[IDP PiN]])</f>
        <v>37743</v>
      </c>
      <c r="M121" s="74">
        <f>Table13453[[#This Row],[Total PiN]]*Table13453[[#This Row],[Boys (0-17)2]]</f>
        <v>9288.7963214747342</v>
      </c>
      <c r="N121" s="74">
        <f>Table13453[[#This Row],[Total PiN]]*Table13453[[#This Row],[Men (18+)3]]</f>
        <v>9904.892725915659</v>
      </c>
      <c r="O121" s="74">
        <f>Table13453[[#This Row],[Total PiN]]*Table13453[[#This Row],[Girls (0-17)4]]</f>
        <v>9172.6853288837465</v>
      </c>
      <c r="P121" s="74">
        <f>Table13453[[#This Row],[Total PiN]]*Table13453[[#This Row],[Women (18+)5]]</f>
        <v>9376.6256237258567</v>
      </c>
      <c r="Q121" s="70">
        <v>0.2461064653438978</v>
      </c>
      <c r="R121" s="70">
        <v>0.26242992676564286</v>
      </c>
      <c r="S121" s="70">
        <v>0.24303010701014086</v>
      </c>
      <c r="T121" s="70">
        <v>0.2484335008803184</v>
      </c>
      <c r="U121" s="72">
        <v>21348.56295999579</v>
      </c>
      <c r="V121" s="72">
        <v>22764.545443024967</v>
      </c>
      <c r="W121" s="72">
        <v>21081.703536030858</v>
      </c>
      <c r="X121" s="76">
        <v>21550.422202458209</v>
      </c>
      <c r="Y121" s="67">
        <v>44113.108403020757</v>
      </c>
      <c r="Z121" s="67">
        <v>42632.125738489063</v>
      </c>
      <c r="AA121" s="73">
        <v>6680.4394272637846</v>
      </c>
      <c r="AB121" s="72">
        <v>6067.0022507021567</v>
      </c>
      <c r="AC121" s="72">
        <v>5380.6637857916321</v>
      </c>
      <c r="AD121" s="72">
        <v>4834.4459988863127</v>
      </c>
      <c r="AE121" s="72">
        <v>4391.9455579703226</v>
      </c>
      <c r="AF121" s="72">
        <v>3658.2649152870099</v>
      </c>
      <c r="AG121" s="72">
        <v>2660.9282224670628</v>
      </c>
      <c r="AH121" s="72">
        <v>2006.9506756968585</v>
      </c>
      <c r="AI121" s="72">
        <v>1704.393045387812</v>
      </c>
      <c r="AJ121" s="72">
        <v>1326.9239866318737</v>
      </c>
      <c r="AK121" s="72">
        <v>1138.1923575787309</v>
      </c>
      <c r="AL121" s="72">
        <v>971.15484316481809</v>
      </c>
      <c r="AM121" s="72">
        <v>717.396008625739</v>
      </c>
      <c r="AN121" s="72">
        <v>468.44130828034343</v>
      </c>
      <c r="AO121" s="72">
        <v>311.82828770914392</v>
      </c>
      <c r="AP121" s="72">
        <v>177.77419696161536</v>
      </c>
      <c r="AQ121" s="76">
        <v>135.38087008386307</v>
      </c>
      <c r="AR121" s="73">
        <v>7017.9991486891558</v>
      </c>
      <c r="AS121" s="72">
        <v>6154.8352231850622</v>
      </c>
      <c r="AT121" s="72">
        <v>5275.3505359137062</v>
      </c>
      <c r="AU121" s="72">
        <v>4829.3932789592136</v>
      </c>
      <c r="AV121" s="72">
        <v>4928.7948466873186</v>
      </c>
      <c r="AW121" s="72">
        <v>4409.3557684418138</v>
      </c>
      <c r="AX121" s="72">
        <v>3113.107496215212</v>
      </c>
      <c r="AY121" s="72">
        <v>2098.4386409430726</v>
      </c>
      <c r="AZ121" s="72">
        <v>1700.822929725266</v>
      </c>
      <c r="BA121" s="72">
        <v>1249.6527314059063</v>
      </c>
      <c r="BB121" s="72">
        <v>930.54696807177061</v>
      </c>
      <c r="BC121" s="72">
        <v>754.27951171833467</v>
      </c>
      <c r="BD121" s="72">
        <v>634.811190673694</v>
      </c>
      <c r="BE121" s="72">
        <v>456.45103172255472</v>
      </c>
      <c r="BF121" s="72">
        <v>294.84863858076966</v>
      </c>
      <c r="BG121" s="72">
        <v>152.87299488455994</v>
      </c>
      <c r="BH121" s="76">
        <v>111.54746720334762</v>
      </c>
      <c r="BI121" s="73">
        <v>13698.438575952938</v>
      </c>
      <c r="BJ121" s="72">
        <v>12221.837473887217</v>
      </c>
      <c r="BK121" s="72">
        <v>10656.014321705337</v>
      </c>
      <c r="BL121" s="72">
        <v>9663.8392778455272</v>
      </c>
      <c r="BM121" s="72">
        <v>9320.7404046576394</v>
      </c>
      <c r="BN121" s="72">
        <v>8067.6206837288219</v>
      </c>
      <c r="BO121" s="72">
        <v>5774.0357186822739</v>
      </c>
      <c r="BP121" s="72">
        <v>4105.3893166399303</v>
      </c>
      <c r="BQ121" s="72">
        <v>3405.2159751130785</v>
      </c>
      <c r="BR121" s="72">
        <v>2576.5767180377798</v>
      </c>
      <c r="BS121" s="72">
        <v>2068.7393256505015</v>
      </c>
      <c r="BT121" s="72">
        <v>1725.434354883153</v>
      </c>
      <c r="BU121" s="72">
        <v>1352.2071992994331</v>
      </c>
      <c r="BV121" s="72">
        <v>924.89234000289832</v>
      </c>
      <c r="BW121" s="72">
        <v>606.67692628991358</v>
      </c>
      <c r="BX121" s="72">
        <v>330.6471918461753</v>
      </c>
      <c r="BY121" s="76">
        <v>246.92833728721067</v>
      </c>
    </row>
    <row r="122" spans="1:77" x14ac:dyDescent="0.35">
      <c r="A122" s="65" t="s">
        <v>532</v>
      </c>
      <c r="B122" s="66" t="s">
        <v>213</v>
      </c>
      <c r="C122" s="65" t="s">
        <v>1138</v>
      </c>
      <c r="D122" s="65" t="s">
        <v>532</v>
      </c>
      <c r="E122" s="65" t="s">
        <v>531</v>
      </c>
      <c r="F122" s="65" t="s">
        <v>1159</v>
      </c>
      <c r="G122" s="66">
        <v>673</v>
      </c>
      <c r="H122" s="68">
        <v>52710.956882469509</v>
      </c>
      <c r="I122" s="69">
        <v>0</v>
      </c>
      <c r="J12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2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22" s="88">
        <f>SUM(Table13453[[#This Row],[HC PiN]:[IDP PiN]])</f>
        <v>0</v>
      </c>
      <c r="M122" s="68">
        <f>Table13453[[#This Row],[Total PiN]]*Table13453[[#This Row],[Boys (0-17)2]]</f>
        <v>0</v>
      </c>
      <c r="N122" s="68">
        <f>Table13453[[#This Row],[Total PiN]]*Table13453[[#This Row],[Men (18+)3]]</f>
        <v>0</v>
      </c>
      <c r="O122" s="68">
        <f>Table13453[[#This Row],[Total PiN]]*Table13453[[#This Row],[Girls (0-17)4]]</f>
        <v>0</v>
      </c>
      <c r="P122" s="68">
        <f>Table13453[[#This Row],[Total PiN]]*Table13453[[#This Row],[Women (18+)5]]</f>
        <v>0</v>
      </c>
      <c r="Q122" s="70">
        <v>0.23613537809843699</v>
      </c>
      <c r="R122" s="70">
        <v>0.2728698938725701</v>
      </c>
      <c r="S122" s="70">
        <v>0.23971966532918246</v>
      </c>
      <c r="T122" s="70">
        <v>0.2512750626998107</v>
      </c>
      <c r="U122" s="65">
        <v>12446.921733372346</v>
      </c>
      <c r="V122" s="65">
        <v>14383.233210441073</v>
      </c>
      <c r="W122" s="65">
        <v>12635.852943046557</v>
      </c>
      <c r="X122" s="71">
        <v>13244.948995609544</v>
      </c>
      <c r="Y122" s="67">
        <v>26830.154943813417</v>
      </c>
      <c r="Z122" s="67">
        <v>25880.801938656099</v>
      </c>
      <c r="AA122" s="66">
        <v>3773.10025943967</v>
      </c>
      <c r="AB122" s="65">
        <v>3610.7843974866159</v>
      </c>
      <c r="AC122" s="65">
        <v>3374.0596863439346</v>
      </c>
      <c r="AD122" s="65">
        <v>3051.0150342468942</v>
      </c>
      <c r="AE122" s="65">
        <v>2618.4516927707359</v>
      </c>
      <c r="AF122" s="65">
        <v>2195.1623593936761</v>
      </c>
      <c r="AG122" s="65">
        <v>1758.6912339047451</v>
      </c>
      <c r="AH122" s="65">
        <v>1339.1655464711453</v>
      </c>
      <c r="AI122" s="65">
        <v>1046.5954428937046</v>
      </c>
      <c r="AJ122" s="65">
        <v>790.19876774536658</v>
      </c>
      <c r="AK122" s="65">
        <v>658.11712792177332</v>
      </c>
      <c r="AL122" s="65">
        <v>564.0738076202399</v>
      </c>
      <c r="AM122" s="65">
        <v>452.25876986519199</v>
      </c>
      <c r="AN122" s="65">
        <v>291.04464762741878</v>
      </c>
      <c r="AO122" s="65">
        <v>182.86185046886624</v>
      </c>
      <c r="AP122" s="65">
        <v>107.20430280022963</v>
      </c>
      <c r="AQ122" s="71">
        <v>68.017011655895089</v>
      </c>
      <c r="AR122" s="66">
        <v>3816.3232164800975</v>
      </c>
      <c r="AS122" s="65">
        <v>3562.2427845602328</v>
      </c>
      <c r="AT122" s="65">
        <v>3245.1950665788631</v>
      </c>
      <c r="AU122" s="65">
        <v>3028.2519102976721</v>
      </c>
      <c r="AV122" s="65">
        <v>3022.8318830915318</v>
      </c>
      <c r="AW122" s="65">
        <v>2730.4955781973786</v>
      </c>
      <c r="AX122" s="65">
        <v>2019.1371156872876</v>
      </c>
      <c r="AY122" s="65">
        <v>1406.8741923025718</v>
      </c>
      <c r="AZ122" s="65">
        <v>1175.8228135836512</v>
      </c>
      <c r="BA122" s="65">
        <v>860.95738550105648</v>
      </c>
      <c r="BB122" s="65">
        <v>615.04575545973705</v>
      </c>
      <c r="BC122" s="65">
        <v>469.38483734343453</v>
      </c>
      <c r="BD122" s="65">
        <v>348.12080297527348</v>
      </c>
      <c r="BE122" s="65">
        <v>236.62078773621744</v>
      </c>
      <c r="BF122" s="65">
        <v>150.20142401102817</v>
      </c>
      <c r="BG122" s="65">
        <v>85.7124238601982</v>
      </c>
      <c r="BH122" s="71">
        <v>56.936966147188727</v>
      </c>
      <c r="BI122" s="66">
        <v>7589.423475919768</v>
      </c>
      <c r="BJ122" s="65">
        <v>7173.0271820468479</v>
      </c>
      <c r="BK122" s="65">
        <v>6619.2547529227977</v>
      </c>
      <c r="BL122" s="65">
        <v>6079.2669445445672</v>
      </c>
      <c r="BM122" s="65">
        <v>5641.2835758622668</v>
      </c>
      <c r="BN122" s="65">
        <v>4925.6579375910542</v>
      </c>
      <c r="BO122" s="65">
        <v>3777.8283495920318</v>
      </c>
      <c r="BP122" s="65">
        <v>2746.0397387737175</v>
      </c>
      <c r="BQ122" s="65">
        <v>2222.418256477356</v>
      </c>
      <c r="BR122" s="65">
        <v>1651.1561532464227</v>
      </c>
      <c r="BS122" s="65">
        <v>1273.1628833815103</v>
      </c>
      <c r="BT122" s="65">
        <v>1033.4586449636747</v>
      </c>
      <c r="BU122" s="65">
        <v>800.37957284046547</v>
      </c>
      <c r="BV122" s="65">
        <v>527.66543536363622</v>
      </c>
      <c r="BW122" s="65">
        <v>333.0632744798944</v>
      </c>
      <c r="BX122" s="65">
        <v>192.91672666042777</v>
      </c>
      <c r="BY122" s="71">
        <v>124.95397780308383</v>
      </c>
    </row>
    <row r="123" spans="1:77" x14ac:dyDescent="0.35">
      <c r="A123" s="72" t="s">
        <v>534</v>
      </c>
      <c r="B123" s="73" t="s">
        <v>213</v>
      </c>
      <c r="C123" s="72" t="s">
        <v>1138</v>
      </c>
      <c r="D123" s="72" t="s">
        <v>534</v>
      </c>
      <c r="E123" s="72" t="s">
        <v>533</v>
      </c>
      <c r="F123" s="72" t="s">
        <v>1160</v>
      </c>
      <c r="G123" s="73">
        <v>7191</v>
      </c>
      <c r="H123" s="74">
        <v>120643.35068102367</v>
      </c>
      <c r="I123" s="75">
        <v>4</v>
      </c>
      <c r="J12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48257</v>
      </c>
      <c r="K12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5753</v>
      </c>
      <c r="L123" s="89">
        <f>SUM(Table13453[[#This Row],[HC PiN]:[IDP PiN]])</f>
        <v>54010</v>
      </c>
      <c r="M123" s="74">
        <f>Table13453[[#This Row],[Total PiN]]*Table13453[[#This Row],[Boys (0-17)2]]</f>
        <v>12339.839777464815</v>
      </c>
      <c r="N123" s="74">
        <f>Table13453[[#This Row],[Total PiN]]*Table13453[[#This Row],[Men (18+)3]]</f>
        <v>15053.098701291443</v>
      </c>
      <c r="O123" s="74">
        <f>Table13453[[#This Row],[Total PiN]]*Table13453[[#This Row],[Girls (0-17)4]]</f>
        <v>12475.833208273798</v>
      </c>
      <c r="P123" s="74">
        <f>Table13453[[#This Row],[Total PiN]]*Table13453[[#This Row],[Women (18+)5]]</f>
        <v>14141.228312969957</v>
      </c>
      <c r="Q123" s="70">
        <v>0.22847324157498269</v>
      </c>
      <c r="R123" s="70">
        <v>0.27870947419536091</v>
      </c>
      <c r="S123" s="70">
        <v>0.23099117215837434</v>
      </c>
      <c r="T123" s="70">
        <v>0.26182611207128231</v>
      </c>
      <c r="U123" s="72">
        <v>27563.777404560875</v>
      </c>
      <c r="V123" s="72">
        <v>33624.444833474641</v>
      </c>
      <c r="W123" s="72">
        <v>27867.548986923466</v>
      </c>
      <c r="X123" s="76">
        <v>31587.579456064719</v>
      </c>
      <c r="Y123" s="67">
        <v>61188.222238035516</v>
      </c>
      <c r="Z123" s="67">
        <v>59455.128442988185</v>
      </c>
      <c r="AA123" s="73">
        <v>9051.6270465459675</v>
      </c>
      <c r="AB123" s="72">
        <v>8028.0687435128675</v>
      </c>
      <c r="AC123" s="72">
        <v>6954.7979190937458</v>
      </c>
      <c r="AD123" s="72">
        <v>6321.9166519449564</v>
      </c>
      <c r="AE123" s="72">
        <v>6051.0248806044447</v>
      </c>
      <c r="AF123" s="72">
        <v>5291.710297397276</v>
      </c>
      <c r="AG123" s="72">
        <v>4297.42635978212</v>
      </c>
      <c r="AH123" s="72">
        <v>3334.7927563634198</v>
      </c>
      <c r="AI123" s="72">
        <v>2659.4008712202035</v>
      </c>
      <c r="AJ123" s="72">
        <v>1990.5679226220655</v>
      </c>
      <c r="AK123" s="72">
        <v>1553.7071276929735</v>
      </c>
      <c r="AL123" s="72">
        <v>1301.1763878611766</v>
      </c>
      <c r="AM123" s="72">
        <v>1051.0324584745608</v>
      </c>
      <c r="AN123" s="72">
        <v>689.06554574129268</v>
      </c>
      <c r="AO123" s="72">
        <v>446.33853000181074</v>
      </c>
      <c r="AP123" s="72">
        <v>253.40613477296577</v>
      </c>
      <c r="AQ123" s="76">
        <v>179.06880935633927</v>
      </c>
      <c r="AR123" s="73">
        <v>9150.2789919598617</v>
      </c>
      <c r="AS123" s="72">
        <v>7942.6475367638341</v>
      </c>
      <c r="AT123" s="72">
        <v>6745.2330724902868</v>
      </c>
      <c r="AU123" s="72">
        <v>6225.9592997211257</v>
      </c>
      <c r="AV123" s="72">
        <v>6514.3765802220851</v>
      </c>
      <c r="AW123" s="72">
        <v>6109.456809623056</v>
      </c>
      <c r="AX123" s="72">
        <v>4889.655905415063</v>
      </c>
      <c r="AY123" s="72">
        <v>3508.0729621161931</v>
      </c>
      <c r="AZ123" s="72">
        <v>2825.9296463254418</v>
      </c>
      <c r="BA123" s="72">
        <v>2087.7979059624299</v>
      </c>
      <c r="BB123" s="72">
        <v>1554.5922903850878</v>
      </c>
      <c r="BC123" s="72">
        <v>1228.8888774122458</v>
      </c>
      <c r="BD123" s="72">
        <v>969.38185205313391</v>
      </c>
      <c r="BE123" s="72">
        <v>666.0527123319381</v>
      </c>
      <c r="BF123" s="72">
        <v>413.60400774154118</v>
      </c>
      <c r="BG123" s="72">
        <v>199.78246941580613</v>
      </c>
      <c r="BH123" s="76">
        <v>156.5113180963647</v>
      </c>
      <c r="BI123" s="73">
        <v>18201.906038505833</v>
      </c>
      <c r="BJ123" s="72">
        <v>15970.7162802767</v>
      </c>
      <c r="BK123" s="72">
        <v>13700.030991584035</v>
      </c>
      <c r="BL123" s="72">
        <v>12547.875951666083</v>
      </c>
      <c r="BM123" s="72">
        <v>12565.401460826532</v>
      </c>
      <c r="BN123" s="72">
        <v>11401.167107020328</v>
      </c>
      <c r="BO123" s="72">
        <v>9187.082265197183</v>
      </c>
      <c r="BP123" s="72">
        <v>6842.865718479613</v>
      </c>
      <c r="BQ123" s="72">
        <v>5485.3305175456462</v>
      </c>
      <c r="BR123" s="72">
        <v>4078.3658285844949</v>
      </c>
      <c r="BS123" s="72">
        <v>3108.2994180780606</v>
      </c>
      <c r="BT123" s="72">
        <v>2530.0652652734216</v>
      </c>
      <c r="BU123" s="72">
        <v>2020.4143105276946</v>
      </c>
      <c r="BV123" s="72">
        <v>1355.1182580732309</v>
      </c>
      <c r="BW123" s="72">
        <v>859.94253774335198</v>
      </c>
      <c r="BX123" s="72">
        <v>453.18860418877182</v>
      </c>
      <c r="BY123" s="76">
        <v>335.58012745270389</v>
      </c>
    </row>
    <row r="124" spans="1:77" x14ac:dyDescent="0.35">
      <c r="A124" s="65" t="s">
        <v>536</v>
      </c>
      <c r="B124" s="66" t="s">
        <v>213</v>
      </c>
      <c r="C124" s="65" t="s">
        <v>1138</v>
      </c>
      <c r="D124" s="65" t="s">
        <v>536</v>
      </c>
      <c r="E124" s="65" t="s">
        <v>859</v>
      </c>
      <c r="F124" s="65" t="s">
        <v>1161</v>
      </c>
      <c r="G124" s="66">
        <v>2834</v>
      </c>
      <c r="H124" s="68">
        <v>20493.078436354248</v>
      </c>
      <c r="I124" s="69">
        <v>0</v>
      </c>
      <c r="J12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2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24" s="88">
        <f>SUM(Table13453[[#This Row],[HC PiN]:[IDP PiN]])</f>
        <v>0</v>
      </c>
      <c r="M124" s="68">
        <f>Table13453[[#This Row],[Total PiN]]*Table13453[[#This Row],[Boys (0-17)2]]</f>
        <v>0</v>
      </c>
      <c r="N124" s="68">
        <f>Table13453[[#This Row],[Total PiN]]*Table13453[[#This Row],[Men (18+)3]]</f>
        <v>0</v>
      </c>
      <c r="O124" s="68">
        <f>Table13453[[#This Row],[Total PiN]]*Table13453[[#This Row],[Girls (0-17)4]]</f>
        <v>0</v>
      </c>
      <c r="P124" s="68">
        <f>Table13453[[#This Row],[Total PiN]]*Table13453[[#This Row],[Women (18+)5]]</f>
        <v>0</v>
      </c>
      <c r="Q124" s="70">
        <v>0.29714813667902057</v>
      </c>
      <c r="R124" s="70">
        <v>0.22517487372895642</v>
      </c>
      <c r="S124" s="70">
        <v>0.2581753383664524</v>
      </c>
      <c r="T124" s="70">
        <v>0.21950165122557019</v>
      </c>
      <c r="U124" s="65">
        <v>6089.480072179681</v>
      </c>
      <c r="V124" s="65">
        <v>4614.5263492236672</v>
      </c>
      <c r="W124" s="65">
        <v>5290.8074594760074</v>
      </c>
      <c r="X124" s="71">
        <v>4498.2645554748833</v>
      </c>
      <c r="Y124" s="67">
        <v>10704.006421403348</v>
      </c>
      <c r="Z124" s="67">
        <v>9789.0720149508907</v>
      </c>
      <c r="AA124" s="66">
        <v>1703.8690909287905</v>
      </c>
      <c r="AB124" s="65">
        <v>1532.9892159490912</v>
      </c>
      <c r="AC124" s="65">
        <v>1337.5998663727253</v>
      </c>
      <c r="AD124" s="65">
        <v>1144.7787095520926</v>
      </c>
      <c r="AE124" s="65">
        <v>883.56004837158935</v>
      </c>
      <c r="AF124" s="65">
        <v>729.9027004396911</v>
      </c>
      <c r="AG124" s="65">
        <v>660.57378662017288</v>
      </c>
      <c r="AH124" s="65">
        <v>516.63264140281501</v>
      </c>
      <c r="AI124" s="65">
        <v>393.38209582587621</v>
      </c>
      <c r="AJ124" s="65">
        <v>283.99408349614845</v>
      </c>
      <c r="AK124" s="65">
        <v>208.76070387579938</v>
      </c>
      <c r="AL124" s="65">
        <v>157.02888834221434</v>
      </c>
      <c r="AM124" s="65">
        <v>101.59360204938379</v>
      </c>
      <c r="AN124" s="65">
        <v>59.849852350286262</v>
      </c>
      <c r="AO124" s="65">
        <v>38.073335693678729</v>
      </c>
      <c r="AP124" s="65">
        <v>17.586669121573955</v>
      </c>
      <c r="AQ124" s="71">
        <v>18.896724558962909</v>
      </c>
      <c r="AR124" s="66">
        <v>1975.6839608976761</v>
      </c>
      <c r="AS124" s="65">
        <v>1767.8550034121254</v>
      </c>
      <c r="AT124" s="65">
        <v>1529.050704228938</v>
      </c>
      <c r="AU124" s="65">
        <v>1291.254136780263</v>
      </c>
      <c r="AV124" s="65">
        <v>903.13539078882934</v>
      </c>
      <c r="AW124" s="65">
        <v>725.27455892303215</v>
      </c>
      <c r="AX124" s="65">
        <v>707.01476023171597</v>
      </c>
      <c r="AY124" s="65">
        <v>512.66413944250223</v>
      </c>
      <c r="AZ124" s="65">
        <v>382.51573957193006</v>
      </c>
      <c r="BA124" s="65">
        <v>276.49948071885967</v>
      </c>
      <c r="BB124" s="65">
        <v>209.45515710988448</v>
      </c>
      <c r="BC124" s="65">
        <v>159.3943218080106</v>
      </c>
      <c r="BD124" s="65">
        <v>112.10799746508052</v>
      </c>
      <c r="BE124" s="65">
        <v>70.826247256694103</v>
      </c>
      <c r="BF124" s="65">
        <v>40.826409607315227</v>
      </c>
      <c r="BG124" s="65">
        <v>29.89032219152767</v>
      </c>
      <c r="BH124" s="71">
        <v>10.558090968964418</v>
      </c>
      <c r="BI124" s="66">
        <v>3679.5530518264663</v>
      </c>
      <c r="BJ124" s="65">
        <v>3300.8442193612163</v>
      </c>
      <c r="BK124" s="65">
        <v>2866.6505706016637</v>
      </c>
      <c r="BL124" s="65">
        <v>2436.0328463323558</v>
      </c>
      <c r="BM124" s="65">
        <v>1786.6954391604188</v>
      </c>
      <c r="BN124" s="65">
        <v>1455.1772593627231</v>
      </c>
      <c r="BO124" s="65">
        <v>1367.5885468518889</v>
      </c>
      <c r="BP124" s="65">
        <v>1029.2967808453172</v>
      </c>
      <c r="BQ124" s="65">
        <v>775.89783539780626</v>
      </c>
      <c r="BR124" s="65">
        <v>560.49356421500818</v>
      </c>
      <c r="BS124" s="65">
        <v>418.21586098568389</v>
      </c>
      <c r="BT124" s="65">
        <v>316.42321015022503</v>
      </c>
      <c r="BU124" s="65">
        <v>213.70159951446431</v>
      </c>
      <c r="BV124" s="65">
        <v>130.67609960698036</v>
      </c>
      <c r="BW124" s="65">
        <v>78.89974530099397</v>
      </c>
      <c r="BX124" s="65">
        <v>47.476991313101628</v>
      </c>
      <c r="BY124" s="71">
        <v>29.454815527927327</v>
      </c>
    </row>
    <row r="125" spans="1:77" x14ac:dyDescent="0.35">
      <c r="A125" s="72" t="s">
        <v>538</v>
      </c>
      <c r="B125" s="73" t="s">
        <v>213</v>
      </c>
      <c r="C125" s="72" t="s">
        <v>1138</v>
      </c>
      <c r="D125" s="72" t="s">
        <v>538</v>
      </c>
      <c r="E125" s="72" t="s">
        <v>860</v>
      </c>
      <c r="F125" s="72" t="s">
        <v>1162</v>
      </c>
      <c r="G125" s="73">
        <v>4511</v>
      </c>
      <c r="H125" s="74">
        <v>92792.557829131314</v>
      </c>
      <c r="I125" s="75">
        <v>4</v>
      </c>
      <c r="J12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37117</v>
      </c>
      <c r="K12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3609</v>
      </c>
      <c r="L125" s="89">
        <f>SUM(Table13453[[#This Row],[HC PiN]:[IDP PiN]])</f>
        <v>40726</v>
      </c>
      <c r="M125" s="74">
        <f>Table13453[[#This Row],[Total PiN]]*Table13453[[#This Row],[Boys (0-17)2]]</f>
        <v>9605.6058414042327</v>
      </c>
      <c r="N125" s="74">
        <f>Table13453[[#This Row],[Total PiN]]*Table13453[[#This Row],[Men (18+)3]]</f>
        <v>11159.105707759976</v>
      </c>
      <c r="O125" s="74">
        <f>Table13453[[#This Row],[Total PiN]]*Table13453[[#This Row],[Girls (0-17)4]]</f>
        <v>9388.9069078373868</v>
      </c>
      <c r="P125" s="74">
        <f>Table13453[[#This Row],[Total PiN]]*Table13453[[#This Row],[Women (18+)5]]</f>
        <v>10572.381542998406</v>
      </c>
      <c r="Q125" s="70">
        <v>0.23585929974473879</v>
      </c>
      <c r="R125" s="70">
        <v>0.27400446171389226</v>
      </c>
      <c r="S125" s="70">
        <v>0.23053840072281556</v>
      </c>
      <c r="T125" s="70">
        <v>0.25959783781855339</v>
      </c>
      <c r="U125" s="72">
        <v>21885.987711102091</v>
      </c>
      <c r="V125" s="72">
        <v>25425.574859026343</v>
      </c>
      <c r="W125" s="72">
        <v>21392.247880907311</v>
      </c>
      <c r="X125" s="76">
        <v>24088.74737809557</v>
      </c>
      <c r="Y125" s="67">
        <v>47311.56257012843</v>
      </c>
      <c r="Z125" s="67">
        <v>45480.995259002884</v>
      </c>
      <c r="AA125" s="73">
        <v>7304.1511073379625</v>
      </c>
      <c r="AB125" s="72">
        <v>6211.6567433530736</v>
      </c>
      <c r="AC125" s="72">
        <v>5114.2263775112388</v>
      </c>
      <c r="AD125" s="72">
        <v>4541.6669825680829</v>
      </c>
      <c r="AE125" s="72">
        <v>4306.6852905130345</v>
      </c>
      <c r="AF125" s="72">
        <v>3826.6184471747711</v>
      </c>
      <c r="AG125" s="72">
        <v>3327.1068412482382</v>
      </c>
      <c r="AH125" s="72">
        <v>2653.8588505962207</v>
      </c>
      <c r="AI125" s="72">
        <v>2111.0818474227285</v>
      </c>
      <c r="AJ125" s="72">
        <v>1598.6810171552793</v>
      </c>
      <c r="AK125" s="72">
        <v>1283.7610020348666</v>
      </c>
      <c r="AL125" s="72">
        <v>1086.8624316356736</v>
      </c>
      <c r="AM125" s="72">
        <v>874.89121007493952</v>
      </c>
      <c r="AN125" s="72">
        <v>563.85986934240543</v>
      </c>
      <c r="AO125" s="72">
        <v>355.52266541308717</v>
      </c>
      <c r="AP125" s="72">
        <v>175.0812436044489</v>
      </c>
      <c r="AQ125" s="76">
        <v>145.28333201683722</v>
      </c>
      <c r="AR125" s="73">
        <v>7454.7732989622264</v>
      </c>
      <c r="AS125" s="72">
        <v>6334.5826864917281</v>
      </c>
      <c r="AT125" s="72">
        <v>5244.6776134191205</v>
      </c>
      <c r="AU125" s="72">
        <v>4723.8865307882261</v>
      </c>
      <c r="AV125" s="72">
        <v>4709.390437870542</v>
      </c>
      <c r="AW125" s="72">
        <v>4370.1265004891084</v>
      </c>
      <c r="AX125" s="72">
        <v>3606.982856147526</v>
      </c>
      <c r="AY125" s="72">
        <v>2649.7338060432271</v>
      </c>
      <c r="AZ125" s="72">
        <v>2203.1819278553926</v>
      </c>
      <c r="BA125" s="72">
        <v>1666.2113864915561</v>
      </c>
      <c r="BB125" s="72">
        <v>1285.0807112604648</v>
      </c>
      <c r="BC125" s="72">
        <v>1021.894282665054</v>
      </c>
      <c r="BD125" s="72">
        <v>761.97639413436434</v>
      </c>
      <c r="BE125" s="72">
        <v>545.85905792424364</v>
      </c>
      <c r="BF125" s="72">
        <v>370.48618844731419</v>
      </c>
      <c r="BG125" s="72">
        <v>204.59539411595262</v>
      </c>
      <c r="BH125" s="76">
        <v>158.12349702238814</v>
      </c>
      <c r="BI125" s="73">
        <v>14758.92440630019</v>
      </c>
      <c r="BJ125" s="72">
        <v>12546.239429844796</v>
      </c>
      <c r="BK125" s="72">
        <v>10358.903990930357</v>
      </c>
      <c r="BL125" s="72">
        <v>9265.553513356308</v>
      </c>
      <c r="BM125" s="72">
        <v>9016.0757283835774</v>
      </c>
      <c r="BN125" s="72">
        <v>8196.7449476638794</v>
      </c>
      <c r="BO125" s="72">
        <v>6934.0896973957651</v>
      </c>
      <c r="BP125" s="72">
        <v>5303.5926566394483</v>
      </c>
      <c r="BQ125" s="72">
        <v>4314.2637752781229</v>
      </c>
      <c r="BR125" s="72">
        <v>3264.8924036468352</v>
      </c>
      <c r="BS125" s="72">
        <v>2568.8417132953318</v>
      </c>
      <c r="BT125" s="72">
        <v>2108.7567143007277</v>
      </c>
      <c r="BU125" s="72">
        <v>1636.8676042093039</v>
      </c>
      <c r="BV125" s="72">
        <v>1109.7189272666492</v>
      </c>
      <c r="BW125" s="72">
        <v>726.00885386040125</v>
      </c>
      <c r="BX125" s="72">
        <v>379.67663772040157</v>
      </c>
      <c r="BY125" s="76">
        <v>303.40682903922544</v>
      </c>
    </row>
    <row r="126" spans="1:77" x14ac:dyDescent="0.35">
      <c r="A126" s="65" t="s">
        <v>540</v>
      </c>
      <c r="B126" s="66" t="s">
        <v>213</v>
      </c>
      <c r="C126" s="65" t="s">
        <v>1138</v>
      </c>
      <c r="D126" s="65" t="s">
        <v>540</v>
      </c>
      <c r="E126" s="65" t="s">
        <v>861</v>
      </c>
      <c r="F126" s="65" t="s">
        <v>1163</v>
      </c>
      <c r="G126" s="66">
        <v>2944</v>
      </c>
      <c r="H126" s="68">
        <v>81801.989145329964</v>
      </c>
      <c r="I126" s="69">
        <v>4</v>
      </c>
      <c r="J12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32721</v>
      </c>
      <c r="K12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2355</v>
      </c>
      <c r="L126" s="88">
        <f>SUM(Table13453[[#This Row],[HC PiN]:[IDP PiN]])</f>
        <v>35076</v>
      </c>
      <c r="M126" s="68">
        <f>Table13453[[#This Row],[Total PiN]]*Table13453[[#This Row],[Boys (0-17)2]]</f>
        <v>8545.2846947340604</v>
      </c>
      <c r="N126" s="68">
        <f>Table13453[[#This Row],[Total PiN]]*Table13453[[#This Row],[Men (18+)3]]</f>
        <v>9118.1385217361203</v>
      </c>
      <c r="O126" s="68">
        <f>Table13453[[#This Row],[Total PiN]]*Table13453[[#This Row],[Girls (0-17)4]]</f>
        <v>8650.4667073989058</v>
      </c>
      <c r="P126" s="68">
        <f>Table13453[[#This Row],[Total PiN]]*Table13453[[#This Row],[Women (18+)5]]</f>
        <v>8762.1100761309244</v>
      </c>
      <c r="Q126" s="70">
        <v>0.2436219835424239</v>
      </c>
      <c r="R126" s="70">
        <v>0.25995377242947088</v>
      </c>
      <c r="S126" s="70">
        <v>0.24662067246547226</v>
      </c>
      <c r="T126" s="70">
        <v>0.24980357156263325</v>
      </c>
      <c r="U126" s="65">
        <v>19928.762853301116</v>
      </c>
      <c r="V126" s="65">
        <v>21264.73567056315</v>
      </c>
      <c r="W126" s="65">
        <v>20174.061572034538</v>
      </c>
      <c r="X126" s="71">
        <v>20434.429049431183</v>
      </c>
      <c r="Y126" s="67">
        <v>41193.498523864269</v>
      </c>
      <c r="Z126" s="67">
        <v>40608.490621465724</v>
      </c>
      <c r="AA126" s="66">
        <v>6902.0814334401894</v>
      </c>
      <c r="AB126" s="65">
        <v>5863.3505052184419</v>
      </c>
      <c r="AC126" s="65">
        <v>4819.4134627950516</v>
      </c>
      <c r="AD126" s="65">
        <v>4268.018798584555</v>
      </c>
      <c r="AE126" s="65">
        <v>4103.8474957868839</v>
      </c>
      <c r="AF126" s="65">
        <v>3484.0092064633759</v>
      </c>
      <c r="AG126" s="65">
        <v>2565.962934518695</v>
      </c>
      <c r="AH126" s="65">
        <v>1948.6143989784316</v>
      </c>
      <c r="AI126" s="65">
        <v>1648.0814587593709</v>
      </c>
      <c r="AJ126" s="65">
        <v>1268.6246959896628</v>
      </c>
      <c r="AK126" s="65">
        <v>1037.1430109018618</v>
      </c>
      <c r="AL126" s="65">
        <v>893.2260507639005</v>
      </c>
      <c r="AM126" s="65">
        <v>728.54404962022477</v>
      </c>
      <c r="AN126" s="65">
        <v>477.14449925753598</v>
      </c>
      <c r="AO126" s="65">
        <v>305.43469601613936</v>
      </c>
      <c r="AP126" s="65">
        <v>178.12509462130876</v>
      </c>
      <c r="AQ126" s="71">
        <v>116.86882975009158</v>
      </c>
      <c r="AR126" s="66">
        <v>6863.2107365065467</v>
      </c>
      <c r="AS126" s="65">
        <v>5774.1328002740729</v>
      </c>
      <c r="AT126" s="65">
        <v>4730.0003737492098</v>
      </c>
      <c r="AU126" s="65">
        <v>4260.5761637356727</v>
      </c>
      <c r="AV126" s="65">
        <v>4356.5601087144032</v>
      </c>
      <c r="AW126" s="65">
        <v>3976.4842739569672</v>
      </c>
      <c r="AX126" s="65">
        <v>3076.2527891986115</v>
      </c>
      <c r="AY126" s="65">
        <v>2098.7805579768392</v>
      </c>
      <c r="AZ126" s="65">
        <v>1529.4054842397609</v>
      </c>
      <c r="BA126" s="65">
        <v>1129.4141945828076</v>
      </c>
      <c r="BB126" s="65">
        <v>948.47310844424385</v>
      </c>
      <c r="BC126" s="65">
        <v>778.28749814210153</v>
      </c>
      <c r="BD126" s="65">
        <v>582.84510957337795</v>
      </c>
      <c r="BE126" s="65">
        <v>441.65827300774117</v>
      </c>
      <c r="BF126" s="65">
        <v>320.78608308256406</v>
      </c>
      <c r="BG126" s="65">
        <v>176.31886239339269</v>
      </c>
      <c r="BH126" s="71">
        <v>150.31210628595556</v>
      </c>
      <c r="BI126" s="66">
        <v>13765.292169946735</v>
      </c>
      <c r="BJ126" s="65">
        <v>11637.483305492513</v>
      </c>
      <c r="BK126" s="65">
        <v>9549.4138365442632</v>
      </c>
      <c r="BL126" s="65">
        <v>8528.5949623202268</v>
      </c>
      <c r="BM126" s="65">
        <v>8460.407604501288</v>
      </c>
      <c r="BN126" s="65">
        <v>7460.4934804203431</v>
      </c>
      <c r="BO126" s="65">
        <v>5642.2157237173069</v>
      </c>
      <c r="BP126" s="65">
        <v>4047.3949569552706</v>
      </c>
      <c r="BQ126" s="65">
        <v>3177.4869429991318</v>
      </c>
      <c r="BR126" s="65">
        <v>2398.0388905724708</v>
      </c>
      <c r="BS126" s="65">
        <v>1985.6161193461055</v>
      </c>
      <c r="BT126" s="65">
        <v>1671.5135489060017</v>
      </c>
      <c r="BU126" s="65">
        <v>1311.3891591936031</v>
      </c>
      <c r="BV126" s="65">
        <v>918.8027722652771</v>
      </c>
      <c r="BW126" s="65">
        <v>626.22077909870347</v>
      </c>
      <c r="BX126" s="65">
        <v>354.44395701470143</v>
      </c>
      <c r="BY126" s="71">
        <v>267.18093603604717</v>
      </c>
    </row>
    <row r="127" spans="1:77" x14ac:dyDescent="0.35">
      <c r="A127" s="72" t="s">
        <v>542</v>
      </c>
      <c r="B127" s="73" t="s">
        <v>213</v>
      </c>
      <c r="C127" s="72" t="s">
        <v>1138</v>
      </c>
      <c r="D127" s="72" t="s">
        <v>542</v>
      </c>
      <c r="E127" s="72" t="s">
        <v>541</v>
      </c>
      <c r="F127" s="72" t="s">
        <v>1164</v>
      </c>
      <c r="G127" s="73">
        <v>2582</v>
      </c>
      <c r="H127" s="74">
        <v>60789.882752037374</v>
      </c>
      <c r="I127" s="75">
        <v>4</v>
      </c>
      <c r="J12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24316</v>
      </c>
      <c r="K12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2066</v>
      </c>
      <c r="L127" s="89">
        <f>SUM(Table13453[[#This Row],[HC PiN]:[IDP PiN]])</f>
        <v>26382</v>
      </c>
      <c r="M127" s="74">
        <f>Table13453[[#This Row],[Total PiN]]*Table13453[[#This Row],[Boys (0-17)2]]</f>
        <v>7095.7768096582749</v>
      </c>
      <c r="N127" s="74">
        <f>Table13453[[#This Row],[Total PiN]]*Table13453[[#This Row],[Men (18+)3]]</f>
        <v>6287.6112327017991</v>
      </c>
      <c r="O127" s="74">
        <f>Table13453[[#This Row],[Total PiN]]*Table13453[[#This Row],[Girls (0-17)4]]</f>
        <v>6859.0342312903022</v>
      </c>
      <c r="P127" s="74">
        <f>Table13453[[#This Row],[Total PiN]]*Table13453[[#This Row],[Women (18+)5]]</f>
        <v>6139.5777263496138</v>
      </c>
      <c r="Q127" s="70">
        <v>0.26896280834122793</v>
      </c>
      <c r="R127" s="70">
        <v>0.23832958959524672</v>
      </c>
      <c r="S127" s="70">
        <v>0.25998916804223721</v>
      </c>
      <c r="T127" s="70">
        <v>0.23271843402128778</v>
      </c>
      <c r="U127" s="72">
        <v>16350.217583721947</v>
      </c>
      <c r="V127" s="72">
        <v>14488.027807836235</v>
      </c>
      <c r="W127" s="72">
        <v>15804.711042087343</v>
      </c>
      <c r="X127" s="76">
        <v>14146.92631839183</v>
      </c>
      <c r="Y127" s="67">
        <v>30838.245391558183</v>
      </c>
      <c r="Z127" s="67">
        <v>29951.637360479173</v>
      </c>
      <c r="AA127" s="73">
        <v>5481.0778253530225</v>
      </c>
      <c r="AB127" s="72">
        <v>4610.3727226876672</v>
      </c>
      <c r="AC127" s="72">
        <v>3734.7403139282187</v>
      </c>
      <c r="AD127" s="72">
        <v>3242.3411437833834</v>
      </c>
      <c r="AE127" s="72">
        <v>3015.4849721085516</v>
      </c>
      <c r="AF127" s="72">
        <v>2496.1070248945807</v>
      </c>
      <c r="AG127" s="72">
        <v>1781.5166835653999</v>
      </c>
      <c r="AH127" s="72">
        <v>1295.8330464643554</v>
      </c>
      <c r="AI127" s="72">
        <v>1019.3490793788142</v>
      </c>
      <c r="AJ127" s="72">
        <v>789.8000329608692</v>
      </c>
      <c r="AK127" s="72">
        <v>737.40625362895935</v>
      </c>
      <c r="AL127" s="72">
        <v>635.8075185857756</v>
      </c>
      <c r="AM127" s="72">
        <v>445.49425793633793</v>
      </c>
      <c r="AN127" s="72">
        <v>282.59668182894598</v>
      </c>
      <c r="AO127" s="72">
        <v>184.33983102104068</v>
      </c>
      <c r="AP127" s="72">
        <v>128.16167224874596</v>
      </c>
      <c r="AQ127" s="76">
        <v>71.2083001045103</v>
      </c>
      <c r="AR127" s="73">
        <v>5853.9069132111727</v>
      </c>
      <c r="AS127" s="72">
        <v>4766.8580910655182</v>
      </c>
      <c r="AT127" s="72">
        <v>3748.7059501114918</v>
      </c>
      <c r="AU127" s="72">
        <v>3268.7026352373518</v>
      </c>
      <c r="AV127" s="72">
        <v>3203.8558881717363</v>
      </c>
      <c r="AW127" s="72">
        <v>2823.5135431075892</v>
      </c>
      <c r="AX127" s="72">
        <v>2105.8789101714397</v>
      </c>
      <c r="AY127" s="72">
        <v>1384.2339880310392</v>
      </c>
      <c r="AZ127" s="72">
        <v>980.14344745675453</v>
      </c>
      <c r="BA127" s="72">
        <v>692.96493591861486</v>
      </c>
      <c r="BB127" s="72">
        <v>533.9049715487464</v>
      </c>
      <c r="BC127" s="72">
        <v>441.54791119428745</v>
      </c>
      <c r="BD127" s="72">
        <v>383.35667229582862</v>
      </c>
      <c r="BE127" s="72">
        <v>284.99225979398841</v>
      </c>
      <c r="BF127" s="72">
        <v>190.62769668405727</v>
      </c>
      <c r="BG127" s="72">
        <v>99.650381845192314</v>
      </c>
      <c r="BH127" s="76">
        <v>75.401195713377788</v>
      </c>
      <c r="BI127" s="73">
        <v>11334.984738564193</v>
      </c>
      <c r="BJ127" s="72">
        <v>9377.2308137531854</v>
      </c>
      <c r="BK127" s="72">
        <v>7483.4462640397105</v>
      </c>
      <c r="BL127" s="72">
        <v>6511.0437790207352</v>
      </c>
      <c r="BM127" s="72">
        <v>6219.3408602802883</v>
      </c>
      <c r="BN127" s="72">
        <v>5319.6205680021703</v>
      </c>
      <c r="BO127" s="72">
        <v>3887.3955937368391</v>
      </c>
      <c r="BP127" s="72">
        <v>2680.0670344953946</v>
      </c>
      <c r="BQ127" s="72">
        <v>1999.4925268355687</v>
      </c>
      <c r="BR127" s="72">
        <v>1482.7649688794843</v>
      </c>
      <c r="BS127" s="72">
        <v>1271.3112251777056</v>
      </c>
      <c r="BT127" s="72">
        <v>1077.3554297800629</v>
      </c>
      <c r="BU127" s="72">
        <v>828.85093023216666</v>
      </c>
      <c r="BV127" s="72">
        <v>567.58894162293439</v>
      </c>
      <c r="BW127" s="72">
        <v>374.96752770509795</v>
      </c>
      <c r="BX127" s="72">
        <v>227.81205409393834</v>
      </c>
      <c r="BY127" s="76">
        <v>146.6094958178881</v>
      </c>
    </row>
    <row r="128" spans="1:77" x14ac:dyDescent="0.35">
      <c r="A128" s="65" t="s">
        <v>544</v>
      </c>
      <c r="B128" s="66" t="s">
        <v>213</v>
      </c>
      <c r="C128" s="65" t="s">
        <v>1138</v>
      </c>
      <c r="D128" s="65" t="s">
        <v>544</v>
      </c>
      <c r="E128" s="65" t="s">
        <v>543</v>
      </c>
      <c r="F128" s="65" t="s">
        <v>1165</v>
      </c>
      <c r="G128" s="66">
        <v>3609</v>
      </c>
      <c r="H128" s="68">
        <v>87561.511109757732</v>
      </c>
      <c r="I128" s="69">
        <v>0</v>
      </c>
      <c r="J12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2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28" s="88">
        <f>SUM(Table13453[[#This Row],[HC PiN]:[IDP PiN]])</f>
        <v>0</v>
      </c>
      <c r="M128" s="68">
        <f>Table13453[[#This Row],[Total PiN]]*Table13453[[#This Row],[Boys (0-17)2]]</f>
        <v>0</v>
      </c>
      <c r="N128" s="68">
        <f>Table13453[[#This Row],[Total PiN]]*Table13453[[#This Row],[Men (18+)3]]</f>
        <v>0</v>
      </c>
      <c r="O128" s="68">
        <f>Table13453[[#This Row],[Total PiN]]*Table13453[[#This Row],[Girls (0-17)4]]</f>
        <v>0</v>
      </c>
      <c r="P128" s="68">
        <f>Table13453[[#This Row],[Total PiN]]*Table13453[[#This Row],[Women (18+)5]]</f>
        <v>0</v>
      </c>
      <c r="Q128" s="70">
        <v>0.27191378765783258</v>
      </c>
      <c r="R128" s="70">
        <v>0.23291975581243662</v>
      </c>
      <c r="S128" s="70">
        <v>0.26368915101812979</v>
      </c>
      <c r="T128" s="70">
        <v>0.23147730551160134</v>
      </c>
      <c r="U128" s="65">
        <v>23809.182138897613</v>
      </c>
      <c r="V128" s="65">
        <v>20394.805786252728</v>
      </c>
      <c r="W128" s="65">
        <v>23089.020526396554</v>
      </c>
      <c r="X128" s="71">
        <v>20268.502658210866</v>
      </c>
      <c r="Y128" s="67">
        <v>44203.987925150344</v>
      </c>
      <c r="Z128" s="67">
        <v>43357.523184607417</v>
      </c>
      <c r="AA128" s="66">
        <v>8395.0786474074375</v>
      </c>
      <c r="AB128" s="65">
        <v>6784.3078903932274</v>
      </c>
      <c r="AC128" s="65">
        <v>5208.5837796444312</v>
      </c>
      <c r="AD128" s="65">
        <v>4428.6522055758023</v>
      </c>
      <c r="AE128" s="65">
        <v>4177.4889752773834</v>
      </c>
      <c r="AF128" s="65">
        <v>3499.848551409827</v>
      </c>
      <c r="AG128" s="65">
        <v>2601.5902106497128</v>
      </c>
      <c r="AH128" s="65">
        <v>1931.2452282901825</v>
      </c>
      <c r="AI128" s="65">
        <v>1520.3808281335662</v>
      </c>
      <c r="AJ128" s="65">
        <v>1171.0476047722041</v>
      </c>
      <c r="AK128" s="65">
        <v>1050.9229262236233</v>
      </c>
      <c r="AL128" s="65">
        <v>916.98911414117435</v>
      </c>
      <c r="AM128" s="65">
        <v>715.2330128737965</v>
      </c>
      <c r="AN128" s="65">
        <v>443.56784824032883</v>
      </c>
      <c r="AO128" s="65">
        <v>264.55896702333848</v>
      </c>
      <c r="AP128" s="65">
        <v>160.81007113969704</v>
      </c>
      <c r="AQ128" s="71">
        <v>87.217323411680979</v>
      </c>
      <c r="AR128" s="66">
        <v>8558.8493849731512</v>
      </c>
      <c r="AS128" s="65">
        <v>6953.1539884368985</v>
      </c>
      <c r="AT128" s="65">
        <v>5441.8048830559956</v>
      </c>
      <c r="AU128" s="65">
        <v>4668.4324595499884</v>
      </c>
      <c r="AV128" s="65">
        <v>4319.1842008278945</v>
      </c>
      <c r="AW128" s="65">
        <v>3780.4825071498803</v>
      </c>
      <c r="AX128" s="65">
        <v>3049.5237946574648</v>
      </c>
      <c r="AY128" s="65">
        <v>2028.0057018377154</v>
      </c>
      <c r="AZ128" s="65">
        <v>1325.9402831568902</v>
      </c>
      <c r="BA128" s="65">
        <v>951.15213605762312</v>
      </c>
      <c r="BB128" s="65">
        <v>827.14021653196585</v>
      </c>
      <c r="BC128" s="65">
        <v>706.06114752273731</v>
      </c>
      <c r="BD128" s="65">
        <v>602.24077234694153</v>
      </c>
      <c r="BE128" s="65">
        <v>437.95737715432449</v>
      </c>
      <c r="BF128" s="65">
        <v>283.35232471002217</v>
      </c>
      <c r="BG128" s="65">
        <v>177.40260630380266</v>
      </c>
      <c r="BH128" s="71">
        <v>93.304140877039757</v>
      </c>
      <c r="BI128" s="66">
        <v>16953.928032380587</v>
      </c>
      <c r="BJ128" s="65">
        <v>13737.461878830129</v>
      </c>
      <c r="BK128" s="65">
        <v>10650.388662700425</v>
      </c>
      <c r="BL128" s="65">
        <v>9097.0846651257889</v>
      </c>
      <c r="BM128" s="65">
        <v>8496.6731761052779</v>
      </c>
      <c r="BN128" s="65">
        <v>7280.3310585597083</v>
      </c>
      <c r="BO128" s="65">
        <v>5651.1140053071786</v>
      </c>
      <c r="BP128" s="65">
        <v>3959.2509301278978</v>
      </c>
      <c r="BQ128" s="65">
        <v>2846.3211112904569</v>
      </c>
      <c r="BR128" s="65">
        <v>2122.1997408298275</v>
      </c>
      <c r="BS128" s="65">
        <v>1878.0631427555888</v>
      </c>
      <c r="BT128" s="65">
        <v>1623.0502616639117</v>
      </c>
      <c r="BU128" s="65">
        <v>1317.4737852207384</v>
      </c>
      <c r="BV128" s="65">
        <v>881.52522539465349</v>
      </c>
      <c r="BW128" s="65">
        <v>547.91129173336071</v>
      </c>
      <c r="BX128" s="65">
        <v>338.21267744349973</v>
      </c>
      <c r="BY128" s="71">
        <v>180.52146428872069</v>
      </c>
    </row>
    <row r="129" spans="1:77" x14ac:dyDescent="0.35">
      <c r="A129" s="72" t="s">
        <v>228</v>
      </c>
      <c r="B129" s="73" t="s">
        <v>213</v>
      </c>
      <c r="C129" s="72" t="s">
        <v>1138</v>
      </c>
      <c r="D129" s="72" t="s">
        <v>228</v>
      </c>
      <c r="E129" s="72" t="s">
        <v>229</v>
      </c>
      <c r="F129" s="72" t="s">
        <v>1166</v>
      </c>
      <c r="G129" s="73">
        <v>33385</v>
      </c>
      <c r="H129" s="74">
        <v>115650.04602543643</v>
      </c>
      <c r="I129" s="75">
        <v>3.5</v>
      </c>
      <c r="J12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2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29" s="89">
        <f>SUM(Table13453[[#This Row],[HC PiN]:[IDP PiN]])</f>
        <v>0</v>
      </c>
      <c r="M129" s="74">
        <f>Table13453[[#This Row],[Total PiN]]*Table13453[[#This Row],[Boys (0-17)2]]</f>
        <v>0</v>
      </c>
      <c r="N129" s="74">
        <f>Table13453[[#This Row],[Total PiN]]*Table13453[[#This Row],[Men (18+)3]]</f>
        <v>0</v>
      </c>
      <c r="O129" s="74">
        <f>Table13453[[#This Row],[Total PiN]]*Table13453[[#This Row],[Girls (0-17)4]]</f>
        <v>0</v>
      </c>
      <c r="P129" s="74">
        <f>Table13453[[#This Row],[Total PiN]]*Table13453[[#This Row],[Women (18+)5]]</f>
        <v>0</v>
      </c>
      <c r="Q129" s="70">
        <v>0.21617890670015077</v>
      </c>
      <c r="R129" s="70">
        <v>0.30817016849207551</v>
      </c>
      <c r="S129" s="70">
        <v>0.22123362713844225</v>
      </c>
      <c r="T129" s="70">
        <v>0.25441729766933163</v>
      </c>
      <c r="U129" s="72">
        <v>25001.100509600965</v>
      </c>
      <c r="V129" s="72">
        <v>35639.894169775034</v>
      </c>
      <c r="W129" s="72">
        <v>25585.679160935088</v>
      </c>
      <c r="X129" s="76">
        <v>29423.372185125365</v>
      </c>
      <c r="Y129" s="67">
        <v>60640.994679376003</v>
      </c>
      <c r="Z129" s="67">
        <v>55009.051346060456</v>
      </c>
      <c r="AA129" s="73">
        <v>7602.9128246425125</v>
      </c>
      <c r="AB129" s="72">
        <v>7262.7140191807257</v>
      </c>
      <c r="AC129" s="72">
        <v>6826.1345804236362</v>
      </c>
      <c r="AD129" s="72">
        <v>6504.589817631123</v>
      </c>
      <c r="AE129" s="72">
        <v>6611.8765342661291</v>
      </c>
      <c r="AF129" s="72">
        <v>5586.4193713064733</v>
      </c>
      <c r="AG129" s="72">
        <v>3649.9605377822322</v>
      </c>
      <c r="AH129" s="72">
        <v>2579.9902573522345</v>
      </c>
      <c r="AI129" s="72">
        <v>2092.925924954478</v>
      </c>
      <c r="AJ129" s="72">
        <v>1607.4005083489246</v>
      </c>
      <c r="AK129" s="72">
        <v>1447.2365503856074</v>
      </c>
      <c r="AL129" s="72">
        <v>1217.9635211399404</v>
      </c>
      <c r="AM129" s="72">
        <v>825.72821722493757</v>
      </c>
      <c r="AN129" s="72">
        <v>512.94318005021785</v>
      </c>
      <c r="AO129" s="72">
        <v>331.97394947218373</v>
      </c>
      <c r="AP129" s="72">
        <v>210.92544562046751</v>
      </c>
      <c r="AQ129" s="76">
        <v>137.35610627859435</v>
      </c>
      <c r="AR129" s="73">
        <v>7829.4353868292728</v>
      </c>
      <c r="AS129" s="72">
        <v>7092.2767526129301</v>
      </c>
      <c r="AT129" s="72">
        <v>6375.0064949365615</v>
      </c>
      <c r="AU129" s="72">
        <v>6533.5496984144274</v>
      </c>
      <c r="AV129" s="72">
        <v>8815.9380700647835</v>
      </c>
      <c r="AW129" s="72">
        <v>8306.829783344996</v>
      </c>
      <c r="AX129" s="72">
        <v>4841.8713776440654</v>
      </c>
      <c r="AY129" s="72">
        <v>2937.5523071097909</v>
      </c>
      <c r="AZ129" s="72">
        <v>2273.8375988247453</v>
      </c>
      <c r="BA129" s="72">
        <v>1616.2719152653226</v>
      </c>
      <c r="BB129" s="72">
        <v>1242.7692930311537</v>
      </c>
      <c r="BC129" s="72">
        <v>953.89445051554583</v>
      </c>
      <c r="BD129" s="72">
        <v>651.80956274725077</v>
      </c>
      <c r="BE129" s="72">
        <v>466.11169127015324</v>
      </c>
      <c r="BF129" s="72">
        <v>331.17025961853187</v>
      </c>
      <c r="BG129" s="72">
        <v>233.94707716635742</v>
      </c>
      <c r="BH129" s="76">
        <v>138.72295998011364</v>
      </c>
      <c r="BI129" s="73">
        <v>15432.348211471786</v>
      </c>
      <c r="BJ129" s="72">
        <v>14354.990771793653</v>
      </c>
      <c r="BK129" s="72">
        <v>13201.141075360198</v>
      </c>
      <c r="BL129" s="72">
        <v>13038.13951604555</v>
      </c>
      <c r="BM129" s="72">
        <v>15427.814604330906</v>
      </c>
      <c r="BN129" s="72">
        <v>13893.249154651474</v>
      </c>
      <c r="BO129" s="72">
        <v>8491.831915426299</v>
      </c>
      <c r="BP129" s="72">
        <v>5517.5425644620245</v>
      </c>
      <c r="BQ129" s="72">
        <v>4366.7635237792238</v>
      </c>
      <c r="BR129" s="72">
        <v>3223.6724236142472</v>
      </c>
      <c r="BS129" s="72">
        <v>2690.0058434167609</v>
      </c>
      <c r="BT129" s="72">
        <v>2171.8579716554864</v>
      </c>
      <c r="BU129" s="72">
        <v>1477.5377799721882</v>
      </c>
      <c r="BV129" s="72">
        <v>979.05487132037103</v>
      </c>
      <c r="BW129" s="72">
        <v>663.14420909071555</v>
      </c>
      <c r="BX129" s="72">
        <v>444.8725227868249</v>
      </c>
      <c r="BY129" s="76">
        <v>276.079066258708</v>
      </c>
    </row>
    <row r="130" spans="1:77" x14ac:dyDescent="0.35">
      <c r="A130" s="65" t="s">
        <v>545</v>
      </c>
      <c r="B130" s="66" t="s">
        <v>213</v>
      </c>
      <c r="C130" s="65" t="s">
        <v>1138</v>
      </c>
      <c r="D130" s="65" t="s">
        <v>545</v>
      </c>
      <c r="E130" s="65" t="s">
        <v>213</v>
      </c>
      <c r="F130" s="65" t="s">
        <v>1138</v>
      </c>
      <c r="G130" s="66">
        <v>1552</v>
      </c>
      <c r="H130" s="68">
        <v>48883.894093722891</v>
      </c>
      <c r="I130" s="69">
        <v>2</v>
      </c>
      <c r="J13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9777</v>
      </c>
      <c r="K13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931</v>
      </c>
      <c r="L130" s="88">
        <f>SUM(Table13453[[#This Row],[HC PiN]:[IDP PiN]])</f>
        <v>10708</v>
      </c>
      <c r="M130" s="68">
        <f>Table13453[[#This Row],[Total PiN]]*Table13453[[#This Row],[Boys (0-17)2]]</f>
        <v>2743.5062790663201</v>
      </c>
      <c r="N130" s="68">
        <f>Table13453[[#This Row],[Total PiN]]*Table13453[[#This Row],[Men (18+)3]]</f>
        <v>2662.2754024002629</v>
      </c>
      <c r="O130" s="68">
        <f>Table13453[[#This Row],[Total PiN]]*Table13453[[#This Row],[Girls (0-17)4]]</f>
        <v>2703.5378392997709</v>
      </c>
      <c r="P130" s="68">
        <f>Table13453[[#This Row],[Total PiN]]*Table13453[[#This Row],[Women (18+)5]]</f>
        <v>2598.6804792336447</v>
      </c>
      <c r="Q130" s="70">
        <v>0.25621089643876727</v>
      </c>
      <c r="R130" s="70">
        <v>0.24862489749722291</v>
      </c>
      <c r="S130" s="70">
        <v>0.25247831894842837</v>
      </c>
      <c r="T130" s="70">
        <v>0.24268588711558131</v>
      </c>
      <c r="U130" s="65">
        <v>12524.586327170502</v>
      </c>
      <c r="V130" s="65">
        <v>12153.753158316955</v>
      </c>
      <c r="W130" s="65">
        <v>12342.123404436161</v>
      </c>
      <c r="X130" s="71">
        <v>11863.431203799266</v>
      </c>
      <c r="Y130" s="67">
        <v>24678.339485487457</v>
      </c>
      <c r="Z130" s="67">
        <v>24205.554608235427</v>
      </c>
      <c r="AA130" s="66">
        <v>4245.1963240829837</v>
      </c>
      <c r="AB130" s="65">
        <v>3593.3731814524017</v>
      </c>
      <c r="AC130" s="65">
        <v>2936.7185384470949</v>
      </c>
      <c r="AD130" s="65">
        <v>2573.1643398104688</v>
      </c>
      <c r="AE130" s="65">
        <v>2421.4009653265944</v>
      </c>
      <c r="AF130" s="65">
        <v>2031.1049732252677</v>
      </c>
      <c r="AG130" s="65">
        <v>1479.7311034405377</v>
      </c>
      <c r="AH130" s="65">
        <v>1112.9570233364111</v>
      </c>
      <c r="AI130" s="65">
        <v>931.54715959041368</v>
      </c>
      <c r="AJ130" s="65">
        <v>724.38329086448709</v>
      </c>
      <c r="AK130" s="65">
        <v>626.04353711807471</v>
      </c>
      <c r="AL130" s="65">
        <v>540.98595987736883</v>
      </c>
      <c r="AM130" s="65">
        <v>422.5303859956266</v>
      </c>
      <c r="AN130" s="65">
        <v>264.54763684498357</v>
      </c>
      <c r="AO130" s="65">
        <v>160.61137395404768</v>
      </c>
      <c r="AP130" s="65">
        <v>79.59125026773556</v>
      </c>
      <c r="AQ130" s="71">
        <v>61.667564600929438</v>
      </c>
      <c r="AR130" s="66">
        <v>4485.8652272323543</v>
      </c>
      <c r="AS130" s="65">
        <v>3647.4273713107591</v>
      </c>
      <c r="AT130" s="65">
        <v>2868.0875781139503</v>
      </c>
      <c r="AU130" s="65">
        <v>2532.3840563351418</v>
      </c>
      <c r="AV130" s="65">
        <v>2595.4849880825304</v>
      </c>
      <c r="AW130" s="65">
        <v>2319.4343780577506</v>
      </c>
      <c r="AX130" s="65">
        <v>1677.1281382482202</v>
      </c>
      <c r="AY130" s="65">
        <v>1121.0448254818236</v>
      </c>
      <c r="AZ130" s="65">
        <v>847.31502158972842</v>
      </c>
      <c r="BA130" s="65">
        <v>637.00184757292925</v>
      </c>
      <c r="BB130" s="65">
        <v>547.47412233986142</v>
      </c>
      <c r="BC130" s="65">
        <v>454.0005203704892</v>
      </c>
      <c r="BD130" s="65">
        <v>350.65084035905141</v>
      </c>
      <c r="BE130" s="65">
        <v>250.71212600452151</v>
      </c>
      <c r="BF130" s="65">
        <v>165.48558796495442</v>
      </c>
      <c r="BG130" s="65">
        <v>127.98430048941738</v>
      </c>
      <c r="BH130" s="71">
        <v>50.858555933975687</v>
      </c>
      <c r="BI130" s="66">
        <v>8731.0615513153389</v>
      </c>
      <c r="BJ130" s="65">
        <v>7240.8005527631603</v>
      </c>
      <c r="BK130" s="65">
        <v>5804.8061165610461</v>
      </c>
      <c r="BL130" s="65">
        <v>5105.5483961456102</v>
      </c>
      <c r="BM130" s="65">
        <v>5016.8859534091262</v>
      </c>
      <c r="BN130" s="65">
        <v>4350.5393512830187</v>
      </c>
      <c r="BO130" s="65">
        <v>3156.8592416887573</v>
      </c>
      <c r="BP130" s="65">
        <v>2234.001848818235</v>
      </c>
      <c r="BQ130" s="65">
        <v>1778.8621811801418</v>
      </c>
      <c r="BR130" s="65">
        <v>1361.3851384374163</v>
      </c>
      <c r="BS130" s="65">
        <v>1173.5176594579359</v>
      </c>
      <c r="BT130" s="65">
        <v>994.98648024785814</v>
      </c>
      <c r="BU130" s="65">
        <v>773.1812263546783</v>
      </c>
      <c r="BV130" s="65">
        <v>515.25976284950514</v>
      </c>
      <c r="BW130" s="65">
        <v>326.09696191900207</v>
      </c>
      <c r="BX130" s="65">
        <v>207.575550757153</v>
      </c>
      <c r="BY130" s="71">
        <v>112.52612053490513</v>
      </c>
    </row>
    <row r="131" spans="1:77" x14ac:dyDescent="0.35">
      <c r="A131" s="72" t="s">
        <v>547</v>
      </c>
      <c r="B131" s="73" t="s">
        <v>213</v>
      </c>
      <c r="C131" s="72" t="s">
        <v>1138</v>
      </c>
      <c r="D131" s="72" t="s">
        <v>547</v>
      </c>
      <c r="E131" s="72" t="s">
        <v>546</v>
      </c>
      <c r="F131" s="72" t="s">
        <v>1167</v>
      </c>
      <c r="G131" s="73">
        <v>8954</v>
      </c>
      <c r="H131" s="74">
        <v>105859.74832444089</v>
      </c>
      <c r="I131" s="75">
        <v>3</v>
      </c>
      <c r="J13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31758</v>
      </c>
      <c r="K13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6268</v>
      </c>
      <c r="L131" s="89">
        <f>SUM(Table13453[[#This Row],[HC PiN]:[IDP PiN]])</f>
        <v>38026</v>
      </c>
      <c r="M131" s="74">
        <f>Table13453[[#This Row],[Total PiN]]*Table13453[[#This Row],[Boys (0-17)2]]</f>
        <v>11544.509515623145</v>
      </c>
      <c r="N131" s="74">
        <f>Table13453[[#This Row],[Total PiN]]*Table13453[[#This Row],[Men (18+)3]]</f>
        <v>8182.2209260462287</v>
      </c>
      <c r="O131" s="74">
        <f>Table13453[[#This Row],[Total PiN]]*Table13453[[#This Row],[Girls (0-17)4]]</f>
        <v>10322.198322310616</v>
      </c>
      <c r="P131" s="74">
        <f>Table13453[[#This Row],[Total PiN]]*Table13453[[#This Row],[Women (18+)5]]</f>
        <v>7977.0712360200068</v>
      </c>
      <c r="Q131" s="70">
        <v>0.30359515898656564</v>
      </c>
      <c r="R131" s="70">
        <v>0.21517437874207723</v>
      </c>
      <c r="S131" s="70">
        <v>0.27145106827724758</v>
      </c>
      <c r="T131" s="70">
        <v>0.20977939399410947</v>
      </c>
      <c r="U131" s="72">
        <v>32138.507122836458</v>
      </c>
      <c r="V131" s="72">
        <v>22778.30557950422</v>
      </c>
      <c r="W131" s="72">
        <v>28735.741770230048</v>
      </c>
      <c r="X131" s="76">
        <v>22207.193851870157</v>
      </c>
      <c r="Y131" s="67">
        <v>54916.812702340678</v>
      </c>
      <c r="Z131" s="67">
        <v>50942.935622100209</v>
      </c>
      <c r="AA131" s="73">
        <v>10215.404952399518</v>
      </c>
      <c r="AB131" s="72">
        <v>8454.8825031832821</v>
      </c>
      <c r="AC131" s="72">
        <v>6657.3069414491529</v>
      </c>
      <c r="AD131" s="72">
        <v>5412.2190296387316</v>
      </c>
      <c r="AE131" s="72">
        <v>4077.67846558972</v>
      </c>
      <c r="AF131" s="72">
        <v>3404.7934903876962</v>
      </c>
      <c r="AG131" s="72">
        <v>3386.5915667228774</v>
      </c>
      <c r="AH131" s="72">
        <v>2699.856435491025</v>
      </c>
      <c r="AI131" s="72">
        <v>1978.1781253286024</v>
      </c>
      <c r="AJ131" s="72">
        <v>1416.8512853835318</v>
      </c>
      <c r="AK131" s="72">
        <v>1035.0313778766758</v>
      </c>
      <c r="AL131" s="72">
        <v>802.61051747216402</v>
      </c>
      <c r="AM131" s="72">
        <v>588.67211343392717</v>
      </c>
      <c r="AN131" s="72">
        <v>363.65864620550298</v>
      </c>
      <c r="AO131" s="72">
        <v>229.60742326053276</v>
      </c>
      <c r="AP131" s="72">
        <v>121.26547879570199</v>
      </c>
      <c r="AQ131" s="76">
        <v>98.327269481569076</v>
      </c>
      <c r="AR131" s="73">
        <v>10403.645006598575</v>
      </c>
      <c r="AS131" s="72">
        <v>9335.8096722807513</v>
      </c>
      <c r="AT131" s="72">
        <v>8089.1243730758561</v>
      </c>
      <c r="AU131" s="72">
        <v>6779.9205029560972</v>
      </c>
      <c r="AV131" s="72">
        <v>4531.5224791470682</v>
      </c>
      <c r="AW131" s="72">
        <v>3550.6166571579588</v>
      </c>
      <c r="AX131" s="72">
        <v>3575.4599779501864</v>
      </c>
      <c r="AY131" s="72">
        <v>2566.2100184491565</v>
      </c>
      <c r="AZ131" s="72">
        <v>1832.7635164688711</v>
      </c>
      <c r="BA131" s="72">
        <v>1289.4536281673231</v>
      </c>
      <c r="BB131" s="72">
        <v>942.30855055038478</v>
      </c>
      <c r="BC131" s="72">
        <v>711.36862493821297</v>
      </c>
      <c r="BD131" s="72">
        <v>502.13141198325263</v>
      </c>
      <c r="BE131" s="72">
        <v>345.99854410440304</v>
      </c>
      <c r="BF131" s="72">
        <v>230.70864149539702</v>
      </c>
      <c r="BG131" s="72">
        <v>131.05991391546382</v>
      </c>
      <c r="BH131" s="76">
        <v>98.711183101731535</v>
      </c>
      <c r="BI131" s="73">
        <v>20619.049958998094</v>
      </c>
      <c r="BJ131" s="72">
        <v>17790.692175464032</v>
      </c>
      <c r="BK131" s="72">
        <v>14746.431314525005</v>
      </c>
      <c r="BL131" s="72">
        <v>12192.139532594827</v>
      </c>
      <c r="BM131" s="72">
        <v>8609.2009447367891</v>
      </c>
      <c r="BN131" s="72">
        <v>6955.4101475456555</v>
      </c>
      <c r="BO131" s="72">
        <v>6962.0515446730651</v>
      </c>
      <c r="BP131" s="72">
        <v>5266.0664539401814</v>
      </c>
      <c r="BQ131" s="72">
        <v>3810.9416417974735</v>
      </c>
      <c r="BR131" s="72">
        <v>2706.3049135508554</v>
      </c>
      <c r="BS131" s="72">
        <v>1977.3399284270604</v>
      </c>
      <c r="BT131" s="72">
        <v>1513.9791424103767</v>
      </c>
      <c r="BU131" s="72">
        <v>1090.8035254171798</v>
      </c>
      <c r="BV131" s="72">
        <v>709.65719030990613</v>
      </c>
      <c r="BW131" s="72">
        <v>460.31606475592974</v>
      </c>
      <c r="BX131" s="72">
        <v>252.32539271116579</v>
      </c>
      <c r="BY131" s="76">
        <v>197.0384525833006</v>
      </c>
    </row>
    <row r="132" spans="1:77" x14ac:dyDescent="0.35">
      <c r="A132" s="65" t="s">
        <v>549</v>
      </c>
      <c r="B132" s="66" t="s">
        <v>213</v>
      </c>
      <c r="C132" s="65" t="s">
        <v>1138</v>
      </c>
      <c r="D132" s="65" t="s">
        <v>549</v>
      </c>
      <c r="E132" s="65" t="s">
        <v>548</v>
      </c>
      <c r="F132" s="65" t="s">
        <v>1168</v>
      </c>
      <c r="G132" s="66">
        <v>11383</v>
      </c>
      <c r="H132" s="68">
        <v>60762.254110897869</v>
      </c>
      <c r="I132" s="69">
        <v>0</v>
      </c>
      <c r="J13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3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32" s="88">
        <f>SUM(Table13453[[#This Row],[HC PiN]:[IDP PiN]])</f>
        <v>0</v>
      </c>
      <c r="M132" s="68">
        <f>Table13453[[#This Row],[Total PiN]]*Table13453[[#This Row],[Boys (0-17)2]]</f>
        <v>0</v>
      </c>
      <c r="N132" s="68">
        <f>Table13453[[#This Row],[Total PiN]]*Table13453[[#This Row],[Men (18+)3]]</f>
        <v>0</v>
      </c>
      <c r="O132" s="68">
        <f>Table13453[[#This Row],[Total PiN]]*Table13453[[#This Row],[Girls (0-17)4]]</f>
        <v>0</v>
      </c>
      <c r="P132" s="68">
        <f>Table13453[[#This Row],[Total PiN]]*Table13453[[#This Row],[Women (18+)5]]</f>
        <v>0</v>
      </c>
      <c r="Q132" s="70">
        <v>0.28042166842693012</v>
      </c>
      <c r="R132" s="70">
        <v>0.25435327365366345</v>
      </c>
      <c r="S132" s="70">
        <v>0.23919573839771341</v>
      </c>
      <c r="T132" s="70">
        <v>0.22602931952169308</v>
      </c>
      <c r="U132" s="65">
        <v>17039.052675159073</v>
      </c>
      <c r="V132" s="65">
        <v>15455.078247682643</v>
      </c>
      <c r="W132" s="65">
        <v>14534.072238765713</v>
      </c>
      <c r="X132" s="71">
        <v>13734.050949290444</v>
      </c>
      <c r="Y132" s="67">
        <v>32494.130922841716</v>
      </c>
      <c r="Z132" s="67">
        <v>28268.123188056157</v>
      </c>
      <c r="AA132" s="66">
        <v>3765.6215501467063</v>
      </c>
      <c r="AB132" s="65">
        <v>4114.8394821823822</v>
      </c>
      <c r="AC132" s="65">
        <v>4267.5900148160472</v>
      </c>
      <c r="AD132" s="65">
        <v>3712.7079208126343</v>
      </c>
      <c r="AE132" s="65">
        <v>2185.5720333679351</v>
      </c>
      <c r="AF132" s="65">
        <v>1887.8014085084731</v>
      </c>
      <c r="AG132" s="65">
        <v>2550.2206749694124</v>
      </c>
      <c r="AH132" s="65">
        <v>2123.4130477702474</v>
      </c>
      <c r="AI132" s="65">
        <v>1407.0983892602067</v>
      </c>
      <c r="AJ132" s="65">
        <v>933.99148051260579</v>
      </c>
      <c r="AK132" s="65">
        <v>560.2142315954294</v>
      </c>
      <c r="AL132" s="65">
        <v>352.62040464378674</v>
      </c>
      <c r="AM132" s="65">
        <v>214.6504040284413</v>
      </c>
      <c r="AN132" s="65">
        <v>100.66869363800552</v>
      </c>
      <c r="AO132" s="65">
        <v>48.1768555333256</v>
      </c>
      <c r="AP132" s="65">
        <v>24.649137138713218</v>
      </c>
      <c r="AQ132" s="71">
        <v>18.287459131804308</v>
      </c>
      <c r="AR132" s="66">
        <v>3959.5124945151133</v>
      </c>
      <c r="AS132" s="65">
        <v>4811.4330443145691</v>
      </c>
      <c r="AT132" s="65">
        <v>5254.3318715323649</v>
      </c>
      <c r="AU132" s="65">
        <v>4740.8409492341243</v>
      </c>
      <c r="AV132" s="65">
        <v>3030.0849767702034</v>
      </c>
      <c r="AW132" s="65">
        <v>2410.5239385403102</v>
      </c>
      <c r="AX132" s="65">
        <v>2527.5764219603116</v>
      </c>
      <c r="AY132" s="65">
        <v>1845.4030750615273</v>
      </c>
      <c r="AZ132" s="65">
        <v>1339.2079872659417</v>
      </c>
      <c r="BA132" s="65">
        <v>922.80655038496332</v>
      </c>
      <c r="BB132" s="65">
        <v>615.29472167212725</v>
      </c>
      <c r="BC132" s="65">
        <v>432.10484757941822</v>
      </c>
      <c r="BD132" s="65">
        <v>289.83407728347169</v>
      </c>
      <c r="BE132" s="65">
        <v>165.52835472241125</v>
      </c>
      <c r="BF132" s="65">
        <v>82.922270985915688</v>
      </c>
      <c r="BG132" s="65">
        <v>45.589519590547894</v>
      </c>
      <c r="BH132" s="71">
        <v>21.135821428393026</v>
      </c>
      <c r="BI132" s="66">
        <v>7725.1340446618196</v>
      </c>
      <c r="BJ132" s="65">
        <v>8926.2725264969486</v>
      </c>
      <c r="BK132" s="65">
        <v>9521.921886348413</v>
      </c>
      <c r="BL132" s="65">
        <v>8453.5488700467558</v>
      </c>
      <c r="BM132" s="65">
        <v>5215.6570101381394</v>
      </c>
      <c r="BN132" s="65">
        <v>4298.3253470487834</v>
      </c>
      <c r="BO132" s="65">
        <v>5077.7970969297248</v>
      </c>
      <c r="BP132" s="65">
        <v>3968.8161228317749</v>
      </c>
      <c r="BQ132" s="65">
        <v>2746.3063765261491</v>
      </c>
      <c r="BR132" s="65">
        <v>1856.7980308975693</v>
      </c>
      <c r="BS132" s="65">
        <v>1175.5089532675565</v>
      </c>
      <c r="BT132" s="65">
        <v>784.72525222320485</v>
      </c>
      <c r="BU132" s="65">
        <v>504.48448131191299</v>
      </c>
      <c r="BV132" s="65">
        <v>266.19704836041677</v>
      </c>
      <c r="BW132" s="65">
        <v>131.09912651924122</v>
      </c>
      <c r="BX132" s="65">
        <v>70.238656729261109</v>
      </c>
      <c r="BY132" s="71">
        <v>39.423280560197334</v>
      </c>
    </row>
    <row r="133" spans="1:77" x14ac:dyDescent="0.35">
      <c r="A133" s="72" t="s">
        <v>551</v>
      </c>
      <c r="B133" s="73" t="s">
        <v>862</v>
      </c>
      <c r="C133" s="72" t="s">
        <v>1169</v>
      </c>
      <c r="D133" s="72" t="s">
        <v>551</v>
      </c>
      <c r="E133" s="72" t="s">
        <v>550</v>
      </c>
      <c r="F133" s="72" t="s">
        <v>1170</v>
      </c>
      <c r="G133" s="73">
        <v>36700</v>
      </c>
      <c r="H133" s="74">
        <v>235049.26881041861</v>
      </c>
      <c r="I133" s="75">
        <v>5</v>
      </c>
      <c r="J13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188039</v>
      </c>
      <c r="K13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36700</v>
      </c>
      <c r="L133" s="89">
        <f>SUM(Table13453[[#This Row],[HC PiN]:[IDP PiN]])</f>
        <v>224739</v>
      </c>
      <c r="M133" s="74">
        <f>Table13453[[#This Row],[Total PiN]]*Table13453[[#This Row],[Boys (0-17)2]]</f>
        <v>58739.601227628271</v>
      </c>
      <c r="N133" s="74">
        <f>Table13453[[#This Row],[Total PiN]]*Table13453[[#This Row],[Men (18+)3]]</f>
        <v>56168.263578791644</v>
      </c>
      <c r="O133" s="74">
        <f>Table13453[[#This Row],[Total PiN]]*Table13453[[#This Row],[Girls (0-17)4]]</f>
        <v>55799.852891442541</v>
      </c>
      <c r="P133" s="74">
        <f>Table13453[[#This Row],[Total PiN]]*Table13453[[#This Row],[Women (18+)5]]</f>
        <v>54031.28230213753</v>
      </c>
      <c r="Q133" s="70">
        <v>0.26136808131934497</v>
      </c>
      <c r="R133" s="70">
        <v>0.24992664192148067</v>
      </c>
      <c r="S133" s="70">
        <v>0.24828735952123371</v>
      </c>
      <c r="T133" s="70">
        <v>0.24041791723794059</v>
      </c>
      <c r="U133" s="72">
        <v>61434.376404494069</v>
      </c>
      <c r="V133" s="72">
        <v>58745.07443988735</v>
      </c>
      <c r="W133" s="72">
        <v>58359.762310335507</v>
      </c>
      <c r="X133" s="76">
        <v>56510.055655701675</v>
      </c>
      <c r="Y133" s="67">
        <v>120179.45084438141</v>
      </c>
      <c r="Z133" s="67">
        <v>114869.81796603718</v>
      </c>
      <c r="AA133" s="73">
        <v>23721.701834547584</v>
      </c>
      <c r="AB133" s="72">
        <v>17405.427807224911</v>
      </c>
      <c r="AC133" s="72">
        <v>11875.296899164969</v>
      </c>
      <c r="AD133" s="72">
        <v>8835.9550850983451</v>
      </c>
      <c r="AE133" s="72">
        <v>9646.2772481530737</v>
      </c>
      <c r="AF133" s="72">
        <v>9205.5131190094271</v>
      </c>
      <c r="AG133" s="72">
        <v>8085.4735874447315</v>
      </c>
      <c r="AH133" s="72">
        <v>6757.9145708534825</v>
      </c>
      <c r="AI133" s="72">
        <v>4995.1172885948272</v>
      </c>
      <c r="AJ133" s="72">
        <v>3383.006118595732</v>
      </c>
      <c r="AK133" s="72">
        <v>2994.2133363999146</v>
      </c>
      <c r="AL133" s="72">
        <v>2730.6665133369474</v>
      </c>
      <c r="AM133" s="72">
        <v>2063.3473060746201</v>
      </c>
      <c r="AN133" s="72">
        <v>1302.5339343291682</v>
      </c>
      <c r="AO133" s="72">
        <v>856.7348151989861</v>
      </c>
      <c r="AP133" s="72">
        <v>580.40039779385086</v>
      </c>
      <c r="AQ133" s="76">
        <v>430.23810421661153</v>
      </c>
      <c r="AR133" s="73">
        <v>24327.157355826694</v>
      </c>
      <c r="AS133" s="72">
        <v>18294.035742408298</v>
      </c>
      <c r="AT133" s="72">
        <v>12911.583793470736</v>
      </c>
      <c r="AU133" s="72">
        <v>9695.7410033402557</v>
      </c>
      <c r="AV133" s="72">
        <v>10315.68497816277</v>
      </c>
      <c r="AW133" s="72">
        <v>9937.4371121303993</v>
      </c>
      <c r="AX133" s="72">
        <v>8773.9507502187571</v>
      </c>
      <c r="AY133" s="72">
        <v>7030.9613861702537</v>
      </c>
      <c r="AZ133" s="72">
        <v>5188.4550815934763</v>
      </c>
      <c r="BA133" s="72">
        <v>3486.7813820909887</v>
      </c>
      <c r="BB133" s="72">
        <v>2813.345979434845</v>
      </c>
      <c r="BC133" s="72">
        <v>2399.0221474534183</v>
      </c>
      <c r="BD133" s="72">
        <v>1889.2181443220252</v>
      </c>
      <c r="BE133" s="72">
        <v>1303.8333867833876</v>
      </c>
      <c r="BF133" s="72">
        <v>858.33560517841352</v>
      </c>
      <c r="BG133" s="72">
        <v>585.44612496396917</v>
      </c>
      <c r="BH133" s="76">
        <v>368.46087083275239</v>
      </c>
      <c r="BI133" s="73">
        <v>48048.859190374271</v>
      </c>
      <c r="BJ133" s="72">
        <v>35699.463549633212</v>
      </c>
      <c r="BK133" s="72">
        <v>24786.880692635699</v>
      </c>
      <c r="BL133" s="72">
        <v>18531.696088438599</v>
      </c>
      <c r="BM133" s="72">
        <v>19961.962226315842</v>
      </c>
      <c r="BN133" s="72">
        <v>19142.950231139825</v>
      </c>
      <c r="BO133" s="72">
        <v>16859.424337663491</v>
      </c>
      <c r="BP133" s="72">
        <v>13788.875957023736</v>
      </c>
      <c r="BQ133" s="72">
        <v>10183.572370188302</v>
      </c>
      <c r="BR133" s="72">
        <v>6869.7875006867198</v>
      </c>
      <c r="BS133" s="72">
        <v>5807.5593158347583</v>
      </c>
      <c r="BT133" s="72">
        <v>5129.6886607903652</v>
      </c>
      <c r="BU133" s="72">
        <v>3952.5654503966448</v>
      </c>
      <c r="BV133" s="72">
        <v>2606.3673211125565</v>
      </c>
      <c r="BW133" s="72">
        <v>1715.0704203774001</v>
      </c>
      <c r="BX133" s="72">
        <v>1165.8465227578201</v>
      </c>
      <c r="BY133" s="76">
        <v>798.69897504936387</v>
      </c>
    </row>
    <row r="134" spans="1:77" x14ac:dyDescent="0.35">
      <c r="A134" s="65" t="s">
        <v>553</v>
      </c>
      <c r="B134" s="66" t="s">
        <v>862</v>
      </c>
      <c r="C134" s="65" t="s">
        <v>1169</v>
      </c>
      <c r="D134" s="65" t="s">
        <v>553</v>
      </c>
      <c r="E134" s="65" t="s">
        <v>864</v>
      </c>
      <c r="F134" s="65" t="s">
        <v>1171</v>
      </c>
      <c r="G134" s="66">
        <v>14307</v>
      </c>
      <c r="H134" s="68">
        <v>187485.30656009555</v>
      </c>
      <c r="I134" s="69">
        <v>3</v>
      </c>
      <c r="J13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56246</v>
      </c>
      <c r="K13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10015</v>
      </c>
      <c r="L134" s="88">
        <f>SUM(Table13453[[#This Row],[HC PiN]:[IDP PiN]])</f>
        <v>66261</v>
      </c>
      <c r="M134" s="68">
        <f>Table13453[[#This Row],[Total PiN]]*Table13453[[#This Row],[Boys (0-17)2]]</f>
        <v>17375.733393175644</v>
      </c>
      <c r="N134" s="68">
        <f>Table13453[[#This Row],[Total PiN]]*Table13453[[#This Row],[Men (18+)3]]</f>
        <v>16700.645786876114</v>
      </c>
      <c r="O134" s="68">
        <f>Table13453[[#This Row],[Total PiN]]*Table13453[[#This Row],[Girls (0-17)4]]</f>
        <v>16225.1451068266</v>
      </c>
      <c r="P134" s="68">
        <f>Table13453[[#This Row],[Total PiN]]*Table13453[[#This Row],[Women (18+)5]]</f>
        <v>15959.475713121616</v>
      </c>
      <c r="Q134" s="70">
        <v>0.26223168067453922</v>
      </c>
      <c r="R134" s="70">
        <v>0.25204337071393601</v>
      </c>
      <c r="S134" s="70">
        <v>0.24486719347469249</v>
      </c>
      <c r="T134" s="70">
        <v>0.24085775513683186</v>
      </c>
      <c r="U134" s="65">
        <v>49164.587041035069</v>
      </c>
      <c r="V134" s="65">
        <v>47254.428624742104</v>
      </c>
      <c r="W134" s="65">
        <v>45909.000835112951</v>
      </c>
      <c r="X134" s="71">
        <v>45157.290059205348</v>
      </c>
      <c r="Y134" s="67">
        <v>96419.015665777173</v>
      </c>
      <c r="Z134" s="67">
        <v>91066.290894318299</v>
      </c>
      <c r="AA134" s="66">
        <v>17100.922101265529</v>
      </c>
      <c r="AB134" s="65">
        <v>13712.162720096709</v>
      </c>
      <c r="AC134" s="65">
        <v>10331.376867804729</v>
      </c>
      <c r="AD134" s="65">
        <v>7744.2211336317023</v>
      </c>
      <c r="AE134" s="65">
        <v>7701.9485749243986</v>
      </c>
      <c r="AF134" s="65">
        <v>7177.4950553794033</v>
      </c>
      <c r="AG134" s="65">
        <v>6259.6897268446128</v>
      </c>
      <c r="AH134" s="65">
        <v>5315.835738259284</v>
      </c>
      <c r="AI134" s="65">
        <v>4219.1248453012386</v>
      </c>
      <c r="AJ134" s="65">
        <v>2863.0939363394828</v>
      </c>
      <c r="AK134" s="65">
        <v>2346.6124764691567</v>
      </c>
      <c r="AL134" s="65">
        <v>2107.567602813132</v>
      </c>
      <c r="AM134" s="65">
        <v>1652.8122552031355</v>
      </c>
      <c r="AN134" s="65">
        <v>1056.0817934297113</v>
      </c>
      <c r="AO134" s="65">
        <v>698.03365369760343</v>
      </c>
      <c r="AP134" s="65">
        <v>402.90552826135723</v>
      </c>
      <c r="AQ134" s="71">
        <v>376.40688459711095</v>
      </c>
      <c r="AR134" s="66">
        <v>17740.196239689009</v>
      </c>
      <c r="AS134" s="65">
        <v>14687.714898360438</v>
      </c>
      <c r="AT134" s="65">
        <v>11418.531756658029</v>
      </c>
      <c r="AU134" s="65">
        <v>8574.4047625409221</v>
      </c>
      <c r="AV134" s="65">
        <v>8065.4668301582378</v>
      </c>
      <c r="AW134" s="65">
        <v>7556.7933863724711</v>
      </c>
      <c r="AX134" s="65">
        <v>6936.5422859151995</v>
      </c>
      <c r="AY134" s="65">
        <v>5616.4311344259077</v>
      </c>
      <c r="AZ134" s="65">
        <v>4133.0647165260889</v>
      </c>
      <c r="BA134" s="65">
        <v>2818.0597295500156</v>
      </c>
      <c r="BB134" s="65">
        <v>2358.1649097330446</v>
      </c>
      <c r="BC134" s="65">
        <v>2046.6956519886164</v>
      </c>
      <c r="BD134" s="65">
        <v>1590.8622411212791</v>
      </c>
      <c r="BE134" s="65">
        <v>1154.4477780040918</v>
      </c>
      <c r="BF134" s="65">
        <v>813.61761769791417</v>
      </c>
      <c r="BG134" s="65">
        <v>496.18482711161914</v>
      </c>
      <c r="BH134" s="71">
        <v>411.83689992432699</v>
      </c>
      <c r="BI134" s="66">
        <v>34841.118340954527</v>
      </c>
      <c r="BJ134" s="65">
        <v>28399.877618457151</v>
      </c>
      <c r="BK134" s="65">
        <v>21749.908624462758</v>
      </c>
      <c r="BL134" s="65">
        <v>16318.625896172623</v>
      </c>
      <c r="BM134" s="65">
        <v>15767.415405082636</v>
      </c>
      <c r="BN134" s="65">
        <v>14734.288441751876</v>
      </c>
      <c r="BO134" s="65">
        <v>13196.232012759812</v>
      </c>
      <c r="BP134" s="65">
        <v>10932.266872685192</v>
      </c>
      <c r="BQ134" s="65">
        <v>8352.1895618273284</v>
      </c>
      <c r="BR134" s="65">
        <v>5681.1536658894984</v>
      </c>
      <c r="BS134" s="65">
        <v>4704.7773862022013</v>
      </c>
      <c r="BT134" s="65">
        <v>4154.2632548017482</v>
      </c>
      <c r="BU134" s="65">
        <v>3243.6744963244132</v>
      </c>
      <c r="BV134" s="65">
        <v>2210.5295714338026</v>
      </c>
      <c r="BW134" s="65">
        <v>1511.6512713955176</v>
      </c>
      <c r="BX134" s="65">
        <v>899.09035537297632</v>
      </c>
      <c r="BY134" s="71">
        <v>788.24378452143787</v>
      </c>
    </row>
    <row r="135" spans="1:77" x14ac:dyDescent="0.35">
      <c r="A135" s="72" t="s">
        <v>866</v>
      </c>
      <c r="B135" s="73" t="s">
        <v>862</v>
      </c>
      <c r="C135" s="72" t="s">
        <v>1169</v>
      </c>
      <c r="D135" s="72" t="s">
        <v>866</v>
      </c>
      <c r="E135" s="72" t="s">
        <v>865</v>
      </c>
      <c r="F135" s="72" t="s">
        <v>1172</v>
      </c>
      <c r="G135" s="73">
        <v>714</v>
      </c>
      <c r="H135" s="74">
        <v>4695.3380203832048</v>
      </c>
      <c r="I135" s="75" t="e">
        <v>#N/A</v>
      </c>
      <c r="J135" s="74" t="e">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#N/A</v>
      </c>
      <c r="K135" s="74" t="e">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#N/A</v>
      </c>
      <c r="L135" s="89" t="e">
        <f>SUM(Table13453[[#This Row],[HC PiN]:[IDP PiN]])</f>
        <v>#N/A</v>
      </c>
      <c r="M135" s="74" t="e">
        <f>Table13453[[#This Row],[Total PiN]]*Table13453[[#This Row],[Boys (0-17)2]]</f>
        <v>#N/A</v>
      </c>
      <c r="N135" s="74" t="e">
        <f>Table13453[[#This Row],[Total PiN]]*Table13453[[#This Row],[Men (18+)3]]</f>
        <v>#N/A</v>
      </c>
      <c r="O135" s="74" t="e">
        <f>Table13453[[#This Row],[Total PiN]]*Table13453[[#This Row],[Girls (0-17)4]]</f>
        <v>#N/A</v>
      </c>
      <c r="P135" s="74" t="e">
        <f>Table13453[[#This Row],[Total PiN]]*Table13453[[#This Row],[Women (18+)5]]</f>
        <v>#N/A</v>
      </c>
      <c r="Q135" s="70">
        <v>0.21126157636766743</v>
      </c>
      <c r="R135" s="70">
        <v>0.30998244568624866</v>
      </c>
      <c r="S135" s="70">
        <v>0.21226851388257723</v>
      </c>
      <c r="T135" s="70">
        <v>0.26648746406350676</v>
      </c>
      <c r="U135" s="72">
        <v>991.94451176519885</v>
      </c>
      <c r="V135" s="72">
        <v>1455.4723628820152</v>
      </c>
      <c r="W135" s="72">
        <v>996.67242376310492</v>
      </c>
      <c r="X135" s="76">
        <v>1251.2487219728862</v>
      </c>
      <c r="Y135" s="67">
        <v>2447.4168746472142</v>
      </c>
      <c r="Z135" s="67">
        <v>2247.9211457359911</v>
      </c>
      <c r="AA135" s="73">
        <v>285.00986615880447</v>
      </c>
      <c r="AB135" s="72">
        <v>296.69670527896074</v>
      </c>
      <c r="AC135" s="72">
        <v>278.03115986959483</v>
      </c>
      <c r="AD135" s="72">
        <v>222.69170981144873</v>
      </c>
      <c r="AE135" s="72">
        <v>216.25925448003079</v>
      </c>
      <c r="AF135" s="72">
        <v>197.92358758399115</v>
      </c>
      <c r="AG135" s="72">
        <v>156.09108310241399</v>
      </c>
      <c r="AH135" s="72">
        <v>133.93939444505085</v>
      </c>
      <c r="AI135" s="72">
        <v>121.16618105970747</v>
      </c>
      <c r="AJ135" s="72">
        <v>86.700149467517392</v>
      </c>
      <c r="AK135" s="72">
        <v>75.56243138227758</v>
      </c>
      <c r="AL135" s="72">
        <v>69.147219457917998</v>
      </c>
      <c r="AM135" s="72">
        <v>57.289651026415925</v>
      </c>
      <c r="AN135" s="72">
        <v>29.232196837210324</v>
      </c>
      <c r="AO135" s="72">
        <v>12.614552178996577</v>
      </c>
      <c r="AP135" s="72">
        <v>8.2741182755367859</v>
      </c>
      <c r="AQ135" s="76">
        <v>1.291885320115685</v>
      </c>
      <c r="AR135" s="73">
        <v>340.46261624099049</v>
      </c>
      <c r="AS135" s="72">
        <v>291.87749812394247</v>
      </c>
      <c r="AT135" s="72">
        <v>239.2617329930759</v>
      </c>
      <c r="AU135" s="72">
        <v>207.79222591601504</v>
      </c>
      <c r="AV135" s="72">
        <v>275.03155401431854</v>
      </c>
      <c r="AW135" s="72">
        <v>273.46949802301003</v>
      </c>
      <c r="AX135" s="72">
        <v>202.18596715264167</v>
      </c>
      <c r="AY135" s="72">
        <v>161.20105249329501</v>
      </c>
      <c r="AZ135" s="72">
        <v>143.3714290380795</v>
      </c>
      <c r="BA135" s="72">
        <v>96.032118173184955</v>
      </c>
      <c r="BB135" s="72">
        <v>64.258961153580245</v>
      </c>
      <c r="BC135" s="72">
        <v>51.651670410475063</v>
      </c>
      <c r="BD135" s="72">
        <v>43.664776261480448</v>
      </c>
      <c r="BE135" s="72">
        <v>28.04644971563398</v>
      </c>
      <c r="BF135" s="72">
        <v>16.233145830494376</v>
      </c>
      <c r="BG135" s="72">
        <v>5.7640213031248102</v>
      </c>
      <c r="BH135" s="76">
        <v>7.1121578038715576</v>
      </c>
      <c r="BI135" s="73">
        <v>625.47248239979501</v>
      </c>
      <c r="BJ135" s="72">
        <v>588.57420340290332</v>
      </c>
      <c r="BK135" s="72">
        <v>517.29289286267078</v>
      </c>
      <c r="BL135" s="72">
        <v>430.4839357274638</v>
      </c>
      <c r="BM135" s="72">
        <v>491.29080849434945</v>
      </c>
      <c r="BN135" s="72">
        <v>471.39308560700118</v>
      </c>
      <c r="BO135" s="72">
        <v>358.27705025505566</v>
      </c>
      <c r="BP135" s="72">
        <v>295.14044693834586</v>
      </c>
      <c r="BQ135" s="72">
        <v>264.53761009778697</v>
      </c>
      <c r="BR135" s="72">
        <v>182.73226764070242</v>
      </c>
      <c r="BS135" s="72">
        <v>139.82139253585785</v>
      </c>
      <c r="BT135" s="72">
        <v>120.79888986839306</v>
      </c>
      <c r="BU135" s="72">
        <v>100.95442728789635</v>
      </c>
      <c r="BV135" s="72">
        <v>57.278646552844307</v>
      </c>
      <c r="BW135" s="72">
        <v>28.847698009490951</v>
      </c>
      <c r="BX135" s="72">
        <v>14.038139578661598</v>
      </c>
      <c r="BY135" s="76">
        <v>8.4040431239872433</v>
      </c>
    </row>
    <row r="136" spans="1:77" x14ac:dyDescent="0.35">
      <c r="A136" s="65" t="s">
        <v>231</v>
      </c>
      <c r="B136" s="66" t="s">
        <v>862</v>
      </c>
      <c r="C136" s="65" t="s">
        <v>1169</v>
      </c>
      <c r="D136" s="65" t="s">
        <v>231</v>
      </c>
      <c r="E136" s="65" t="s">
        <v>232</v>
      </c>
      <c r="F136" s="65" t="s">
        <v>1173</v>
      </c>
      <c r="G136" s="66">
        <v>952</v>
      </c>
      <c r="H136" s="68">
        <v>8901.9606662961742</v>
      </c>
      <c r="I136" s="69">
        <v>1.5</v>
      </c>
      <c r="J13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3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36" s="88">
        <f>SUM(Table13453[[#This Row],[HC PiN]:[IDP PiN]])</f>
        <v>0</v>
      </c>
      <c r="M136" s="68">
        <f>Table13453[[#This Row],[Total PiN]]*Table13453[[#This Row],[Boys (0-17)2]]</f>
        <v>0</v>
      </c>
      <c r="N136" s="68">
        <f>Table13453[[#This Row],[Total PiN]]*Table13453[[#This Row],[Men (18+)3]]</f>
        <v>0</v>
      </c>
      <c r="O136" s="68">
        <f>Table13453[[#This Row],[Total PiN]]*Table13453[[#This Row],[Girls (0-17)4]]</f>
        <v>0</v>
      </c>
      <c r="P136" s="68">
        <f>Table13453[[#This Row],[Total PiN]]*Table13453[[#This Row],[Women (18+)5]]</f>
        <v>0</v>
      </c>
      <c r="Q136" s="70">
        <v>0.24212370498966165</v>
      </c>
      <c r="R136" s="70">
        <v>0.28317819917564402</v>
      </c>
      <c r="S136" s="70">
        <v>0.2347851513768669</v>
      </c>
      <c r="T136" s="70">
        <v>0.23991294445782738</v>
      </c>
      <c r="U136" s="65">
        <v>2155.3756981958668</v>
      </c>
      <c r="V136" s="65">
        <v>2520.8411906141669</v>
      </c>
      <c r="W136" s="65">
        <v>2090.0481825872621</v>
      </c>
      <c r="X136" s="71">
        <v>2135.695594898878</v>
      </c>
      <c r="Y136" s="67">
        <v>4676.2168888100332</v>
      </c>
      <c r="Z136" s="67">
        <v>4225.7437774861401</v>
      </c>
      <c r="AA136" s="66">
        <v>601.38636805503359</v>
      </c>
      <c r="AB136" s="65">
        <v>625.84589661196298</v>
      </c>
      <c r="AC136" s="65">
        <v>582.46024927700853</v>
      </c>
      <c r="AD136" s="65">
        <v>446.50566872970791</v>
      </c>
      <c r="AE136" s="65">
        <v>380.09887004821451</v>
      </c>
      <c r="AF136" s="65">
        <v>334.06221840912519</v>
      </c>
      <c r="AG136" s="65">
        <v>268.97655437331855</v>
      </c>
      <c r="AH136" s="65">
        <v>237.1385809638787</v>
      </c>
      <c r="AI136" s="65">
        <v>232.1473480482673</v>
      </c>
      <c r="AJ136" s="65">
        <v>159.77369232562336</v>
      </c>
      <c r="AK136" s="65">
        <v>113.69172521377611</v>
      </c>
      <c r="AL136" s="65">
        <v>90.79109486156392</v>
      </c>
      <c r="AM136" s="65">
        <v>58.55990133377</v>
      </c>
      <c r="AN136" s="65">
        <v>35.526043056481271</v>
      </c>
      <c r="AO136" s="65">
        <v>24.555545313333717</v>
      </c>
      <c r="AP136" s="65">
        <v>21.764116462275283</v>
      </c>
      <c r="AQ136" s="71">
        <v>12.459904402798827</v>
      </c>
      <c r="AR136" s="66">
        <v>647.61680038044096</v>
      </c>
      <c r="AS136" s="65">
        <v>642.02725108257857</v>
      </c>
      <c r="AT136" s="65">
        <v>580.26814388466846</v>
      </c>
      <c r="AU136" s="65">
        <v>468.09033621788888</v>
      </c>
      <c r="AV136" s="65">
        <v>477.36346775580466</v>
      </c>
      <c r="AW136" s="65">
        <v>437.66164885561722</v>
      </c>
      <c r="AX136" s="65">
        <v>309.80358239807498</v>
      </c>
      <c r="AY136" s="65">
        <v>246.32086037174074</v>
      </c>
      <c r="AZ136" s="65">
        <v>234.43032120414756</v>
      </c>
      <c r="BA136" s="65">
        <v>169.0808774061457</v>
      </c>
      <c r="BB136" s="65">
        <v>138.62076239794823</v>
      </c>
      <c r="BC136" s="65">
        <v>116.43297848586879</v>
      </c>
      <c r="BD136" s="65">
        <v>85.371245858656934</v>
      </c>
      <c r="BE136" s="65">
        <v>53.97248755760635</v>
      </c>
      <c r="BF136" s="65">
        <v>32.150072123685518</v>
      </c>
      <c r="BG136" s="65">
        <v>27.008435838360764</v>
      </c>
      <c r="BH136" s="71">
        <v>9.9976169907990879</v>
      </c>
      <c r="BI136" s="66">
        <v>1249.0031684354744</v>
      </c>
      <c r="BJ136" s="65">
        <v>1267.8731476945416</v>
      </c>
      <c r="BK136" s="65">
        <v>1162.7283931616769</v>
      </c>
      <c r="BL136" s="65">
        <v>914.59600494759673</v>
      </c>
      <c r="BM136" s="65">
        <v>857.4623378040194</v>
      </c>
      <c r="BN136" s="65">
        <v>771.72386726474247</v>
      </c>
      <c r="BO136" s="65">
        <v>578.78013677139359</v>
      </c>
      <c r="BP136" s="65">
        <v>483.45944133561937</v>
      </c>
      <c r="BQ136" s="65">
        <v>466.57766925241492</v>
      </c>
      <c r="BR136" s="65">
        <v>328.85456973176906</v>
      </c>
      <c r="BS136" s="65">
        <v>252.31248761172435</v>
      </c>
      <c r="BT136" s="65">
        <v>207.22407334743272</v>
      </c>
      <c r="BU136" s="65">
        <v>143.93114719242692</v>
      </c>
      <c r="BV136" s="65">
        <v>89.498530614087613</v>
      </c>
      <c r="BW136" s="65">
        <v>56.705617437019249</v>
      </c>
      <c r="BX136" s="65">
        <v>48.772552300636043</v>
      </c>
      <c r="BY136" s="71">
        <v>22.457521393597911</v>
      </c>
    </row>
    <row r="137" spans="1:77" x14ac:dyDescent="0.35">
      <c r="A137" s="72" t="s">
        <v>555</v>
      </c>
      <c r="B137" s="73" t="s">
        <v>862</v>
      </c>
      <c r="C137" s="72" t="s">
        <v>1169</v>
      </c>
      <c r="D137" s="72" t="s">
        <v>555</v>
      </c>
      <c r="E137" s="72" t="s">
        <v>554</v>
      </c>
      <c r="F137" s="72" t="s">
        <v>1174</v>
      </c>
      <c r="G137" s="73">
        <v>2055</v>
      </c>
      <c r="H137" s="74">
        <v>63932.187528788563</v>
      </c>
      <c r="I137" s="75">
        <v>3</v>
      </c>
      <c r="J13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19180</v>
      </c>
      <c r="K13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1439</v>
      </c>
      <c r="L137" s="89">
        <f>SUM(Table13453[[#This Row],[HC PiN]:[IDP PiN]])</f>
        <v>20619</v>
      </c>
      <c r="M137" s="74">
        <f>Table13453[[#This Row],[Total PiN]]*Table13453[[#This Row],[Boys (0-17)2]]</f>
        <v>5449.3629888542746</v>
      </c>
      <c r="N137" s="74">
        <f>Table13453[[#This Row],[Total PiN]]*Table13453[[#This Row],[Men (18+)3]]</f>
        <v>5151.2429059912993</v>
      </c>
      <c r="O137" s="74">
        <f>Table13453[[#This Row],[Total PiN]]*Table13453[[#This Row],[Girls (0-17)4]]</f>
        <v>5136.3397427960435</v>
      </c>
      <c r="P137" s="74">
        <f>Table13453[[#This Row],[Total PiN]]*Table13453[[#This Row],[Women (18+)5]]</f>
        <v>4882.0543623583799</v>
      </c>
      <c r="Q137" s="70">
        <v>0.26428842275834302</v>
      </c>
      <c r="R137" s="70">
        <v>0.24982990959752166</v>
      </c>
      <c r="S137" s="70">
        <v>0.24910712172249108</v>
      </c>
      <c r="T137" s="70">
        <v>0.2367745459216441</v>
      </c>
      <c r="U137" s="72">
        <v>16896.537005474136</v>
      </c>
      <c r="V137" s="72">
        <v>15972.172630689049</v>
      </c>
      <c r="W137" s="72">
        <v>15925.963220719059</v>
      </c>
      <c r="X137" s="76">
        <v>15137.51467190631</v>
      </c>
      <c r="Y137" s="67">
        <v>32868.709636163185</v>
      </c>
      <c r="Z137" s="67">
        <v>31063.477892625371</v>
      </c>
      <c r="AA137" s="73">
        <v>5803.7369731235785</v>
      </c>
      <c r="AB137" s="72">
        <v>4767.9997847832165</v>
      </c>
      <c r="AC137" s="72">
        <v>3669.6803939720044</v>
      </c>
      <c r="AD137" s="72">
        <v>2701.2216832711306</v>
      </c>
      <c r="AE137" s="72">
        <v>2470.6328684185582</v>
      </c>
      <c r="AF137" s="72">
        <v>2280.5259773215166</v>
      </c>
      <c r="AG137" s="72">
        <v>2129.0480353048501</v>
      </c>
      <c r="AH137" s="72">
        <v>1837.5500044058517</v>
      </c>
      <c r="AI137" s="72">
        <v>1421.3941827230376</v>
      </c>
      <c r="AJ137" s="72">
        <v>962.54191776124151</v>
      </c>
      <c r="AK137" s="72">
        <v>794.96950705317056</v>
      </c>
      <c r="AL137" s="72">
        <v>719.02057084004412</v>
      </c>
      <c r="AM137" s="72">
        <v>558.02341898194197</v>
      </c>
      <c r="AN137" s="72">
        <v>374.81588201545065</v>
      </c>
      <c r="AO137" s="72">
        <v>263.54766402174818</v>
      </c>
      <c r="AP137" s="72">
        <v>156.79665373081903</v>
      </c>
      <c r="AQ137" s="76">
        <v>151.97237489720291</v>
      </c>
      <c r="AR137" s="73">
        <v>5953.5258457055534</v>
      </c>
      <c r="AS137" s="72">
        <v>5051.0330548726715</v>
      </c>
      <c r="AT137" s="72">
        <v>4014.8234972649407</v>
      </c>
      <c r="AU137" s="72">
        <v>3023.1331346729098</v>
      </c>
      <c r="AV137" s="72">
        <v>2812.52188492194</v>
      </c>
      <c r="AW137" s="72">
        <v>2575.2444143597145</v>
      </c>
      <c r="AX137" s="72">
        <v>2175.5426859599693</v>
      </c>
      <c r="AY137" s="72">
        <v>1773.6068752223123</v>
      </c>
      <c r="AZ137" s="72">
        <v>1478.6803259088165</v>
      </c>
      <c r="BA137" s="72">
        <v>1027.0295423531361</v>
      </c>
      <c r="BB137" s="72">
        <v>821.96719424228934</v>
      </c>
      <c r="BC137" s="72">
        <v>684.70852139473175</v>
      </c>
      <c r="BD137" s="72">
        <v>462.86948470370749</v>
      </c>
      <c r="BE137" s="72">
        <v>361.46060911605139</v>
      </c>
      <c r="BF137" s="72">
        <v>291.54943889343139</v>
      </c>
      <c r="BG137" s="72">
        <v>182.0148014138334</v>
      </c>
      <c r="BH137" s="76">
        <v>178.99832515716645</v>
      </c>
      <c r="BI137" s="73">
        <v>11757.262818829131</v>
      </c>
      <c r="BJ137" s="72">
        <v>9819.0328396558889</v>
      </c>
      <c r="BK137" s="72">
        <v>7684.5038912369446</v>
      </c>
      <c r="BL137" s="72">
        <v>5724.3548179440395</v>
      </c>
      <c r="BM137" s="72">
        <v>5283.1547533404992</v>
      </c>
      <c r="BN137" s="72">
        <v>4855.7703916812297</v>
      </c>
      <c r="BO137" s="72">
        <v>4304.5907212648181</v>
      </c>
      <c r="BP137" s="72">
        <v>3611.156879628164</v>
      </c>
      <c r="BQ137" s="72">
        <v>2900.0745086318539</v>
      </c>
      <c r="BR137" s="72">
        <v>1989.5714601143775</v>
      </c>
      <c r="BS137" s="72">
        <v>1616.9367012954597</v>
      </c>
      <c r="BT137" s="72">
        <v>1403.7290922347759</v>
      </c>
      <c r="BU137" s="72">
        <v>1020.8929036856496</v>
      </c>
      <c r="BV137" s="72">
        <v>736.27649113150198</v>
      </c>
      <c r="BW137" s="72">
        <v>555.09710291517968</v>
      </c>
      <c r="BX137" s="72">
        <v>338.81145514465237</v>
      </c>
      <c r="BY137" s="76">
        <v>330.97070005436944</v>
      </c>
    </row>
    <row r="138" spans="1:77" x14ac:dyDescent="0.35">
      <c r="A138" s="65" t="s">
        <v>557</v>
      </c>
      <c r="B138" s="66" t="s">
        <v>862</v>
      </c>
      <c r="C138" s="65" t="s">
        <v>1169</v>
      </c>
      <c r="D138" s="65" t="s">
        <v>557</v>
      </c>
      <c r="E138" s="65" t="s">
        <v>556</v>
      </c>
      <c r="F138" s="65" t="s">
        <v>1175</v>
      </c>
      <c r="G138" s="66">
        <v>11137</v>
      </c>
      <c r="H138" s="68">
        <v>125238.65866212161</v>
      </c>
      <c r="I138" s="69">
        <v>4</v>
      </c>
      <c r="J13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50095</v>
      </c>
      <c r="K13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8910</v>
      </c>
      <c r="L138" s="88">
        <f>SUM(Table13453[[#This Row],[HC PiN]:[IDP PiN]])</f>
        <v>59005</v>
      </c>
      <c r="M138" s="68">
        <f>Table13453[[#This Row],[Total PiN]]*Table13453[[#This Row],[Boys (0-17)2]]</f>
        <v>16245.461002303711</v>
      </c>
      <c r="N138" s="68">
        <f>Table13453[[#This Row],[Total PiN]]*Table13453[[#This Row],[Men (18+)3]]</f>
        <v>14073.252639848675</v>
      </c>
      <c r="O138" s="68">
        <f>Table13453[[#This Row],[Total PiN]]*Table13453[[#This Row],[Girls (0-17)4]]</f>
        <v>15075.9434983953</v>
      </c>
      <c r="P138" s="68">
        <f>Table13453[[#This Row],[Total PiN]]*Table13453[[#This Row],[Women (18+)5]]</f>
        <v>13610.342859452303</v>
      </c>
      <c r="Q138" s="70">
        <v>0.27532346415225339</v>
      </c>
      <c r="R138" s="70">
        <v>0.238509493091241</v>
      </c>
      <c r="S138" s="70">
        <v>0.255502813293709</v>
      </c>
      <c r="T138" s="70">
        <v>0.23066422946279641</v>
      </c>
      <c r="U138" s="65">
        <v>34481.141348636942</v>
      </c>
      <c r="V138" s="65">
        <v>29870.608992929585</v>
      </c>
      <c r="W138" s="65">
        <v>31998.829621302611</v>
      </c>
      <c r="X138" s="71">
        <v>28888.078699252455</v>
      </c>
      <c r="Y138" s="67">
        <v>64351.750341566527</v>
      </c>
      <c r="Z138" s="67">
        <v>60886.908320555071</v>
      </c>
      <c r="AA138" s="66">
        <v>11856.694439233348</v>
      </c>
      <c r="AB138" s="65">
        <v>9583.5825038942876</v>
      </c>
      <c r="AC138" s="65">
        <v>7252.7008970904089</v>
      </c>
      <c r="AD138" s="65">
        <v>5301.3611265362142</v>
      </c>
      <c r="AE138" s="65">
        <v>4862.3072231980941</v>
      </c>
      <c r="AF138" s="65">
        <v>4449.3361280788995</v>
      </c>
      <c r="AG138" s="65">
        <v>4033.6835272625653</v>
      </c>
      <c r="AH138" s="65">
        <v>3449.8404533276894</v>
      </c>
      <c r="AI138" s="65">
        <v>2703.5622617198278</v>
      </c>
      <c r="AJ138" s="65">
        <v>1830.4904902905294</v>
      </c>
      <c r="AK138" s="65">
        <v>1507.7667987743457</v>
      </c>
      <c r="AL138" s="65">
        <v>1341.6017002287483</v>
      </c>
      <c r="AM138" s="65">
        <v>992.35028495507368</v>
      </c>
      <c r="AN138" s="65">
        <v>664.14388484225049</v>
      </c>
      <c r="AO138" s="65">
        <v>473.94923907976471</v>
      </c>
      <c r="AP138" s="65">
        <v>312.89249700412506</v>
      </c>
      <c r="AQ138" s="71">
        <v>270.64486503889651</v>
      </c>
      <c r="AR138" s="66">
        <v>12746.799437637575</v>
      </c>
      <c r="AS138" s="65">
        <v>10315.60772567554</v>
      </c>
      <c r="AT138" s="65">
        <v>7827.029980595963</v>
      </c>
      <c r="AU138" s="65">
        <v>5750.4443147464071</v>
      </c>
      <c r="AV138" s="65">
        <v>5189.8709560171292</v>
      </c>
      <c r="AW138" s="65">
        <v>4786.9739190361061</v>
      </c>
      <c r="AX138" s="65">
        <v>4461.4606406226594</v>
      </c>
      <c r="AY138" s="65">
        <v>3586.2758465443831</v>
      </c>
      <c r="AZ138" s="65">
        <v>2572.2189759769008</v>
      </c>
      <c r="BA138" s="65">
        <v>1732.1245817893368</v>
      </c>
      <c r="BB138" s="65">
        <v>1443.9977511724373</v>
      </c>
      <c r="BC138" s="65">
        <v>1238.5164867994445</v>
      </c>
      <c r="BD138" s="65">
        <v>929.59419523779309</v>
      </c>
      <c r="BE138" s="65">
        <v>684.34690091531104</v>
      </c>
      <c r="BF138" s="65">
        <v>497.78765698109635</v>
      </c>
      <c r="BG138" s="65">
        <v>333.4841016069376</v>
      </c>
      <c r="BH138" s="71">
        <v>255.21687021149762</v>
      </c>
      <c r="BI138" s="66">
        <v>24603.493876870925</v>
      </c>
      <c r="BJ138" s="65">
        <v>19899.190229569827</v>
      </c>
      <c r="BK138" s="65">
        <v>15079.730877686372</v>
      </c>
      <c r="BL138" s="65">
        <v>11051.805441282622</v>
      </c>
      <c r="BM138" s="65">
        <v>10052.178179215223</v>
      </c>
      <c r="BN138" s="65">
        <v>9236.3100471150046</v>
      </c>
      <c r="BO138" s="65">
        <v>8495.1441678852243</v>
      </c>
      <c r="BP138" s="65">
        <v>7036.116299872072</v>
      </c>
      <c r="BQ138" s="65">
        <v>5275.7812376967286</v>
      </c>
      <c r="BR138" s="65">
        <v>3562.6150720798669</v>
      </c>
      <c r="BS138" s="65">
        <v>2951.7645499467831</v>
      </c>
      <c r="BT138" s="65">
        <v>2580.1181870281935</v>
      </c>
      <c r="BU138" s="65">
        <v>1921.9444801928669</v>
      </c>
      <c r="BV138" s="65">
        <v>1348.4907857575615</v>
      </c>
      <c r="BW138" s="65">
        <v>971.736896060861</v>
      </c>
      <c r="BX138" s="65">
        <v>646.37659861106272</v>
      </c>
      <c r="BY138" s="71">
        <v>525.86173525039419</v>
      </c>
    </row>
    <row r="139" spans="1:77" x14ac:dyDescent="0.35">
      <c r="A139" s="72" t="s">
        <v>559</v>
      </c>
      <c r="B139" s="73" t="s">
        <v>862</v>
      </c>
      <c r="C139" s="72" t="s">
        <v>1169</v>
      </c>
      <c r="D139" s="72" t="s">
        <v>559</v>
      </c>
      <c r="E139" s="72" t="s">
        <v>867</v>
      </c>
      <c r="F139" s="72" t="s">
        <v>1176</v>
      </c>
      <c r="G139" s="73">
        <v>14380</v>
      </c>
      <c r="H139" s="74">
        <v>170452.21773123363</v>
      </c>
      <c r="I139" s="75">
        <v>5</v>
      </c>
      <c r="J13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136362</v>
      </c>
      <c r="K13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14380</v>
      </c>
      <c r="L139" s="89">
        <f>SUM(Table13453[[#This Row],[HC PiN]:[IDP PiN]])</f>
        <v>150742</v>
      </c>
      <c r="M139" s="74">
        <f>Table13453[[#This Row],[Total PiN]]*Table13453[[#This Row],[Boys (0-17)2]]</f>
        <v>40707.333328136541</v>
      </c>
      <c r="N139" s="74">
        <f>Table13453[[#This Row],[Total PiN]]*Table13453[[#This Row],[Men (18+)3]]</f>
        <v>37342.333483571434</v>
      </c>
      <c r="O139" s="74">
        <f>Table13453[[#This Row],[Total PiN]]*Table13453[[#This Row],[Girls (0-17)4]]</f>
        <v>38262.219915181602</v>
      </c>
      <c r="P139" s="74">
        <f>Table13453[[#This Row],[Total PiN]]*Table13453[[#This Row],[Women (18+)5]]</f>
        <v>34430.11327311043</v>
      </c>
      <c r="Q139" s="70">
        <v>0.27004639269836239</v>
      </c>
      <c r="R139" s="70">
        <v>0.24772348438770506</v>
      </c>
      <c r="S139" s="70">
        <v>0.25382587411061019</v>
      </c>
      <c r="T139" s="70">
        <v>0.22840424880332244</v>
      </c>
      <c r="U139" s="72">
        <v>46030.006525755482</v>
      </c>
      <c r="V139" s="72">
        <v>42225.017297992956</v>
      </c>
      <c r="W139" s="72">
        <v>43265.183159722423</v>
      </c>
      <c r="X139" s="76">
        <v>38932.010747762775</v>
      </c>
      <c r="Y139" s="67">
        <v>88255.02382374843</v>
      </c>
      <c r="Z139" s="67">
        <v>82197.193907485198</v>
      </c>
      <c r="AA139" s="73">
        <v>15597.125274966535</v>
      </c>
      <c r="AB139" s="72">
        <v>12965.582985465042</v>
      </c>
      <c r="AC139" s="72">
        <v>10082.353039306303</v>
      </c>
      <c r="AD139" s="72">
        <v>7375.5749367657399</v>
      </c>
      <c r="AE139" s="72">
        <v>6545.0101793573158</v>
      </c>
      <c r="AF139" s="72">
        <v>5954.7620793439773</v>
      </c>
      <c r="AG139" s="72">
        <v>5479.3402061216584</v>
      </c>
      <c r="AH139" s="72">
        <v>4734.6954562812953</v>
      </c>
      <c r="AI139" s="72">
        <v>3792.0744381862041</v>
      </c>
      <c r="AJ139" s="72">
        <v>2534.133587568645</v>
      </c>
      <c r="AK139" s="72">
        <v>1932.6616772183559</v>
      </c>
      <c r="AL139" s="72">
        <v>1673.0276805963263</v>
      </c>
      <c r="AM139" s="72">
        <v>1252.869960112575</v>
      </c>
      <c r="AN139" s="72">
        <v>859.59884741013002</v>
      </c>
      <c r="AO139" s="72">
        <v>630.57656225589687</v>
      </c>
      <c r="AP139" s="72">
        <v>416.30126952358279</v>
      </c>
      <c r="AQ139" s="76">
        <v>371.50572700563765</v>
      </c>
      <c r="AR139" s="73">
        <v>16287.753688362282</v>
      </c>
      <c r="AS139" s="72">
        <v>13769.105202758934</v>
      </c>
      <c r="AT139" s="72">
        <v>10897.395070998959</v>
      </c>
      <c r="AU139" s="72">
        <v>8137.9882903429379</v>
      </c>
      <c r="AV139" s="72">
        <v>7364.1811894565417</v>
      </c>
      <c r="AW139" s="72">
        <v>6765.0560340857946</v>
      </c>
      <c r="AX139" s="72">
        <v>6091.5510077519175</v>
      </c>
      <c r="AY139" s="72">
        <v>4924.9440478750275</v>
      </c>
      <c r="AZ139" s="72">
        <v>3750.6986127273713</v>
      </c>
      <c r="BA139" s="72">
        <v>2544.7673651504701</v>
      </c>
      <c r="BB139" s="72">
        <v>2035.7956461247088</v>
      </c>
      <c r="BC139" s="72">
        <v>1745.8494507163359</v>
      </c>
      <c r="BD139" s="72">
        <v>1352.6823599240934</v>
      </c>
      <c r="BE139" s="72">
        <v>1008.8806716271079</v>
      </c>
      <c r="BF139" s="72">
        <v>737.47010311323208</v>
      </c>
      <c r="BG139" s="72">
        <v>446.81423330298304</v>
      </c>
      <c r="BH139" s="76">
        <v>394.09084942973203</v>
      </c>
      <c r="BI139" s="73">
        <v>31884.878963328811</v>
      </c>
      <c r="BJ139" s="72">
        <v>26734.688188223976</v>
      </c>
      <c r="BK139" s="72">
        <v>20979.748110305263</v>
      </c>
      <c r="BL139" s="72">
        <v>15513.563227108676</v>
      </c>
      <c r="BM139" s="72">
        <v>13909.191368813857</v>
      </c>
      <c r="BN139" s="72">
        <v>12719.81811342977</v>
      </c>
      <c r="BO139" s="72">
        <v>11570.891213873574</v>
      </c>
      <c r="BP139" s="72">
        <v>9659.6395041563228</v>
      </c>
      <c r="BQ139" s="72">
        <v>7542.7730509135754</v>
      </c>
      <c r="BR139" s="72">
        <v>5078.9009527191147</v>
      </c>
      <c r="BS139" s="72">
        <v>3968.4573233430651</v>
      </c>
      <c r="BT139" s="72">
        <v>3418.8771313126626</v>
      </c>
      <c r="BU139" s="72">
        <v>2605.5523200366683</v>
      </c>
      <c r="BV139" s="72">
        <v>1868.4795190372379</v>
      </c>
      <c r="BW139" s="72">
        <v>1368.046665369129</v>
      </c>
      <c r="BX139" s="72">
        <v>863.11550282656583</v>
      </c>
      <c r="BY139" s="76">
        <v>765.59657643536968</v>
      </c>
    </row>
    <row r="140" spans="1:77" x14ac:dyDescent="0.35">
      <c r="A140" s="65" t="s">
        <v>561</v>
      </c>
      <c r="B140" s="66" t="s">
        <v>862</v>
      </c>
      <c r="C140" s="65" t="s">
        <v>1169</v>
      </c>
      <c r="D140" s="65" t="s">
        <v>561</v>
      </c>
      <c r="E140" s="65" t="s">
        <v>560</v>
      </c>
      <c r="F140" s="65" t="s">
        <v>1177</v>
      </c>
      <c r="G140" s="66">
        <v>5257</v>
      </c>
      <c r="H140" s="68">
        <v>72610.773758683048</v>
      </c>
      <c r="I140" s="69">
        <v>4</v>
      </c>
      <c r="J14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29044</v>
      </c>
      <c r="K14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4206</v>
      </c>
      <c r="L140" s="88">
        <f>SUM(Table13453[[#This Row],[HC PiN]:[IDP PiN]])</f>
        <v>33250</v>
      </c>
      <c r="M140" s="68">
        <f>Table13453[[#This Row],[Total PiN]]*Table13453[[#This Row],[Boys (0-17)2]]</f>
        <v>9015.813039604971</v>
      </c>
      <c r="N140" s="68">
        <f>Table13453[[#This Row],[Total PiN]]*Table13453[[#This Row],[Men (18+)3]]</f>
        <v>8069.7531334697569</v>
      </c>
      <c r="O140" s="68">
        <f>Table13453[[#This Row],[Total PiN]]*Table13453[[#This Row],[Girls (0-17)4]]</f>
        <v>8652.5133209080032</v>
      </c>
      <c r="P140" s="68">
        <f>Table13453[[#This Row],[Total PiN]]*Table13453[[#This Row],[Women (18+)5]]</f>
        <v>7511.9205060172617</v>
      </c>
      <c r="Q140" s="70">
        <v>0.27115227186781865</v>
      </c>
      <c r="R140" s="70">
        <v>0.24269934235999269</v>
      </c>
      <c r="S140" s="70">
        <v>0.26022596453858654</v>
      </c>
      <c r="T140" s="70">
        <v>0.22592242123360184</v>
      </c>
      <c r="U140" s="65">
        <v>19688.576266747099</v>
      </c>
      <c r="V140" s="65">
        <v>17622.587039482591</v>
      </c>
      <c r="W140" s="65">
        <v>18895.208637246385</v>
      </c>
      <c r="X140" s="71">
        <v>16404.401815206955</v>
      </c>
      <c r="Y140" s="67">
        <v>37311.16330622969</v>
      </c>
      <c r="Z140" s="67">
        <v>35299.610452453344</v>
      </c>
      <c r="AA140" s="66">
        <v>7166.1378243206873</v>
      </c>
      <c r="AB140" s="65">
        <v>5663.2870087571546</v>
      </c>
      <c r="AC140" s="65">
        <v>4180.5964686794923</v>
      </c>
      <c r="AD140" s="65">
        <v>3011.431423877576</v>
      </c>
      <c r="AE140" s="65">
        <v>2707.0922436105984</v>
      </c>
      <c r="AF140" s="65">
        <v>2501.4072724922921</v>
      </c>
      <c r="AG140" s="65">
        <v>2430.5422620759387</v>
      </c>
      <c r="AH140" s="65">
        <v>2096.5271891949974</v>
      </c>
      <c r="AI140" s="65">
        <v>1560.0395063605886</v>
      </c>
      <c r="AJ140" s="65">
        <v>1034.7635299332255</v>
      </c>
      <c r="AK140" s="65">
        <v>838.71070386331212</v>
      </c>
      <c r="AL140" s="65">
        <v>726.01925699515334</v>
      </c>
      <c r="AM140" s="65">
        <v>516.44875438881604</v>
      </c>
      <c r="AN140" s="65">
        <v>332.64177443094422</v>
      </c>
      <c r="AO140" s="65">
        <v>231.86355189799067</v>
      </c>
      <c r="AP140" s="65">
        <v>182.06436236326797</v>
      </c>
      <c r="AQ140" s="71">
        <v>120.03731921131119</v>
      </c>
      <c r="AR140" s="66">
        <v>7496.0682512474705</v>
      </c>
      <c r="AS140" s="65">
        <v>5882.337524057366</v>
      </c>
      <c r="AT140" s="65">
        <v>4331.5614982550806</v>
      </c>
      <c r="AU140" s="65">
        <v>3190.200894037011</v>
      </c>
      <c r="AV140" s="65">
        <v>3025.6180071947874</v>
      </c>
      <c r="AW140" s="65">
        <v>2830.8725463764977</v>
      </c>
      <c r="AX140" s="65">
        <v>2583.1139321665573</v>
      </c>
      <c r="AY140" s="65">
        <v>2108.1711942284865</v>
      </c>
      <c r="AZ140" s="65">
        <v>1606.3058089973099</v>
      </c>
      <c r="BA140" s="65">
        <v>1089.8133743947278</v>
      </c>
      <c r="BB140" s="65">
        <v>868.6396499967758</v>
      </c>
      <c r="BC140" s="65">
        <v>741.17595742306889</v>
      </c>
      <c r="BD140" s="65">
        <v>590.52303875085977</v>
      </c>
      <c r="BE140" s="65">
        <v>405.71569945736235</v>
      </c>
      <c r="BF140" s="65">
        <v>264.16150193443866</v>
      </c>
      <c r="BG140" s="65">
        <v>189.90919139011746</v>
      </c>
      <c r="BH140" s="71">
        <v>106.97523632178013</v>
      </c>
      <c r="BI140" s="66">
        <v>14662.206075568156</v>
      </c>
      <c r="BJ140" s="65">
        <v>11545.624532814521</v>
      </c>
      <c r="BK140" s="65">
        <v>8512.1579669345756</v>
      </c>
      <c r="BL140" s="65">
        <v>6201.6323179145857</v>
      </c>
      <c r="BM140" s="65">
        <v>5732.710250805384</v>
      </c>
      <c r="BN140" s="65">
        <v>5332.2798188687893</v>
      </c>
      <c r="BO140" s="65">
        <v>5013.6561942424951</v>
      </c>
      <c r="BP140" s="65">
        <v>4204.6983834234843</v>
      </c>
      <c r="BQ140" s="65">
        <v>3166.3453153578985</v>
      </c>
      <c r="BR140" s="65">
        <v>2124.5769043279533</v>
      </c>
      <c r="BS140" s="65">
        <v>1707.3503538600874</v>
      </c>
      <c r="BT140" s="65">
        <v>1467.1952144182221</v>
      </c>
      <c r="BU140" s="65">
        <v>1106.9717931396758</v>
      </c>
      <c r="BV140" s="65">
        <v>738.35747388830657</v>
      </c>
      <c r="BW140" s="65">
        <v>496.02505383242942</v>
      </c>
      <c r="BX140" s="65">
        <v>371.97355375338554</v>
      </c>
      <c r="BY140" s="71">
        <v>227.01255553309133</v>
      </c>
    </row>
    <row r="141" spans="1:77" x14ac:dyDescent="0.35">
      <c r="A141" s="72" t="s">
        <v>563</v>
      </c>
      <c r="B141" s="73" t="s">
        <v>862</v>
      </c>
      <c r="C141" s="72" t="s">
        <v>1169</v>
      </c>
      <c r="D141" s="72" t="s">
        <v>563</v>
      </c>
      <c r="E141" s="72" t="s">
        <v>868</v>
      </c>
      <c r="F141" s="72" t="s">
        <v>1178</v>
      </c>
      <c r="G141" s="73">
        <v>4811</v>
      </c>
      <c r="H141" s="74">
        <v>95104.173535085516</v>
      </c>
      <c r="I141" s="75">
        <v>4</v>
      </c>
      <c r="J14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38042</v>
      </c>
      <c r="K14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3849</v>
      </c>
      <c r="L141" s="89">
        <f>SUM(Table13453[[#This Row],[HC PiN]:[IDP PiN]])</f>
        <v>41891</v>
      </c>
      <c r="M141" s="74">
        <f>Table13453[[#This Row],[Total PiN]]*Table13453[[#This Row],[Boys (0-17)2]]</f>
        <v>10771.383095007401</v>
      </c>
      <c r="N141" s="74">
        <f>Table13453[[#This Row],[Total PiN]]*Table13453[[#This Row],[Men (18+)3]]</f>
        <v>10736.673483304847</v>
      </c>
      <c r="O141" s="74">
        <f>Table13453[[#This Row],[Total PiN]]*Table13453[[#This Row],[Girls (0-17)4]]</f>
        <v>10349.426312104077</v>
      </c>
      <c r="P141" s="74">
        <f>Table13453[[#This Row],[Total PiN]]*Table13453[[#This Row],[Women (18+)5]]</f>
        <v>10033.51710958367</v>
      </c>
      <c r="Q141" s="70">
        <v>0.25712881275231914</v>
      </c>
      <c r="R141" s="70">
        <v>0.25630024309051697</v>
      </c>
      <c r="S141" s="70">
        <v>0.24705608154744638</v>
      </c>
      <c r="T141" s="70">
        <v>0.23951486260971735</v>
      </c>
      <c r="U141" s="72">
        <v>24454.023228867067</v>
      </c>
      <c r="V141" s="72">
        <v>24375.222795965128</v>
      </c>
      <c r="W141" s="72">
        <v>23496.064452386578</v>
      </c>
      <c r="X141" s="76">
        <v>22778.863057866725</v>
      </c>
      <c r="Y141" s="67">
        <v>48829.246024832195</v>
      </c>
      <c r="Z141" s="67">
        <v>46274.927510253299</v>
      </c>
      <c r="AA141" s="73">
        <v>8637.3186735203744</v>
      </c>
      <c r="AB141" s="72">
        <v>7014.7664212576137</v>
      </c>
      <c r="AC141" s="72">
        <v>5358.7926661177198</v>
      </c>
      <c r="AD141" s="72">
        <v>4047.8328705147583</v>
      </c>
      <c r="AE141" s="72">
        <v>4064.7009585333394</v>
      </c>
      <c r="AF141" s="72">
        <v>3762.8876849478102</v>
      </c>
      <c r="AG141" s="72">
        <v>3155.1334566878581</v>
      </c>
      <c r="AH141" s="72">
        <v>2638.5937010094613</v>
      </c>
      <c r="AI141" s="72">
        <v>2130.2661991994364</v>
      </c>
      <c r="AJ141" s="72">
        <v>1422.0391139933975</v>
      </c>
      <c r="AK141" s="72">
        <v>1090.1246468802885</v>
      </c>
      <c r="AL141" s="72">
        <v>949.10010489586614</v>
      </c>
      <c r="AM141" s="72">
        <v>729.91608312887467</v>
      </c>
      <c r="AN141" s="72">
        <v>486.54062909065721</v>
      </c>
      <c r="AO141" s="72">
        <v>342.57166802259036</v>
      </c>
      <c r="AP141" s="72">
        <v>270.82364689863402</v>
      </c>
      <c r="AQ141" s="76">
        <v>173.51898555460849</v>
      </c>
      <c r="AR141" s="73">
        <v>8780.1366868447294</v>
      </c>
      <c r="AS141" s="72">
        <v>7291.9721418231429</v>
      </c>
      <c r="AT141" s="72">
        <v>5701.0386390812864</v>
      </c>
      <c r="AU141" s="72">
        <v>4367.0322345295781</v>
      </c>
      <c r="AV141" s="72">
        <v>4365.9491837954856</v>
      </c>
      <c r="AW141" s="72">
        <v>4119.6489628004692</v>
      </c>
      <c r="AX141" s="72">
        <v>3571.9222148520512</v>
      </c>
      <c r="AY141" s="72">
        <v>2839.9012935549299</v>
      </c>
      <c r="AZ141" s="72">
        <v>2113.2812732650777</v>
      </c>
      <c r="BA141" s="72">
        <v>1434.4039832931728</v>
      </c>
      <c r="BB141" s="72">
        <v>1192.1244669925402</v>
      </c>
      <c r="BC141" s="72">
        <v>1014.9913311313788</v>
      </c>
      <c r="BD141" s="72">
        <v>767.82314869574429</v>
      </c>
      <c r="BE141" s="72">
        <v>527.10991151149699</v>
      </c>
      <c r="BF141" s="72">
        <v>349.97244132469393</v>
      </c>
      <c r="BG141" s="72">
        <v>235.45241955361442</v>
      </c>
      <c r="BH141" s="76">
        <v>156.48569178282074</v>
      </c>
      <c r="BI141" s="73">
        <v>17417.455360365104</v>
      </c>
      <c r="BJ141" s="72">
        <v>14306.738563080757</v>
      </c>
      <c r="BK141" s="72">
        <v>11059.831305199008</v>
      </c>
      <c r="BL141" s="72">
        <v>8414.8651050443386</v>
      </c>
      <c r="BM141" s="72">
        <v>8430.6501423288246</v>
      </c>
      <c r="BN141" s="72">
        <v>7882.5366477482794</v>
      </c>
      <c r="BO141" s="72">
        <v>6727.0556715399089</v>
      </c>
      <c r="BP141" s="72">
        <v>5478.4949945643921</v>
      </c>
      <c r="BQ141" s="72">
        <v>4243.5474724645146</v>
      </c>
      <c r="BR141" s="72">
        <v>2856.4430972865707</v>
      </c>
      <c r="BS141" s="72">
        <v>2282.2491138728292</v>
      </c>
      <c r="BT141" s="72">
        <v>1964.091436027245</v>
      </c>
      <c r="BU141" s="72">
        <v>1497.7392318246189</v>
      </c>
      <c r="BV141" s="72">
        <v>1013.6505406021544</v>
      </c>
      <c r="BW141" s="72">
        <v>692.54410934728412</v>
      </c>
      <c r="BX141" s="72">
        <v>506.27606645224841</v>
      </c>
      <c r="BY141" s="76">
        <v>330.0046773374292</v>
      </c>
    </row>
    <row r="142" spans="1:77" x14ac:dyDescent="0.35">
      <c r="A142" s="65" t="s">
        <v>233</v>
      </c>
      <c r="B142" s="66" t="s">
        <v>862</v>
      </c>
      <c r="C142" s="65" t="s">
        <v>1169</v>
      </c>
      <c r="D142" s="65" t="s">
        <v>233</v>
      </c>
      <c r="E142" s="65" t="s">
        <v>234</v>
      </c>
      <c r="F142" s="65" t="s">
        <v>1179</v>
      </c>
      <c r="G142" s="66">
        <v>31876</v>
      </c>
      <c r="H142" s="68">
        <v>306972.90479276393</v>
      </c>
      <c r="I142" s="69">
        <v>2</v>
      </c>
      <c r="J14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61395</v>
      </c>
      <c r="K14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19126</v>
      </c>
      <c r="L142" s="88">
        <f>SUM(Table13453[[#This Row],[HC PiN]:[IDP PiN]])</f>
        <v>80521</v>
      </c>
      <c r="M142" s="68">
        <f>Table13453[[#This Row],[Total PiN]]*Table13453[[#This Row],[Boys (0-17)2]]</f>
        <v>21507.160704149894</v>
      </c>
      <c r="N142" s="68">
        <f>Table13453[[#This Row],[Total PiN]]*Table13453[[#This Row],[Men (18+)3]]</f>
        <v>19548.081321351772</v>
      </c>
      <c r="O142" s="68">
        <f>Table13453[[#This Row],[Total PiN]]*Table13453[[#This Row],[Girls (0-17)4]]</f>
        <v>20623.101335551186</v>
      </c>
      <c r="P142" s="68">
        <f>Table13453[[#This Row],[Total PiN]]*Table13453[[#This Row],[Women (18+)5]]</f>
        <v>18842.656638947148</v>
      </c>
      <c r="Q142" s="70">
        <v>0.26710001992213078</v>
      </c>
      <c r="R142" s="70">
        <v>0.24276997704141495</v>
      </c>
      <c r="S142" s="70">
        <v>0.25612078011389805</v>
      </c>
      <c r="T142" s="70">
        <v>0.23400922292255619</v>
      </c>
      <c r="U142" s="65">
        <v>81992.468985701606</v>
      </c>
      <c r="V142" s="65">
        <v>74523.805048875758</v>
      </c>
      <c r="W142" s="65">
        <v>78622.139849352054</v>
      </c>
      <c r="X142" s="71">
        <v>71834.490908834516</v>
      </c>
      <c r="Y142" s="67">
        <v>156516.27403457736</v>
      </c>
      <c r="Z142" s="67">
        <v>150456.63075818657</v>
      </c>
      <c r="AA142" s="66">
        <v>28318.393072682746</v>
      </c>
      <c r="AB142" s="65">
        <v>23511.503236014847</v>
      </c>
      <c r="AC142" s="65">
        <v>18317.21600873581</v>
      </c>
      <c r="AD142" s="65">
        <v>13687.613677060841</v>
      </c>
      <c r="AE142" s="65">
        <v>13048.59129211043</v>
      </c>
      <c r="AF142" s="65">
        <v>11879.107330450668</v>
      </c>
      <c r="AG142" s="65">
        <v>9986.9252010118744</v>
      </c>
      <c r="AH142" s="65">
        <v>8285.7509703797678</v>
      </c>
      <c r="AI142" s="65">
        <v>6602.8317867831156</v>
      </c>
      <c r="AJ142" s="65">
        <v>4398.9314288008072</v>
      </c>
      <c r="AK142" s="65">
        <v>3418.9436383330922</v>
      </c>
      <c r="AL142" s="65">
        <v>2971.5458589399177</v>
      </c>
      <c r="AM142" s="65">
        <v>2238.1062323038827</v>
      </c>
      <c r="AN142" s="65">
        <v>1483.7966394627774</v>
      </c>
      <c r="AO142" s="65">
        <v>1046.0900764754538</v>
      </c>
      <c r="AP142" s="65">
        <v>661.94646404883486</v>
      </c>
      <c r="AQ142" s="71">
        <v>599.33784459167714</v>
      </c>
      <c r="AR142" s="66">
        <v>29519.280703858643</v>
      </c>
      <c r="AS142" s="65">
        <v>24501.670053985359</v>
      </c>
      <c r="AT142" s="65">
        <v>19090.675629798636</v>
      </c>
      <c r="AU142" s="65">
        <v>14329.334602355853</v>
      </c>
      <c r="AV142" s="65">
        <v>13527.218847973554</v>
      </c>
      <c r="AW142" s="65">
        <v>12433.964187324043</v>
      </c>
      <c r="AX142" s="65">
        <v>10578.653663553305</v>
      </c>
      <c r="AY142" s="65">
        <v>8443.6535943809195</v>
      </c>
      <c r="AZ142" s="65">
        <v>6618.4337041126173</v>
      </c>
      <c r="BA142" s="65">
        <v>4517.2672984377032</v>
      </c>
      <c r="BB142" s="65">
        <v>3638.5014822863191</v>
      </c>
      <c r="BC142" s="65">
        <v>3061.5664627623178</v>
      </c>
      <c r="BD142" s="65">
        <v>2260.6005334706529</v>
      </c>
      <c r="BE142" s="65">
        <v>1600.2413018105196</v>
      </c>
      <c r="BF142" s="65">
        <v>1119.9683627185852</v>
      </c>
      <c r="BG142" s="65">
        <v>709.65199345484154</v>
      </c>
      <c r="BH142" s="71">
        <v>565.5916122934982</v>
      </c>
      <c r="BI142" s="66">
        <v>57837.673776541378</v>
      </c>
      <c r="BJ142" s="65">
        <v>48013.17329000021</v>
      </c>
      <c r="BK142" s="65">
        <v>37407.891638534449</v>
      </c>
      <c r="BL142" s="65">
        <v>28016.948279416691</v>
      </c>
      <c r="BM142" s="65">
        <v>26575.810140083995</v>
      </c>
      <c r="BN142" s="65">
        <v>24313.071517774708</v>
      </c>
      <c r="BO142" s="65">
        <v>20565.578864565177</v>
      </c>
      <c r="BP142" s="65">
        <v>16729.404564760687</v>
      </c>
      <c r="BQ142" s="65">
        <v>13221.265490895736</v>
      </c>
      <c r="BR142" s="65">
        <v>8916.1987272385122</v>
      </c>
      <c r="BS142" s="65">
        <v>7057.4451206194126</v>
      </c>
      <c r="BT142" s="65">
        <v>6033.1123217022368</v>
      </c>
      <c r="BU142" s="65">
        <v>4498.7067657745356</v>
      </c>
      <c r="BV142" s="65">
        <v>3084.0379412732977</v>
      </c>
      <c r="BW142" s="65">
        <v>2166.0584391940388</v>
      </c>
      <c r="BX142" s="65">
        <v>1371.5984575036766</v>
      </c>
      <c r="BY142" s="71">
        <v>1164.9294568851753</v>
      </c>
    </row>
    <row r="143" spans="1:77" x14ac:dyDescent="0.35">
      <c r="A143" s="72" t="s">
        <v>565</v>
      </c>
      <c r="B143" s="73" t="s">
        <v>862</v>
      </c>
      <c r="C143" s="72" t="s">
        <v>1169</v>
      </c>
      <c r="D143" s="72" t="s">
        <v>565</v>
      </c>
      <c r="E143" s="72" t="s">
        <v>869</v>
      </c>
      <c r="F143" s="72" t="s">
        <v>1180</v>
      </c>
      <c r="G143" s="73">
        <v>3392</v>
      </c>
      <c r="H143" s="74">
        <v>19011.427510877809</v>
      </c>
      <c r="I143" s="75">
        <v>0</v>
      </c>
      <c r="J14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4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43" s="89">
        <f>SUM(Table13453[[#This Row],[HC PiN]:[IDP PiN]])</f>
        <v>0</v>
      </c>
      <c r="M143" s="74">
        <f>Table13453[[#This Row],[Total PiN]]*Table13453[[#This Row],[Boys (0-17)2]]</f>
        <v>0</v>
      </c>
      <c r="N143" s="74">
        <f>Table13453[[#This Row],[Total PiN]]*Table13453[[#This Row],[Men (18+)3]]</f>
        <v>0</v>
      </c>
      <c r="O143" s="74">
        <f>Table13453[[#This Row],[Total PiN]]*Table13453[[#This Row],[Girls (0-17)4]]</f>
        <v>0</v>
      </c>
      <c r="P143" s="74">
        <f>Table13453[[#This Row],[Total PiN]]*Table13453[[#This Row],[Women (18+)5]]</f>
        <v>0</v>
      </c>
      <c r="Q143" s="70">
        <v>0.27253773919006519</v>
      </c>
      <c r="R143" s="70">
        <v>0.22472822617192736</v>
      </c>
      <c r="S143" s="70">
        <v>0.26640398343673943</v>
      </c>
      <c r="T143" s="70">
        <v>0.23633005120126779</v>
      </c>
      <c r="U143" s="72">
        <v>5181.3314725904465</v>
      </c>
      <c r="V143" s="72">
        <v>4272.4043815157502</v>
      </c>
      <c r="W143" s="72">
        <v>5064.720019716664</v>
      </c>
      <c r="X143" s="76">
        <v>4492.971637054944</v>
      </c>
      <c r="Y143" s="67">
        <v>9453.7358541061967</v>
      </c>
      <c r="Z143" s="67">
        <v>9557.6916567716071</v>
      </c>
      <c r="AA143" s="73">
        <v>1938.4774990321423</v>
      </c>
      <c r="AB143" s="72">
        <v>1515.7137190605495</v>
      </c>
      <c r="AC143" s="72">
        <v>1108.6810308901577</v>
      </c>
      <c r="AD143" s="72">
        <v>810.2355304363515</v>
      </c>
      <c r="AE143" s="72">
        <v>778.31676404668679</v>
      </c>
      <c r="AF143" s="72">
        <v>713.42383080943046</v>
      </c>
      <c r="AG143" s="72">
        <v>617.04088591201446</v>
      </c>
      <c r="AH143" s="72">
        <v>520.96851156693253</v>
      </c>
      <c r="AI143" s="72">
        <v>413.58452838376934</v>
      </c>
      <c r="AJ143" s="72">
        <v>283.47685071095935</v>
      </c>
      <c r="AK143" s="72">
        <v>243.18139707263325</v>
      </c>
      <c r="AL143" s="72">
        <v>217.11042753033274</v>
      </c>
      <c r="AM143" s="72">
        <v>158.03388089052677</v>
      </c>
      <c r="AN143" s="72">
        <v>98.547164559346271</v>
      </c>
      <c r="AO143" s="72">
        <v>65.037628231716852</v>
      </c>
      <c r="AP143" s="72">
        <v>41.309247290951411</v>
      </c>
      <c r="AQ143" s="76">
        <v>34.552760347109469</v>
      </c>
      <c r="AR143" s="73">
        <v>2106.4337050729669</v>
      </c>
      <c r="AS143" s="72">
        <v>1546.5758531719612</v>
      </c>
      <c r="AT143" s="72">
        <v>1057.1663782393616</v>
      </c>
      <c r="AU143" s="72">
        <v>766.50595237887205</v>
      </c>
      <c r="AV143" s="72">
        <v>775.21828799481352</v>
      </c>
      <c r="AW143" s="72">
        <v>717.16314972822386</v>
      </c>
      <c r="AX143" s="72">
        <v>583.07260613058395</v>
      </c>
      <c r="AY143" s="72">
        <v>466.75910555047022</v>
      </c>
      <c r="AZ143" s="72">
        <v>387.70005844677814</v>
      </c>
      <c r="BA143" s="72">
        <v>265.86177948099987</v>
      </c>
      <c r="BB143" s="72">
        <v>201.99678762316233</v>
      </c>
      <c r="BC143" s="72">
        <v>175.86150844557679</v>
      </c>
      <c r="BD143" s="72">
        <v>153.70871033583549</v>
      </c>
      <c r="BE143" s="72">
        <v>107.97872236293719</v>
      </c>
      <c r="BF143" s="72">
        <v>69.944198262306429</v>
      </c>
      <c r="BG143" s="72">
        <v>41.96424184674084</v>
      </c>
      <c r="BH143" s="76">
        <v>29.824809034605995</v>
      </c>
      <c r="BI143" s="73">
        <v>4044.9112041051089</v>
      </c>
      <c r="BJ143" s="72">
        <v>3062.2895722325111</v>
      </c>
      <c r="BK143" s="72">
        <v>2165.8474091295197</v>
      </c>
      <c r="BL143" s="72">
        <v>1576.7414828152237</v>
      </c>
      <c r="BM143" s="72">
        <v>1553.5350520415004</v>
      </c>
      <c r="BN143" s="72">
        <v>1430.5869805376544</v>
      </c>
      <c r="BO143" s="72">
        <v>1200.1134920425984</v>
      </c>
      <c r="BP143" s="72">
        <v>987.7276171174027</v>
      </c>
      <c r="BQ143" s="72">
        <v>801.28458683054748</v>
      </c>
      <c r="BR143" s="72">
        <v>549.3386301919594</v>
      </c>
      <c r="BS143" s="72">
        <v>445.17818469579566</v>
      </c>
      <c r="BT143" s="72">
        <v>392.9719359759095</v>
      </c>
      <c r="BU143" s="72">
        <v>311.74259122636215</v>
      </c>
      <c r="BV143" s="72">
        <v>206.52588692228343</v>
      </c>
      <c r="BW143" s="72">
        <v>134.9818264940233</v>
      </c>
      <c r="BX143" s="72">
        <v>83.27348913769228</v>
      </c>
      <c r="BY143" s="76">
        <v>64.377569381715475</v>
      </c>
    </row>
    <row r="144" spans="1:77" x14ac:dyDescent="0.35">
      <c r="A144" s="65" t="s">
        <v>567</v>
      </c>
      <c r="B144" s="66" t="s">
        <v>862</v>
      </c>
      <c r="C144" s="65" t="s">
        <v>1169</v>
      </c>
      <c r="D144" s="65" t="s">
        <v>567</v>
      </c>
      <c r="E144" s="65" t="s">
        <v>870</v>
      </c>
      <c r="F144" s="65" t="s">
        <v>1181</v>
      </c>
      <c r="G144" s="66">
        <v>6083</v>
      </c>
      <c r="H144" s="68">
        <v>81606.122588009457</v>
      </c>
      <c r="I144" s="69">
        <v>0</v>
      </c>
      <c r="J14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4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44" s="88">
        <f>SUM(Table13453[[#This Row],[HC PiN]:[IDP PiN]])</f>
        <v>0</v>
      </c>
      <c r="M144" s="68">
        <f>Table13453[[#This Row],[Total PiN]]*Table13453[[#This Row],[Boys (0-17)2]]</f>
        <v>0</v>
      </c>
      <c r="N144" s="68">
        <f>Table13453[[#This Row],[Total PiN]]*Table13453[[#This Row],[Men (18+)3]]</f>
        <v>0</v>
      </c>
      <c r="O144" s="68">
        <f>Table13453[[#This Row],[Total PiN]]*Table13453[[#This Row],[Girls (0-17)4]]</f>
        <v>0</v>
      </c>
      <c r="P144" s="68">
        <f>Table13453[[#This Row],[Total PiN]]*Table13453[[#This Row],[Women (18+)5]]</f>
        <v>0</v>
      </c>
      <c r="Q144" s="70">
        <v>0.24859347500888268</v>
      </c>
      <c r="R144" s="70">
        <v>0.22367408064816319</v>
      </c>
      <c r="S144" s="70">
        <v>0.24715169696928874</v>
      </c>
      <c r="T144" s="70">
        <v>0.28058074737366528</v>
      </c>
      <c r="U144" s="65">
        <v>20286.749596154146</v>
      </c>
      <c r="V144" s="65">
        <v>18253.174445134318</v>
      </c>
      <c r="W144" s="65">
        <v>20169.091680710342</v>
      </c>
      <c r="X144" s="71">
        <v>22897.106866010643</v>
      </c>
      <c r="Y144" s="67">
        <v>38539.924041288468</v>
      </c>
      <c r="Z144" s="67">
        <v>43066.198546720989</v>
      </c>
      <c r="AA144" s="66">
        <v>6860.003444649089</v>
      </c>
      <c r="AB144" s="65">
        <v>6013.0570818055921</v>
      </c>
      <c r="AC144" s="65">
        <v>4943.3641817987236</v>
      </c>
      <c r="AD144" s="65">
        <v>3829.6466296399449</v>
      </c>
      <c r="AE144" s="65">
        <v>3797.1261160649092</v>
      </c>
      <c r="AF144" s="65">
        <v>3556.0613464481303</v>
      </c>
      <c r="AG144" s="65">
        <v>3091.9414049054158</v>
      </c>
      <c r="AH144" s="65">
        <v>2667.4636552210923</v>
      </c>
      <c r="AI144" s="65">
        <v>2192.3985186847799</v>
      </c>
      <c r="AJ144" s="65">
        <v>1516.5065391173634</v>
      </c>
      <c r="AK144" s="65">
        <v>1284.353538712578</v>
      </c>
      <c r="AL144" s="65">
        <v>1143.7609746196042</v>
      </c>
      <c r="AM144" s="65">
        <v>814.40870679655791</v>
      </c>
      <c r="AN144" s="65">
        <v>532.68121715489212</v>
      </c>
      <c r="AO144" s="65">
        <v>375.46998674091844</v>
      </c>
      <c r="AP144" s="65">
        <v>224.86443206684368</v>
      </c>
      <c r="AQ144" s="71">
        <v>223.09077229455661</v>
      </c>
      <c r="AR144" s="66">
        <v>7081.939257922857</v>
      </c>
      <c r="AS144" s="65">
        <v>6080.9373082067677</v>
      </c>
      <c r="AT144" s="65">
        <v>4867.3884252789239</v>
      </c>
      <c r="AU144" s="65">
        <v>3577.9159736905112</v>
      </c>
      <c r="AV144" s="65">
        <v>2996.8436086200181</v>
      </c>
      <c r="AW144" s="65">
        <v>2711.7645687063555</v>
      </c>
      <c r="AX144" s="65">
        <v>2575.4201492440257</v>
      </c>
      <c r="AY144" s="65">
        <v>2148.3829197109781</v>
      </c>
      <c r="AZ144" s="65">
        <v>1684.4048139251272</v>
      </c>
      <c r="BA144" s="65">
        <v>1173.0588130965809</v>
      </c>
      <c r="BB144" s="65">
        <v>977.29776506961059</v>
      </c>
      <c r="BC144" s="65">
        <v>839.68524146331458</v>
      </c>
      <c r="BD144" s="65">
        <v>616.89336434138306</v>
      </c>
      <c r="BE144" s="65">
        <v>462.4102314766389</v>
      </c>
      <c r="BF144" s="65">
        <v>345.79835755724616</v>
      </c>
      <c r="BG144" s="65">
        <v>205.2220361207529</v>
      </c>
      <c r="BH144" s="71">
        <v>194.56120685737778</v>
      </c>
      <c r="BI144" s="66">
        <v>13941.942702571951</v>
      </c>
      <c r="BJ144" s="65">
        <v>12093.99439001236</v>
      </c>
      <c r="BK144" s="65">
        <v>9810.7526070776457</v>
      </c>
      <c r="BL144" s="65">
        <v>7407.5626033304552</v>
      </c>
      <c r="BM144" s="65">
        <v>6793.9697246849273</v>
      </c>
      <c r="BN144" s="65">
        <v>6267.8259151544862</v>
      </c>
      <c r="BO144" s="65">
        <v>5667.3615541494419</v>
      </c>
      <c r="BP144" s="65">
        <v>4815.8465749320721</v>
      </c>
      <c r="BQ144" s="65">
        <v>3876.8033326099066</v>
      </c>
      <c r="BR144" s="65">
        <v>2689.5653522139442</v>
      </c>
      <c r="BS144" s="65">
        <v>2261.6513037821892</v>
      </c>
      <c r="BT144" s="65">
        <v>1983.4462160829187</v>
      </c>
      <c r="BU144" s="65">
        <v>1431.3020711379411</v>
      </c>
      <c r="BV144" s="65">
        <v>995.09144863153097</v>
      </c>
      <c r="BW144" s="65">
        <v>721.26834429816461</v>
      </c>
      <c r="BX144" s="65">
        <v>430.08646818759672</v>
      </c>
      <c r="BY144" s="71">
        <v>417.65197915193437</v>
      </c>
    </row>
    <row r="145" spans="1:77" x14ac:dyDescent="0.35">
      <c r="A145" s="72" t="s">
        <v>235</v>
      </c>
      <c r="B145" s="73" t="s">
        <v>862</v>
      </c>
      <c r="C145" s="72" t="s">
        <v>1169</v>
      </c>
      <c r="D145" s="72" t="s">
        <v>235</v>
      </c>
      <c r="E145" s="72" t="s">
        <v>568</v>
      </c>
      <c r="F145" s="72" t="s">
        <v>1182</v>
      </c>
      <c r="G145" s="73">
        <v>36163</v>
      </c>
      <c r="H145" s="74">
        <v>246889.79825707886</v>
      </c>
      <c r="I145" s="75">
        <v>5</v>
      </c>
      <c r="J14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197512</v>
      </c>
      <c r="K14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36163</v>
      </c>
      <c r="L145" s="89">
        <f>SUM(Table13453[[#This Row],[HC PiN]:[IDP PiN]])</f>
        <v>233675</v>
      </c>
      <c r="M145" s="74">
        <f>Table13453[[#This Row],[Total PiN]]*Table13453[[#This Row],[Boys (0-17)2]]</f>
        <v>61103.131114797012</v>
      </c>
      <c r="N145" s="74">
        <f>Table13453[[#This Row],[Total PiN]]*Table13453[[#This Row],[Men (18+)3]]</f>
        <v>57835.271624721267</v>
      </c>
      <c r="O145" s="74">
        <f>Table13453[[#This Row],[Total PiN]]*Table13453[[#This Row],[Girls (0-17)4]]</f>
        <v>58221.127240659596</v>
      </c>
      <c r="P145" s="74">
        <f>Table13453[[#This Row],[Total PiN]]*Table13453[[#This Row],[Women (18+)5]]</f>
        <v>56515.470019822234</v>
      </c>
      <c r="Q145" s="70">
        <v>0.2614876692619964</v>
      </c>
      <c r="R145" s="70">
        <v>0.24750303466233559</v>
      </c>
      <c r="S145" s="70">
        <v>0.2491542836874274</v>
      </c>
      <c r="T145" s="70">
        <v>0.24185501238824109</v>
      </c>
      <c r="U145" s="72">
        <v>64558.637910808058</v>
      </c>
      <c r="V145" s="72">
        <v>61105.974295798827</v>
      </c>
      <c r="W145" s="72">
        <v>61513.650834475942</v>
      </c>
      <c r="X145" s="76">
        <v>59711.535215996148</v>
      </c>
      <c r="Y145" s="67">
        <v>125664.61220660689</v>
      </c>
      <c r="Z145" s="67">
        <v>121225.18605047208</v>
      </c>
      <c r="AA145" s="73">
        <v>21824.564549700346</v>
      </c>
      <c r="AB145" s="72">
        <v>18390.178633480446</v>
      </c>
      <c r="AC145" s="72">
        <v>14535.449458593852</v>
      </c>
      <c r="AD145" s="72">
        <v>10914.415955455117</v>
      </c>
      <c r="AE145" s="72">
        <v>10335.850451062679</v>
      </c>
      <c r="AF145" s="72">
        <v>9503.3899145387422</v>
      </c>
      <c r="AG145" s="72">
        <v>8345.9344619743606</v>
      </c>
      <c r="AH145" s="72">
        <v>7011.7796835910431</v>
      </c>
      <c r="AI145" s="72">
        <v>5393.5952573572094</v>
      </c>
      <c r="AJ145" s="72">
        <v>3667.6690034879844</v>
      </c>
      <c r="AK145" s="72">
        <v>3158.713692114949</v>
      </c>
      <c r="AL145" s="72">
        <v>2842.4562195423027</v>
      </c>
      <c r="AM145" s="72">
        <v>2129.4859574831721</v>
      </c>
      <c r="AN145" s="72">
        <v>1327.0109110105436</v>
      </c>
      <c r="AO145" s="72">
        <v>863.67659748336337</v>
      </c>
      <c r="AP145" s="72">
        <v>529.13391366734925</v>
      </c>
      <c r="AQ145" s="76">
        <v>451.88138992861911</v>
      </c>
      <c r="AR145" s="73">
        <v>23129.422638837019</v>
      </c>
      <c r="AS145" s="72">
        <v>19289.119170884649</v>
      </c>
      <c r="AT145" s="72">
        <v>15097.968789912562</v>
      </c>
      <c r="AU145" s="72">
        <v>11354.760272306568</v>
      </c>
      <c r="AV145" s="72">
        <v>10672.103100770144</v>
      </c>
      <c r="AW145" s="72">
        <v>9929.2011616913824</v>
      </c>
      <c r="AX145" s="72">
        <v>8860.8890063645395</v>
      </c>
      <c r="AY145" s="72">
        <v>7185.1640858663268</v>
      </c>
      <c r="AZ145" s="72">
        <v>5549.3347170122961</v>
      </c>
      <c r="BA145" s="72">
        <v>3741.1248101088163</v>
      </c>
      <c r="BB145" s="72">
        <v>2877.0034467343489</v>
      </c>
      <c r="BC145" s="72">
        <v>2471.2421765504469</v>
      </c>
      <c r="BD145" s="72">
        <v>2075.2963272702223</v>
      </c>
      <c r="BE145" s="72">
        <v>1453.0385777613621</v>
      </c>
      <c r="BF145" s="72">
        <v>952.18597913872202</v>
      </c>
      <c r="BG145" s="72">
        <v>623.78534430966943</v>
      </c>
      <c r="BH145" s="76">
        <v>402.97260108777897</v>
      </c>
      <c r="BI145" s="73">
        <v>44953.987188537372</v>
      </c>
      <c r="BJ145" s="72">
        <v>37679.297804365095</v>
      </c>
      <c r="BK145" s="72">
        <v>29633.418248506408</v>
      </c>
      <c r="BL145" s="72">
        <v>22269.176227761687</v>
      </c>
      <c r="BM145" s="72">
        <v>21007.953551832823</v>
      </c>
      <c r="BN145" s="72">
        <v>19432.591076230125</v>
      </c>
      <c r="BO145" s="72">
        <v>17206.823468338898</v>
      </c>
      <c r="BP145" s="72">
        <v>14196.943769457373</v>
      </c>
      <c r="BQ145" s="72">
        <v>10942.929974369505</v>
      </c>
      <c r="BR145" s="72">
        <v>7408.7938135967988</v>
      </c>
      <c r="BS145" s="72">
        <v>6035.717138849297</v>
      </c>
      <c r="BT145" s="72">
        <v>5313.69839609275</v>
      </c>
      <c r="BU145" s="72">
        <v>4204.7822847533953</v>
      </c>
      <c r="BV145" s="72">
        <v>2780.049488771906</v>
      </c>
      <c r="BW145" s="72">
        <v>1815.8625766220853</v>
      </c>
      <c r="BX145" s="72">
        <v>1152.9192579770188</v>
      </c>
      <c r="BY145" s="76">
        <v>854.85399101639803</v>
      </c>
    </row>
    <row r="146" spans="1:77" x14ac:dyDescent="0.35">
      <c r="A146" s="65" t="s">
        <v>237</v>
      </c>
      <c r="B146" s="66" t="s">
        <v>862</v>
      </c>
      <c r="C146" s="65" t="s">
        <v>1169</v>
      </c>
      <c r="D146" s="65" t="s">
        <v>237</v>
      </c>
      <c r="E146" s="65" t="s">
        <v>238</v>
      </c>
      <c r="F146" s="65" t="s">
        <v>1183</v>
      </c>
      <c r="G146" s="66">
        <v>9261</v>
      </c>
      <c r="H146" s="68">
        <v>14663.170143217692</v>
      </c>
      <c r="I146" s="69">
        <v>4.5</v>
      </c>
      <c r="J14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4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46" s="88">
        <f>SUM(Table13453[[#This Row],[HC PiN]:[IDP PiN]])</f>
        <v>0</v>
      </c>
      <c r="M146" s="68">
        <f>Table13453[[#This Row],[Total PiN]]*Table13453[[#This Row],[Boys (0-17)2]]</f>
        <v>0</v>
      </c>
      <c r="N146" s="68">
        <f>Table13453[[#This Row],[Total PiN]]*Table13453[[#This Row],[Men (18+)3]]</f>
        <v>0</v>
      </c>
      <c r="O146" s="68">
        <f>Table13453[[#This Row],[Total PiN]]*Table13453[[#This Row],[Girls (0-17)4]]</f>
        <v>0</v>
      </c>
      <c r="P146" s="68">
        <f>Table13453[[#This Row],[Total PiN]]*Table13453[[#This Row],[Women (18+)5]]</f>
        <v>0</v>
      </c>
      <c r="Q146" s="70">
        <v>0.26799511678870075</v>
      </c>
      <c r="R146" s="70">
        <v>0.25170404307617056</v>
      </c>
      <c r="S146" s="70">
        <v>0.25074157771363242</v>
      </c>
      <c r="T146" s="70">
        <v>0.22955926242149624</v>
      </c>
      <c r="U146" s="65">
        <v>3929.6579950242153</v>
      </c>
      <c r="V146" s="65">
        <v>3690.779209361684</v>
      </c>
      <c r="W146" s="65">
        <v>3676.6664159938337</v>
      </c>
      <c r="X146" s="71">
        <v>3366.0665228379589</v>
      </c>
      <c r="Y146" s="67">
        <v>7620.4372043858993</v>
      </c>
      <c r="Z146" s="67">
        <v>7042.7329388317921</v>
      </c>
      <c r="AA146" s="66">
        <v>1310.489444060298</v>
      </c>
      <c r="AB146" s="65">
        <v>1100.7471880607918</v>
      </c>
      <c r="AC146" s="65">
        <v>865.6863805278058</v>
      </c>
      <c r="AD146" s="65">
        <v>640.72154277164543</v>
      </c>
      <c r="AE146" s="65">
        <v>582.39048106635016</v>
      </c>
      <c r="AF146" s="65">
        <v>532.84294320869708</v>
      </c>
      <c r="AG146" s="65">
        <v>488.68154485015168</v>
      </c>
      <c r="AH146" s="65">
        <v>409.40437050989738</v>
      </c>
      <c r="AI146" s="65">
        <v>299.25997887138084</v>
      </c>
      <c r="AJ146" s="65">
        <v>199.51348939717406</v>
      </c>
      <c r="AK146" s="65">
        <v>169.60540443372651</v>
      </c>
      <c r="AL146" s="65">
        <v>152.07512553559744</v>
      </c>
      <c r="AM146" s="65">
        <v>115.12638288412448</v>
      </c>
      <c r="AN146" s="65">
        <v>72.903448549403834</v>
      </c>
      <c r="AO146" s="65">
        <v>48.277986913994162</v>
      </c>
      <c r="AP146" s="65">
        <v>29.017737686129891</v>
      </c>
      <c r="AQ146" s="71">
        <v>25.989489504621723</v>
      </c>
      <c r="AR146" s="66">
        <v>1398.9725784562854</v>
      </c>
      <c r="AS146" s="65">
        <v>1174.8959795154065</v>
      </c>
      <c r="AT146" s="65">
        <v>924.71978349946426</v>
      </c>
      <c r="AU146" s="65">
        <v>691.85710702585118</v>
      </c>
      <c r="AV146" s="65">
        <v>631.21493377634738</v>
      </c>
      <c r="AW146" s="65">
        <v>589.64913164014706</v>
      </c>
      <c r="AX146" s="65">
        <v>559.35537017867284</v>
      </c>
      <c r="AY146" s="65">
        <v>451.59103180634884</v>
      </c>
      <c r="AZ146" s="65">
        <v>320.24208811085691</v>
      </c>
      <c r="BA146" s="65">
        <v>213.30525652722221</v>
      </c>
      <c r="BB146" s="65">
        <v>171.68199382383617</v>
      </c>
      <c r="BC146" s="65">
        <v>150.15736785735359</v>
      </c>
      <c r="BD146" s="65">
        <v>126.73451029950456</v>
      </c>
      <c r="BE146" s="65">
        <v>90.398539994619071</v>
      </c>
      <c r="BF146" s="65">
        <v>60.492682899999004</v>
      </c>
      <c r="BG146" s="65">
        <v>38.222414312914161</v>
      </c>
      <c r="BH146" s="71">
        <v>26.94643466107226</v>
      </c>
      <c r="BI146" s="66">
        <v>2709.4620225165841</v>
      </c>
      <c r="BJ146" s="65">
        <v>2275.6431675761983</v>
      </c>
      <c r="BK146" s="65">
        <v>1790.4061640272698</v>
      </c>
      <c r="BL146" s="65">
        <v>1332.5786497974962</v>
      </c>
      <c r="BM146" s="65">
        <v>1213.6054148426974</v>
      </c>
      <c r="BN146" s="65">
        <v>1122.4920748488441</v>
      </c>
      <c r="BO146" s="65">
        <v>1048.0369150288245</v>
      </c>
      <c r="BP146" s="65">
        <v>860.99540231624599</v>
      </c>
      <c r="BQ146" s="65">
        <v>619.50206698223781</v>
      </c>
      <c r="BR146" s="65">
        <v>412.81874592439624</v>
      </c>
      <c r="BS146" s="65">
        <v>341.28739825756264</v>
      </c>
      <c r="BT146" s="65">
        <v>302.23249339295103</v>
      </c>
      <c r="BU146" s="65">
        <v>241.86089318362903</v>
      </c>
      <c r="BV146" s="65">
        <v>163.30198854402292</v>
      </c>
      <c r="BW146" s="65">
        <v>108.77066981399315</v>
      </c>
      <c r="BX146" s="65">
        <v>67.240151999044045</v>
      </c>
      <c r="BY146" s="71">
        <v>52.935924165693976</v>
      </c>
    </row>
    <row r="147" spans="1:77" x14ac:dyDescent="0.35">
      <c r="A147" s="72" t="s">
        <v>570</v>
      </c>
      <c r="B147" s="73" t="s">
        <v>862</v>
      </c>
      <c r="C147" s="72" t="s">
        <v>1169</v>
      </c>
      <c r="D147" s="72" t="s">
        <v>570</v>
      </c>
      <c r="E147" s="72" t="s">
        <v>569</v>
      </c>
      <c r="F147" s="72" t="s">
        <v>1184</v>
      </c>
      <c r="G147" s="73">
        <v>34290</v>
      </c>
      <c r="H147" s="74">
        <v>133488.126270073</v>
      </c>
      <c r="I147" s="75">
        <v>4</v>
      </c>
      <c r="J14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53395</v>
      </c>
      <c r="K14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27432</v>
      </c>
      <c r="L147" s="89">
        <f>SUM(Table13453[[#This Row],[HC PiN]:[IDP PiN]])</f>
        <v>80827</v>
      </c>
      <c r="M147" s="74">
        <f>Table13453[[#This Row],[Total PiN]]*Table13453[[#This Row],[Boys (0-17)2]]</f>
        <v>22239.484562674021</v>
      </c>
      <c r="N147" s="74">
        <f>Table13453[[#This Row],[Total PiN]]*Table13453[[#This Row],[Men (18+)3]]</f>
        <v>18410.428949849913</v>
      </c>
      <c r="O147" s="74">
        <f>Table13453[[#This Row],[Total PiN]]*Table13453[[#This Row],[Girls (0-17)4]]</f>
        <v>21085.247263778947</v>
      </c>
      <c r="P147" s="74">
        <f>Table13453[[#This Row],[Total PiN]]*Table13453[[#This Row],[Women (18+)5]]</f>
        <v>19091.839223697116</v>
      </c>
      <c r="Q147" s="70">
        <v>0.2751492021561362</v>
      </c>
      <c r="R147" s="70">
        <v>0.22777573026154518</v>
      </c>
      <c r="S147" s="70">
        <v>0.26086885896765866</v>
      </c>
      <c r="T147" s="70">
        <v>0.23620620861465988</v>
      </c>
      <c r="U147" s="72">
        <v>36729.151440528149</v>
      </c>
      <c r="V147" s="72">
        <v>30405.35544241123</v>
      </c>
      <c r="W147" s="72">
        <v>34822.895185804686</v>
      </c>
      <c r="X147" s="76">
        <v>31530.724201328921</v>
      </c>
      <c r="Y147" s="67">
        <v>67134.506882939371</v>
      </c>
      <c r="Z147" s="67">
        <v>66353.6193871336</v>
      </c>
      <c r="AA147" s="73">
        <v>12775.69180808457</v>
      </c>
      <c r="AB147" s="72">
        <v>10434.480968941518</v>
      </c>
      <c r="AC147" s="72">
        <v>7974.6120269785661</v>
      </c>
      <c r="AD147" s="72">
        <v>5812.7619339587109</v>
      </c>
      <c r="AE147" s="72">
        <v>5201.3103968437217</v>
      </c>
      <c r="AF147" s="72">
        <v>4767.874095122178</v>
      </c>
      <c r="AG147" s="72">
        <v>4489.6245697664162</v>
      </c>
      <c r="AH147" s="72">
        <v>3862.8397068588674</v>
      </c>
      <c r="AI147" s="72">
        <v>2949.6129702290582</v>
      </c>
      <c r="AJ147" s="72">
        <v>1989.7148273797886</v>
      </c>
      <c r="AK147" s="72">
        <v>1641.9611397470246</v>
      </c>
      <c r="AL147" s="72">
        <v>1492.7707353838805</v>
      </c>
      <c r="AM147" s="72">
        <v>1226.2832625324593</v>
      </c>
      <c r="AN147" s="72">
        <v>763.72083296599385</v>
      </c>
      <c r="AO147" s="72">
        <v>478.64459009548705</v>
      </c>
      <c r="AP147" s="72">
        <v>245.54055398574937</v>
      </c>
      <c r="AQ147" s="76">
        <v>246.17496825961453</v>
      </c>
      <c r="AR147" s="73">
        <v>13481.385386906704</v>
      </c>
      <c r="AS147" s="72">
        <v>11000.106464742375</v>
      </c>
      <c r="AT147" s="72">
        <v>8403.1108488135524</v>
      </c>
      <c r="AU147" s="72">
        <v>6128.4479257053235</v>
      </c>
      <c r="AV147" s="72">
        <v>5363.327639602353</v>
      </c>
      <c r="AW147" s="72">
        <v>4832.2974269068518</v>
      </c>
      <c r="AX147" s="72">
        <v>4339.8200349530462</v>
      </c>
      <c r="AY147" s="72">
        <v>3461.267359917133</v>
      </c>
      <c r="AZ147" s="72">
        <v>2554.7547833125864</v>
      </c>
      <c r="BA147" s="72">
        <v>1757.27548417654</v>
      </c>
      <c r="BB147" s="72">
        <v>1500.4414936065389</v>
      </c>
      <c r="BC147" s="72">
        <v>1338.2591088186839</v>
      </c>
      <c r="BD147" s="72">
        <v>1112.7630258956883</v>
      </c>
      <c r="BE147" s="72">
        <v>796.11571837853376</v>
      </c>
      <c r="BF147" s="72">
        <v>535.73403740359674</v>
      </c>
      <c r="BG147" s="72">
        <v>258.4429402296139</v>
      </c>
      <c r="BH147" s="76">
        <v>270.95720357025647</v>
      </c>
      <c r="BI147" s="73">
        <v>26257.077194991271</v>
      </c>
      <c r="BJ147" s="72">
        <v>21434.587433683893</v>
      </c>
      <c r="BK147" s="72">
        <v>16377.722875792115</v>
      </c>
      <c r="BL147" s="72">
        <v>11941.209859664035</v>
      </c>
      <c r="BM147" s="72">
        <v>10564.638036446073</v>
      </c>
      <c r="BN147" s="72">
        <v>9600.1715220290316</v>
      </c>
      <c r="BO147" s="72">
        <v>8829.4446047194615</v>
      </c>
      <c r="BP147" s="72">
        <v>7324.1070667760014</v>
      </c>
      <c r="BQ147" s="72">
        <v>5504.3677535416446</v>
      </c>
      <c r="BR147" s="72">
        <v>3746.9903115563288</v>
      </c>
      <c r="BS147" s="72">
        <v>3142.4026333535635</v>
      </c>
      <c r="BT147" s="72">
        <v>2831.0298442025642</v>
      </c>
      <c r="BU147" s="72">
        <v>2339.0462884281483</v>
      </c>
      <c r="BV147" s="72">
        <v>1559.8365513445274</v>
      </c>
      <c r="BW147" s="72">
        <v>1014.3786274990837</v>
      </c>
      <c r="BX147" s="72">
        <v>503.98349421536324</v>
      </c>
      <c r="BY147" s="76">
        <v>517.13217182987103</v>
      </c>
    </row>
    <row r="148" spans="1:77" x14ac:dyDescent="0.35">
      <c r="A148" s="65" t="s">
        <v>572</v>
      </c>
      <c r="B148" s="66" t="s">
        <v>862</v>
      </c>
      <c r="C148" s="65" t="s">
        <v>1169</v>
      </c>
      <c r="D148" s="65" t="s">
        <v>572</v>
      </c>
      <c r="E148" s="65" t="s">
        <v>571</v>
      </c>
      <c r="F148" s="65" t="s">
        <v>1185</v>
      </c>
      <c r="G148" s="66">
        <v>26070</v>
      </c>
      <c r="H148" s="68">
        <v>99675.627765763071</v>
      </c>
      <c r="I148" s="69">
        <v>4</v>
      </c>
      <c r="J14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39870</v>
      </c>
      <c r="K14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20856</v>
      </c>
      <c r="L148" s="88">
        <f>SUM(Table13453[[#This Row],[HC PiN]:[IDP PiN]])</f>
        <v>60726</v>
      </c>
      <c r="M148" s="68">
        <f>Table13453[[#This Row],[Total PiN]]*Table13453[[#This Row],[Boys (0-17)2]]</f>
        <v>16539.260791561494</v>
      </c>
      <c r="N148" s="68">
        <f>Table13453[[#This Row],[Total PiN]]*Table13453[[#This Row],[Men (18+)3]]</f>
        <v>14116.467834115725</v>
      </c>
      <c r="O148" s="68">
        <f>Table13453[[#This Row],[Total PiN]]*Table13453[[#This Row],[Girls (0-17)4]]</f>
        <v>15532.312174975685</v>
      </c>
      <c r="P148" s="68">
        <f>Table13453[[#This Row],[Total PiN]]*Table13453[[#This Row],[Women (18+)5]]</f>
        <v>14537.959199347088</v>
      </c>
      <c r="Q148" s="70">
        <v>0.27235880498569792</v>
      </c>
      <c r="R148" s="70">
        <v>0.23246167760293326</v>
      </c>
      <c r="S148" s="70">
        <v>0.25577696826689861</v>
      </c>
      <c r="T148" s="70">
        <v>0.23940254914447004</v>
      </c>
      <c r="U148" s="65">
        <v>27147.534864482481</v>
      </c>
      <c r="V148" s="65">
        <v>23170.763646554798</v>
      </c>
      <c r="W148" s="65">
        <v>25494.729880026778</v>
      </c>
      <c r="X148" s="71">
        <v>23862.599374698995</v>
      </c>
      <c r="Y148" s="67">
        <v>50318.298511037283</v>
      </c>
      <c r="Z148" s="67">
        <v>49357.329254725773</v>
      </c>
      <c r="AA148" s="66">
        <v>9061.4672165468219</v>
      </c>
      <c r="AB148" s="65">
        <v>7631.5317599229957</v>
      </c>
      <c r="AC148" s="65">
        <v>6017.8318445688237</v>
      </c>
      <c r="AD148" s="65">
        <v>4460.625228178109</v>
      </c>
      <c r="AE148" s="65">
        <v>4045.3225460360036</v>
      </c>
      <c r="AF148" s="65">
        <v>3734.2637164775601</v>
      </c>
      <c r="AG148" s="65">
        <v>3565.5561708740888</v>
      </c>
      <c r="AH148" s="65">
        <v>2966.4334625724077</v>
      </c>
      <c r="AI148" s="65">
        <v>2002.2375800959787</v>
      </c>
      <c r="AJ148" s="65">
        <v>1326.9878305127361</v>
      </c>
      <c r="AK148" s="65">
        <v>1206.4111920974065</v>
      </c>
      <c r="AL148" s="65">
        <v>1115.8498652936983</v>
      </c>
      <c r="AM148" s="65">
        <v>859.75119451081844</v>
      </c>
      <c r="AN148" s="65">
        <v>554.18928680272313</v>
      </c>
      <c r="AO148" s="65">
        <v>370.52776001688278</v>
      </c>
      <c r="AP148" s="65">
        <v>249.17968809829821</v>
      </c>
      <c r="AQ148" s="71">
        <v>189.16291212042935</v>
      </c>
      <c r="AR148" s="66">
        <v>9563.8851644385213</v>
      </c>
      <c r="AS148" s="65">
        <v>8131.3582514256423</v>
      </c>
      <c r="AT148" s="65">
        <v>6458.3148153666998</v>
      </c>
      <c r="AU148" s="65">
        <v>4772.8752083282288</v>
      </c>
      <c r="AV148" s="65">
        <v>4153.0432867531554</v>
      </c>
      <c r="AW148" s="65">
        <v>3735.875747041855</v>
      </c>
      <c r="AX148" s="65">
        <v>3332.0341042044201</v>
      </c>
      <c r="AY148" s="65">
        <v>2647.1242880052191</v>
      </c>
      <c r="AZ148" s="65">
        <v>1972.3387310030537</v>
      </c>
      <c r="BA148" s="65">
        <v>1322.5083625020898</v>
      </c>
      <c r="BB148" s="65">
        <v>1034.0255060119816</v>
      </c>
      <c r="BC148" s="65">
        <v>918.27306367995357</v>
      </c>
      <c r="BD148" s="65">
        <v>812.39551569952096</v>
      </c>
      <c r="BE148" s="65">
        <v>602.17334292276166</v>
      </c>
      <c r="BF148" s="65">
        <v>416.89475556061177</v>
      </c>
      <c r="BG148" s="65">
        <v>245.69719870318974</v>
      </c>
      <c r="BH148" s="71">
        <v>199.48116939035353</v>
      </c>
      <c r="BI148" s="66">
        <v>18625.352380985343</v>
      </c>
      <c r="BJ148" s="65">
        <v>15762.89001134864</v>
      </c>
      <c r="BK148" s="65">
        <v>12476.146659935523</v>
      </c>
      <c r="BL148" s="65">
        <v>9233.500436506336</v>
      </c>
      <c r="BM148" s="65">
        <v>8198.365832789159</v>
      </c>
      <c r="BN148" s="65">
        <v>7470.1394635194165</v>
      </c>
      <c r="BO148" s="65">
        <v>6897.590275078509</v>
      </c>
      <c r="BP148" s="65">
        <v>5613.5577505776273</v>
      </c>
      <c r="BQ148" s="65">
        <v>3974.5763110990329</v>
      </c>
      <c r="BR148" s="65">
        <v>2649.4961930148256</v>
      </c>
      <c r="BS148" s="65">
        <v>2240.4366981093885</v>
      </c>
      <c r="BT148" s="65">
        <v>2034.1229289736521</v>
      </c>
      <c r="BU148" s="65">
        <v>1672.1467102103393</v>
      </c>
      <c r="BV148" s="65">
        <v>1156.3626297254846</v>
      </c>
      <c r="BW148" s="65">
        <v>787.42251557749455</v>
      </c>
      <c r="BX148" s="65">
        <v>494.87688680148807</v>
      </c>
      <c r="BY148" s="71">
        <v>388.64408151078288</v>
      </c>
    </row>
    <row r="149" spans="1:77" x14ac:dyDescent="0.35">
      <c r="A149" s="72" t="s">
        <v>239</v>
      </c>
      <c r="B149" s="73" t="s">
        <v>862</v>
      </c>
      <c r="C149" s="72" t="s">
        <v>1169</v>
      </c>
      <c r="D149" s="72" t="s">
        <v>239</v>
      </c>
      <c r="E149" s="72" t="s">
        <v>240</v>
      </c>
      <c r="F149" s="72" t="s">
        <v>1186</v>
      </c>
      <c r="G149" s="73">
        <v>27158</v>
      </c>
      <c r="H149" s="74">
        <v>409230.38759129785</v>
      </c>
      <c r="I149" s="75">
        <v>5</v>
      </c>
      <c r="J14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327384</v>
      </c>
      <c r="K14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27158</v>
      </c>
      <c r="L149" s="89">
        <f>SUM(Table13453[[#This Row],[HC PiN]:[IDP PiN]])</f>
        <v>354542</v>
      </c>
      <c r="M149" s="74">
        <f>Table13453[[#This Row],[Total PiN]]*Table13453[[#This Row],[Boys (0-17)2]]</f>
        <v>98751.748769802114</v>
      </c>
      <c r="N149" s="74">
        <f>Table13453[[#This Row],[Total PiN]]*Table13453[[#This Row],[Men (18+)3]]</f>
        <v>84561.265623133426</v>
      </c>
      <c r="O149" s="74">
        <f>Table13453[[#This Row],[Total PiN]]*Table13453[[#This Row],[Girls (0-17)4]]</f>
        <v>91705.331842752086</v>
      </c>
      <c r="P149" s="74">
        <f>Table13453[[#This Row],[Total PiN]]*Table13453[[#This Row],[Women (18+)5]]</f>
        <v>79523.653764312374</v>
      </c>
      <c r="Q149" s="70">
        <v>0.27853328736737004</v>
      </c>
      <c r="R149" s="70">
        <v>0.23850845773740045</v>
      </c>
      <c r="S149" s="70">
        <v>0.25865858443499523</v>
      </c>
      <c r="T149" s="70">
        <v>0.22429967046023427</v>
      </c>
      <c r="U149" s="72">
        <v>113984.2851464272</v>
      </c>
      <c r="V149" s="72">
        <v>97604.908603679069</v>
      </c>
      <c r="W149" s="72">
        <v>105850.95276214954</v>
      </c>
      <c r="X149" s="76">
        <v>91790.241079042054</v>
      </c>
      <c r="Y149" s="67">
        <v>211589.19375010626</v>
      </c>
      <c r="Z149" s="67">
        <v>197641.19384119159</v>
      </c>
      <c r="AA149" s="73">
        <v>37970.445541657551</v>
      </c>
      <c r="AB149" s="72">
        <v>31740.090533438193</v>
      </c>
      <c r="AC149" s="72">
        <v>24793.637014356766</v>
      </c>
      <c r="AD149" s="72">
        <v>18050.689062626483</v>
      </c>
      <c r="AE149" s="72">
        <v>15643.107682922762</v>
      </c>
      <c r="AF149" s="72">
        <v>14211.243811758801</v>
      </c>
      <c r="AG149" s="72">
        <v>13615.660860049798</v>
      </c>
      <c r="AH149" s="72">
        <v>11465.677153389421</v>
      </c>
      <c r="AI149" s="72">
        <v>8170.5390288328927</v>
      </c>
      <c r="AJ149" s="72">
        <v>5346.9963345471479</v>
      </c>
      <c r="AK149" s="72">
        <v>4340.0043678668544</v>
      </c>
      <c r="AL149" s="72">
        <v>3897.5953677458524</v>
      </c>
      <c r="AM149" s="72">
        <v>3081.9752683221259</v>
      </c>
      <c r="AN149" s="72">
        <v>2088.2576207347906</v>
      </c>
      <c r="AO149" s="72">
        <v>1475.8695698197168</v>
      </c>
      <c r="AP149" s="72">
        <v>908.98240128818759</v>
      </c>
      <c r="AQ149" s="76">
        <v>840.42222183423667</v>
      </c>
      <c r="AR149" s="73">
        <v>41136.251390276149</v>
      </c>
      <c r="AS149" s="72">
        <v>34123.989977315185</v>
      </c>
      <c r="AT149" s="72">
        <v>26502.369161758423</v>
      </c>
      <c r="AU149" s="72">
        <v>19510.287007385814</v>
      </c>
      <c r="AV149" s="72">
        <v>17202.955529704148</v>
      </c>
      <c r="AW149" s="72">
        <v>15680.020652698773</v>
      </c>
      <c r="AX149" s="72">
        <v>14400.981754445613</v>
      </c>
      <c r="AY149" s="72">
        <v>11596.091784376971</v>
      </c>
      <c r="AZ149" s="72">
        <v>8629.4803235996023</v>
      </c>
      <c r="BA149" s="72">
        <v>5750.6948091260247</v>
      </c>
      <c r="BB149" s="72">
        <v>4465.5678175476323</v>
      </c>
      <c r="BC149" s="72">
        <v>3782.5488327761923</v>
      </c>
      <c r="BD149" s="72">
        <v>2888.2162113455679</v>
      </c>
      <c r="BE149" s="72">
        <v>2232.4355999949012</v>
      </c>
      <c r="BF149" s="72">
        <v>1710.0821669849779</v>
      </c>
      <c r="BG149" s="72">
        <v>986.96528839339419</v>
      </c>
      <c r="BH149" s="76">
        <v>990.25544237688064</v>
      </c>
      <c r="BI149" s="73">
        <v>79106.696931933679</v>
      </c>
      <c r="BJ149" s="72">
        <v>65864.080510753396</v>
      </c>
      <c r="BK149" s="72">
        <v>51296.006176115188</v>
      </c>
      <c r="BL149" s="72">
        <v>37560.976070012293</v>
      </c>
      <c r="BM149" s="72">
        <v>32846.063212626912</v>
      </c>
      <c r="BN149" s="72">
        <v>29891.264464457581</v>
      </c>
      <c r="BO149" s="72">
        <v>28016.642614495409</v>
      </c>
      <c r="BP149" s="72">
        <v>23061.768937766388</v>
      </c>
      <c r="BQ149" s="72">
        <v>16800.019352432493</v>
      </c>
      <c r="BR149" s="72">
        <v>11097.691143673173</v>
      </c>
      <c r="BS149" s="72">
        <v>8805.5721854144867</v>
      </c>
      <c r="BT149" s="72">
        <v>7680.1442005220442</v>
      </c>
      <c r="BU149" s="72">
        <v>5970.1914796676947</v>
      </c>
      <c r="BV149" s="72">
        <v>4320.6932207296913</v>
      </c>
      <c r="BW149" s="72">
        <v>3185.9517368046945</v>
      </c>
      <c r="BX149" s="72">
        <v>1895.9476896815816</v>
      </c>
      <c r="BY149" s="76">
        <v>1830.6776642111172</v>
      </c>
    </row>
    <row r="150" spans="1:77" x14ac:dyDescent="0.35">
      <c r="A150" s="65" t="s">
        <v>241</v>
      </c>
      <c r="B150" s="66" t="s">
        <v>862</v>
      </c>
      <c r="C150" s="65" t="s">
        <v>1169</v>
      </c>
      <c r="D150" s="65" t="s">
        <v>241</v>
      </c>
      <c r="E150" s="65" t="s">
        <v>242</v>
      </c>
      <c r="F150" s="65" t="s">
        <v>1187</v>
      </c>
      <c r="G150" s="66">
        <v>3535</v>
      </c>
      <c r="H150" s="68">
        <v>75072.801001803746</v>
      </c>
      <c r="I150" s="69">
        <v>3.5</v>
      </c>
      <c r="J15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5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50" s="88">
        <f>SUM(Table13453[[#This Row],[HC PiN]:[IDP PiN]])</f>
        <v>0</v>
      </c>
      <c r="M150" s="68">
        <f>Table13453[[#This Row],[Total PiN]]*Table13453[[#This Row],[Boys (0-17)2]]</f>
        <v>0</v>
      </c>
      <c r="N150" s="68">
        <f>Table13453[[#This Row],[Total PiN]]*Table13453[[#This Row],[Men (18+)3]]</f>
        <v>0</v>
      </c>
      <c r="O150" s="68">
        <f>Table13453[[#This Row],[Total PiN]]*Table13453[[#This Row],[Girls (0-17)4]]</f>
        <v>0</v>
      </c>
      <c r="P150" s="68">
        <f>Table13453[[#This Row],[Total PiN]]*Table13453[[#This Row],[Women (18+)5]]</f>
        <v>0</v>
      </c>
      <c r="Q150" s="70">
        <v>0.27876167423594539</v>
      </c>
      <c r="R150" s="70">
        <v>0.20097710194648849</v>
      </c>
      <c r="S150" s="70">
        <v>0.27171948339443147</v>
      </c>
      <c r="T150" s="70">
        <v>0.24854174042313457</v>
      </c>
      <c r="U150" s="65">
        <v>20927.419696844769</v>
      </c>
      <c r="V150" s="65">
        <v>15087.913980347954</v>
      </c>
      <c r="W150" s="65">
        <v>20398.742705183071</v>
      </c>
      <c r="X150" s="71">
        <v>18658.724619427943</v>
      </c>
      <c r="Y150" s="67">
        <v>36015.333677192721</v>
      </c>
      <c r="Z150" s="67">
        <v>39057.467324611018</v>
      </c>
      <c r="AA150" s="66">
        <v>7542.2421082092978</v>
      </c>
      <c r="AB150" s="65">
        <v>6108.8553277297451</v>
      </c>
      <c r="AC150" s="65">
        <v>4633.1436875109603</v>
      </c>
      <c r="AD150" s="65">
        <v>3389.8486138443827</v>
      </c>
      <c r="AE150" s="65">
        <v>3102.6075531398169</v>
      </c>
      <c r="AF150" s="65">
        <v>2854.4317446155756</v>
      </c>
      <c r="AG150" s="65">
        <v>2642.5521327955371</v>
      </c>
      <c r="AH150" s="65">
        <v>2273.7205077402709</v>
      </c>
      <c r="AI150" s="65">
        <v>1759.901933500465</v>
      </c>
      <c r="AJ150" s="65">
        <v>1197.1241173022859</v>
      </c>
      <c r="AK150" s="65">
        <v>1014.5268987872605</v>
      </c>
      <c r="AL150" s="65">
        <v>903.69915123140163</v>
      </c>
      <c r="AM150" s="65">
        <v>669.87145041241433</v>
      </c>
      <c r="AN150" s="65">
        <v>413.6627992596857</v>
      </c>
      <c r="AO150" s="65">
        <v>267.7760823301258</v>
      </c>
      <c r="AP150" s="65">
        <v>130.35334478842344</v>
      </c>
      <c r="AQ150" s="71">
        <v>153.14987141337426</v>
      </c>
      <c r="AR150" s="66">
        <v>8287.2961983231889</v>
      </c>
      <c r="AS150" s="65">
        <v>6279.4413609948115</v>
      </c>
      <c r="AT150" s="65">
        <v>4419.0097573701105</v>
      </c>
      <c r="AU150" s="65">
        <v>3051.3324597963665</v>
      </c>
      <c r="AV150" s="65">
        <v>2450.4509634379751</v>
      </c>
      <c r="AW150" s="65">
        <v>2174.2977604098228</v>
      </c>
      <c r="AX150" s="65">
        <v>2153.3948315452703</v>
      </c>
      <c r="AY150" s="65">
        <v>1814.9966974974107</v>
      </c>
      <c r="AZ150" s="65">
        <v>1419.4434945581449</v>
      </c>
      <c r="BA150" s="65">
        <v>987.82607898122751</v>
      </c>
      <c r="BB150" s="65">
        <v>817.74618903609598</v>
      </c>
      <c r="BC150" s="65">
        <v>704.41257638012007</v>
      </c>
      <c r="BD150" s="65">
        <v>542.33913035379237</v>
      </c>
      <c r="BE150" s="65">
        <v>381.46491112925304</v>
      </c>
      <c r="BF150" s="65">
        <v>259.42683602863286</v>
      </c>
      <c r="BG150" s="65">
        <v>140.55602948576581</v>
      </c>
      <c r="BH150" s="71">
        <v>131.89840186473211</v>
      </c>
      <c r="BI150" s="66">
        <v>15829.538306532486</v>
      </c>
      <c r="BJ150" s="65">
        <v>12388.296688724558</v>
      </c>
      <c r="BK150" s="65">
        <v>9052.1534448810671</v>
      </c>
      <c r="BL150" s="65">
        <v>6441.1810736407488</v>
      </c>
      <c r="BM150" s="65">
        <v>5553.058516577792</v>
      </c>
      <c r="BN150" s="65">
        <v>5028.7295050253979</v>
      </c>
      <c r="BO150" s="65">
        <v>4795.9469643408074</v>
      </c>
      <c r="BP150" s="65">
        <v>4088.7172052376818</v>
      </c>
      <c r="BQ150" s="65">
        <v>3179.3454280586107</v>
      </c>
      <c r="BR150" s="65">
        <v>2184.9501962835134</v>
      </c>
      <c r="BS150" s="65">
        <v>1832.273087823356</v>
      </c>
      <c r="BT150" s="65">
        <v>1608.1117276115219</v>
      </c>
      <c r="BU150" s="65">
        <v>1212.2105807662065</v>
      </c>
      <c r="BV150" s="65">
        <v>795.12771038893879</v>
      </c>
      <c r="BW150" s="65">
        <v>527.20291835875855</v>
      </c>
      <c r="BX150" s="65">
        <v>270.90937427418925</v>
      </c>
      <c r="BY150" s="71">
        <v>285.04827327810636</v>
      </c>
    </row>
    <row r="151" spans="1:77" x14ac:dyDescent="0.35">
      <c r="A151" s="72" t="s">
        <v>243</v>
      </c>
      <c r="B151" s="73" t="s">
        <v>862</v>
      </c>
      <c r="C151" s="72" t="s">
        <v>1169</v>
      </c>
      <c r="D151" s="72" t="s">
        <v>243</v>
      </c>
      <c r="E151" s="72" t="s">
        <v>244</v>
      </c>
      <c r="F151" s="72" t="s">
        <v>1188</v>
      </c>
      <c r="G151" s="73">
        <v>14680</v>
      </c>
      <c r="H151" s="74">
        <v>12819.640527593001</v>
      </c>
      <c r="I151" s="75">
        <v>4.5</v>
      </c>
      <c r="J15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5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51" s="89">
        <f>SUM(Table13453[[#This Row],[HC PiN]:[IDP PiN]])</f>
        <v>0</v>
      </c>
      <c r="M151" s="74">
        <f>Table13453[[#This Row],[Total PiN]]*Table13453[[#This Row],[Boys (0-17)2]]</f>
        <v>0</v>
      </c>
      <c r="N151" s="74">
        <f>Table13453[[#This Row],[Total PiN]]*Table13453[[#This Row],[Men (18+)3]]</f>
        <v>0</v>
      </c>
      <c r="O151" s="74">
        <f>Table13453[[#This Row],[Total PiN]]*Table13453[[#This Row],[Girls (0-17)4]]</f>
        <v>0</v>
      </c>
      <c r="P151" s="74">
        <f>Table13453[[#This Row],[Total PiN]]*Table13453[[#This Row],[Women (18+)5]]</f>
        <v>0</v>
      </c>
      <c r="Q151" s="70">
        <v>0.26406994300112846</v>
      </c>
      <c r="R151" s="70">
        <v>0.22926867760079497</v>
      </c>
      <c r="S151" s="70">
        <v>0.25498246111056755</v>
      </c>
      <c r="T151" s="70">
        <v>0.25167891828750888</v>
      </c>
      <c r="U151" s="72">
        <v>3385.2817434164399</v>
      </c>
      <c r="V151" s="72">
        <v>2939.1420310788048</v>
      </c>
      <c r="W151" s="72">
        <v>3268.7834922784382</v>
      </c>
      <c r="X151" s="76">
        <v>3226.4332608193163</v>
      </c>
      <c r="Y151" s="67">
        <v>6324.4237744952443</v>
      </c>
      <c r="Z151" s="67">
        <v>6495.2167530977549</v>
      </c>
      <c r="AA151" s="73">
        <v>1158.1496643149228</v>
      </c>
      <c r="AB151" s="72">
        <v>977.54865332892393</v>
      </c>
      <c r="AC151" s="72">
        <v>773.51310533554113</v>
      </c>
      <c r="AD151" s="72">
        <v>579.13089327615967</v>
      </c>
      <c r="AE151" s="72">
        <v>541.99468181185136</v>
      </c>
      <c r="AF151" s="72">
        <v>498.95659643044416</v>
      </c>
      <c r="AG151" s="72">
        <v>443.90830959501136</v>
      </c>
      <c r="AH151" s="72">
        <v>380.76959736040317</v>
      </c>
      <c r="AI151" s="72">
        <v>305.72030850064385</v>
      </c>
      <c r="AJ151" s="72">
        <v>207.93815847843646</v>
      </c>
      <c r="AK151" s="72">
        <v>168.20454308916436</v>
      </c>
      <c r="AL151" s="72">
        <v>152.14261930910462</v>
      </c>
      <c r="AM151" s="72">
        <v>124.42732008646817</v>
      </c>
      <c r="AN151" s="72">
        <v>78.706519556142339</v>
      </c>
      <c r="AO151" s="72">
        <v>50.513461703233396</v>
      </c>
      <c r="AP151" s="72">
        <v>27.075078200704937</v>
      </c>
      <c r="AQ151" s="76">
        <v>26.517242720597729</v>
      </c>
      <c r="AR151" s="73">
        <v>1264.9886933175969</v>
      </c>
      <c r="AS151" s="72">
        <v>1013.4279465501393</v>
      </c>
      <c r="AT151" s="72">
        <v>760.3622743753873</v>
      </c>
      <c r="AU151" s="72">
        <v>552.5358211522572</v>
      </c>
      <c r="AV151" s="72">
        <v>486.45341210168851</v>
      </c>
      <c r="AW151" s="72">
        <v>446.95826392253213</v>
      </c>
      <c r="AX151" s="72">
        <v>422.31693703419768</v>
      </c>
      <c r="AY151" s="72">
        <v>350.90662560074327</v>
      </c>
      <c r="AZ151" s="72">
        <v>271.45891986920071</v>
      </c>
      <c r="BA151" s="72">
        <v>188.31848838903349</v>
      </c>
      <c r="BB151" s="72">
        <v>157.61318146891972</v>
      </c>
      <c r="BC151" s="72">
        <v>134.64077867898359</v>
      </c>
      <c r="BD151" s="72">
        <v>99.108609643438868</v>
      </c>
      <c r="BE151" s="72">
        <v>70.719552147250496</v>
      </c>
      <c r="BF151" s="72">
        <v>49.900171966006177</v>
      </c>
      <c r="BG151" s="72">
        <v>27.91499735315173</v>
      </c>
      <c r="BH151" s="76">
        <v>26.799100924719493</v>
      </c>
      <c r="BI151" s="73">
        <v>2423.1383576325197</v>
      </c>
      <c r="BJ151" s="72">
        <v>1990.9765998790629</v>
      </c>
      <c r="BK151" s="72">
        <v>1533.8753797109282</v>
      </c>
      <c r="BL151" s="72">
        <v>1131.6667144284165</v>
      </c>
      <c r="BM151" s="72">
        <v>1028.4480939135399</v>
      </c>
      <c r="BN151" s="72">
        <v>945.91486035297658</v>
      </c>
      <c r="BO151" s="72">
        <v>866.22524662920921</v>
      </c>
      <c r="BP151" s="72">
        <v>731.67622296114644</v>
      </c>
      <c r="BQ151" s="72">
        <v>577.1792283698444</v>
      </c>
      <c r="BR151" s="72">
        <v>396.25664686746995</v>
      </c>
      <c r="BS151" s="72">
        <v>325.81772455808414</v>
      </c>
      <c r="BT151" s="72">
        <v>286.78339798808827</v>
      </c>
      <c r="BU151" s="72">
        <v>223.535929729907</v>
      </c>
      <c r="BV151" s="72">
        <v>149.42607170339284</v>
      </c>
      <c r="BW151" s="72">
        <v>100.41363366923959</v>
      </c>
      <c r="BX151" s="72">
        <v>54.990075553856656</v>
      </c>
      <c r="BY151" s="76">
        <v>53.316343645317254</v>
      </c>
    </row>
    <row r="152" spans="1:77" x14ac:dyDescent="0.35">
      <c r="A152" s="65" t="s">
        <v>245</v>
      </c>
      <c r="B152" s="66" t="s">
        <v>862</v>
      </c>
      <c r="C152" s="65" t="s">
        <v>1169</v>
      </c>
      <c r="D152" s="65" t="s">
        <v>245</v>
      </c>
      <c r="E152" s="65" t="s">
        <v>871</v>
      </c>
      <c r="F152" s="65" t="s">
        <v>1189</v>
      </c>
      <c r="G152" s="66">
        <v>53941</v>
      </c>
      <c r="H152" s="68">
        <v>99094.239972035939</v>
      </c>
      <c r="I152" s="69">
        <v>5</v>
      </c>
      <c r="J15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79275</v>
      </c>
      <c r="K15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53941</v>
      </c>
      <c r="L152" s="88">
        <f>SUM(Table13453[[#This Row],[HC PiN]:[IDP PiN]])</f>
        <v>133216</v>
      </c>
      <c r="M152" s="68">
        <f>Table13453[[#This Row],[Total PiN]]*Table13453[[#This Row],[Boys (0-17)2]]</f>
        <v>35358.389144426568</v>
      </c>
      <c r="N152" s="68">
        <f>Table13453[[#This Row],[Total PiN]]*Table13453[[#This Row],[Men (18+)3]]</f>
        <v>32964.377673747396</v>
      </c>
      <c r="O152" s="68">
        <f>Table13453[[#This Row],[Total PiN]]*Table13453[[#This Row],[Girls (0-17)4]]</f>
        <v>33283.105928626013</v>
      </c>
      <c r="P152" s="68">
        <f>Table13453[[#This Row],[Total PiN]]*Table13453[[#This Row],[Women (18+)5]]</f>
        <v>31610.127253200004</v>
      </c>
      <c r="Q152" s="70">
        <v>0.26542148949395394</v>
      </c>
      <c r="R152" s="70">
        <v>0.2474505890714884</v>
      </c>
      <c r="S152" s="70">
        <v>0.24984315644236441</v>
      </c>
      <c r="T152" s="70">
        <v>0.23728476499219317</v>
      </c>
      <c r="U152" s="65">
        <v>26301.740773649086</v>
      </c>
      <c r="V152" s="65">
        <v>24520.928054671724</v>
      </c>
      <c r="W152" s="65">
        <v>24758.017699870576</v>
      </c>
      <c r="X152" s="71">
        <v>23513.553443844543</v>
      </c>
      <c r="Y152" s="67">
        <v>50822.668828320806</v>
      </c>
      <c r="Z152" s="67">
        <v>48271.571143715119</v>
      </c>
      <c r="AA152" s="66">
        <v>8867.9454872590686</v>
      </c>
      <c r="AB152" s="65">
        <v>7403.8266452067301</v>
      </c>
      <c r="AC152" s="65">
        <v>5798.5015790414027</v>
      </c>
      <c r="AD152" s="65">
        <v>4334.0319590448089</v>
      </c>
      <c r="AE152" s="65">
        <v>4090.9521995295227</v>
      </c>
      <c r="AF152" s="65">
        <v>3757.6744041899469</v>
      </c>
      <c r="AG152" s="65">
        <v>3308.0027966954954</v>
      </c>
      <c r="AH152" s="65">
        <v>2782.8882456747551</v>
      </c>
      <c r="AI152" s="65">
        <v>2152.5087097018022</v>
      </c>
      <c r="AJ152" s="65">
        <v>1450.9968647296355</v>
      </c>
      <c r="AK152" s="65">
        <v>1207.6435187174284</v>
      </c>
      <c r="AL152" s="65">
        <v>1068.9686485570955</v>
      </c>
      <c r="AM152" s="65">
        <v>778.05806878073724</v>
      </c>
      <c r="AN152" s="65">
        <v>507.84474428616164</v>
      </c>
      <c r="AO152" s="65">
        <v>354.73113576935452</v>
      </c>
      <c r="AP152" s="65">
        <v>191.38810247616394</v>
      </c>
      <c r="AQ152" s="71">
        <v>215.60803405500508</v>
      </c>
      <c r="AR152" s="66">
        <v>9461.6153095890113</v>
      </c>
      <c r="AS152" s="65">
        <v>7859.6629548502324</v>
      </c>
      <c r="AT152" s="65">
        <v>6127.7639703358873</v>
      </c>
      <c r="AU152" s="65">
        <v>4596.1386106610025</v>
      </c>
      <c r="AV152" s="65">
        <v>4301.352208711729</v>
      </c>
      <c r="AW152" s="65">
        <v>3999.3422608571736</v>
      </c>
      <c r="AX152" s="65">
        <v>3580.193894731588</v>
      </c>
      <c r="AY152" s="65">
        <v>2916.8794047630331</v>
      </c>
      <c r="AZ152" s="65">
        <v>2281.6830902234956</v>
      </c>
      <c r="BA152" s="65">
        <v>1531.4286345238379</v>
      </c>
      <c r="BB152" s="65">
        <v>1150.6372643708694</v>
      </c>
      <c r="BC152" s="65">
        <v>968.02475292039856</v>
      </c>
      <c r="BD152" s="65">
        <v>786.41296148538743</v>
      </c>
      <c r="BE152" s="65">
        <v>548.20833215652488</v>
      </c>
      <c r="BF152" s="65">
        <v>362.79319497618502</v>
      </c>
      <c r="BG152" s="65">
        <v>164.14434113753367</v>
      </c>
      <c r="BH152" s="71">
        <v>186.38764202692991</v>
      </c>
      <c r="BI152" s="66">
        <v>18329.56079684808</v>
      </c>
      <c r="BJ152" s="65">
        <v>15263.489600056964</v>
      </c>
      <c r="BK152" s="65">
        <v>11926.265549377289</v>
      </c>
      <c r="BL152" s="65">
        <v>8930.1705697058133</v>
      </c>
      <c r="BM152" s="65">
        <v>8392.3044082412489</v>
      </c>
      <c r="BN152" s="65">
        <v>7757.016665047121</v>
      </c>
      <c r="BO152" s="65">
        <v>6888.1966914270834</v>
      </c>
      <c r="BP152" s="65">
        <v>5699.7676504377887</v>
      </c>
      <c r="BQ152" s="65">
        <v>4434.1917999252964</v>
      </c>
      <c r="BR152" s="65">
        <v>2982.4254992534738</v>
      </c>
      <c r="BS152" s="65">
        <v>2358.2807830882975</v>
      </c>
      <c r="BT152" s="65">
        <v>2036.9934014774938</v>
      </c>
      <c r="BU152" s="65">
        <v>1564.4710302661251</v>
      </c>
      <c r="BV152" s="65">
        <v>1056.0530764426865</v>
      </c>
      <c r="BW152" s="65">
        <v>717.5243307455396</v>
      </c>
      <c r="BX152" s="65">
        <v>355.53244361369758</v>
      </c>
      <c r="BY152" s="71">
        <v>401.99567608193496</v>
      </c>
    </row>
    <row r="153" spans="1:77" x14ac:dyDescent="0.35">
      <c r="A153" s="72" t="s">
        <v>247</v>
      </c>
      <c r="B153" s="73" t="s">
        <v>862</v>
      </c>
      <c r="C153" s="72" t="s">
        <v>1169</v>
      </c>
      <c r="D153" s="72" t="s">
        <v>247</v>
      </c>
      <c r="E153" s="72" t="s">
        <v>248</v>
      </c>
      <c r="F153" s="72" t="s">
        <v>1190</v>
      </c>
      <c r="G153" s="73">
        <v>17791</v>
      </c>
      <c r="H153" s="74">
        <v>79137.682434988557</v>
      </c>
      <c r="I153" s="75">
        <v>4.5</v>
      </c>
      <c r="J15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5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53" s="89">
        <f>SUM(Table13453[[#This Row],[HC PiN]:[IDP PiN]])</f>
        <v>0</v>
      </c>
      <c r="M153" s="74">
        <f>Table13453[[#This Row],[Total PiN]]*Table13453[[#This Row],[Boys (0-17)2]]</f>
        <v>0</v>
      </c>
      <c r="N153" s="74">
        <f>Table13453[[#This Row],[Total PiN]]*Table13453[[#This Row],[Men (18+)3]]</f>
        <v>0</v>
      </c>
      <c r="O153" s="74">
        <f>Table13453[[#This Row],[Total PiN]]*Table13453[[#This Row],[Girls (0-17)4]]</f>
        <v>0</v>
      </c>
      <c r="P153" s="74">
        <f>Table13453[[#This Row],[Total PiN]]*Table13453[[#This Row],[Women (18+)5]]</f>
        <v>0</v>
      </c>
      <c r="Q153" s="70">
        <v>0.23626973137116944</v>
      </c>
      <c r="R153" s="70">
        <v>0.29839598997489081</v>
      </c>
      <c r="S153" s="70">
        <v>0.22174772798981243</v>
      </c>
      <c r="T153" s="70">
        <v>0.24358655066412721</v>
      </c>
      <c r="U153" s="72">
        <v>18697.838970251662</v>
      </c>
      <c r="V153" s="72">
        <v>23614.367094506939</v>
      </c>
      <c r="W153" s="72">
        <v>17548.601278337999</v>
      </c>
      <c r="X153" s="76">
        <v>19276.87509189195</v>
      </c>
      <c r="Y153" s="67">
        <v>42312.206064758604</v>
      </c>
      <c r="Z153" s="67">
        <v>36825.476370229953</v>
      </c>
      <c r="AA153" s="73">
        <v>5499.4646370511391</v>
      </c>
      <c r="AB153" s="72">
        <v>5214.2792242799724</v>
      </c>
      <c r="AC153" s="72">
        <v>4589.7531100170154</v>
      </c>
      <c r="AD153" s="72">
        <v>3702.1281171062997</v>
      </c>
      <c r="AE153" s="72">
        <v>3907.4470766398222</v>
      </c>
      <c r="AF153" s="72">
        <v>3567.6897028189283</v>
      </c>
      <c r="AG153" s="72">
        <v>2562.0906102575495</v>
      </c>
      <c r="AH153" s="72">
        <v>2016.8012058381407</v>
      </c>
      <c r="AI153" s="72">
        <v>1724.4131183537229</v>
      </c>
      <c r="AJ153" s="72">
        <v>1157.7640329354531</v>
      </c>
      <c r="AK153" s="72">
        <v>903.31486587634731</v>
      </c>
      <c r="AL153" s="72">
        <v>750.42091536871294</v>
      </c>
      <c r="AM153" s="72">
        <v>495.09011442341</v>
      </c>
      <c r="AN153" s="72">
        <v>297.12950923491201</v>
      </c>
      <c r="AO153" s="72">
        <v>198.4533156006157</v>
      </c>
      <c r="AP153" s="72">
        <v>125.34864048668238</v>
      </c>
      <c r="AQ153" s="76">
        <v>113.88817394122236</v>
      </c>
      <c r="AR153" s="73">
        <v>5792.5945880286763</v>
      </c>
      <c r="AS153" s="72">
        <v>5524.1830777573332</v>
      </c>
      <c r="AT153" s="72">
        <v>4907.4419271012785</v>
      </c>
      <c r="AU153" s="72">
        <v>4199.245210136145</v>
      </c>
      <c r="AV153" s="72">
        <v>5119.7634612008633</v>
      </c>
      <c r="AW153" s="72">
        <v>4861.0132723838187</v>
      </c>
      <c r="AX153" s="72">
        <v>3236.1275504291107</v>
      </c>
      <c r="AY153" s="72">
        <v>2321.4222812275971</v>
      </c>
      <c r="AZ153" s="72">
        <v>1889.1061124560563</v>
      </c>
      <c r="BA153" s="72">
        <v>1266.2927132314219</v>
      </c>
      <c r="BB153" s="72">
        <v>997.5335873193535</v>
      </c>
      <c r="BC153" s="72">
        <v>808.99760438443548</v>
      </c>
      <c r="BD153" s="72">
        <v>571.20374002800077</v>
      </c>
      <c r="BE153" s="72">
        <v>362.16914872835798</v>
      </c>
      <c r="BF153" s="72">
        <v>223.08781275608192</v>
      </c>
      <c r="BG153" s="72">
        <v>133.57989852821873</v>
      </c>
      <c r="BH153" s="76">
        <v>98.444079061849152</v>
      </c>
      <c r="BI153" s="73">
        <v>11292.059225079818</v>
      </c>
      <c r="BJ153" s="72">
        <v>10738.462302037306</v>
      </c>
      <c r="BK153" s="72">
        <v>9497.1950371182938</v>
      </c>
      <c r="BL153" s="72">
        <v>7901.3733272424452</v>
      </c>
      <c r="BM153" s="72">
        <v>9027.210537840685</v>
      </c>
      <c r="BN153" s="72">
        <v>8428.7029752027483</v>
      </c>
      <c r="BO153" s="72">
        <v>5798.2181606866625</v>
      </c>
      <c r="BP153" s="72">
        <v>4338.2234870657376</v>
      </c>
      <c r="BQ153" s="72">
        <v>3613.5192308097789</v>
      </c>
      <c r="BR153" s="72">
        <v>2424.0567461668747</v>
      </c>
      <c r="BS153" s="72">
        <v>1900.8484531957004</v>
      </c>
      <c r="BT153" s="72">
        <v>1559.418519753149</v>
      </c>
      <c r="BU153" s="72">
        <v>1066.2938544514107</v>
      </c>
      <c r="BV153" s="72">
        <v>659.2986579632701</v>
      </c>
      <c r="BW153" s="72">
        <v>421.54112835669758</v>
      </c>
      <c r="BX153" s="72">
        <v>258.92853901490105</v>
      </c>
      <c r="BY153" s="76">
        <v>212.33225300307151</v>
      </c>
    </row>
    <row r="154" spans="1:77" x14ac:dyDescent="0.35">
      <c r="A154" s="65" t="s">
        <v>576</v>
      </c>
      <c r="B154" s="66" t="s">
        <v>862</v>
      </c>
      <c r="C154" s="65" t="s">
        <v>1169</v>
      </c>
      <c r="D154" s="65" t="s">
        <v>576</v>
      </c>
      <c r="E154" s="65" t="s">
        <v>575</v>
      </c>
      <c r="F154" s="65" t="s">
        <v>1191</v>
      </c>
      <c r="G154" s="66">
        <v>16873</v>
      </c>
      <c r="H154" s="68">
        <v>42156.673083401198</v>
      </c>
      <c r="I154" s="69">
        <v>5</v>
      </c>
      <c r="J15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33725</v>
      </c>
      <c r="K15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16873</v>
      </c>
      <c r="L154" s="88">
        <f>SUM(Table13453[[#This Row],[HC PiN]:[IDP PiN]])</f>
        <v>50598</v>
      </c>
      <c r="M154" s="68">
        <f>Table13453[[#This Row],[Total PiN]]*Table13453[[#This Row],[Boys (0-17)2]]</f>
        <v>10890.679699309983</v>
      </c>
      <c r="N154" s="68">
        <f>Table13453[[#This Row],[Total PiN]]*Table13453[[#This Row],[Men (18+)3]]</f>
        <v>16261.944493890662</v>
      </c>
      <c r="O154" s="68">
        <f>Table13453[[#This Row],[Total PiN]]*Table13453[[#This Row],[Girls (0-17)4]]</f>
        <v>10057.257979777913</v>
      </c>
      <c r="P154" s="68">
        <f>Table13453[[#This Row],[Total PiN]]*Table13453[[#This Row],[Women (18+)5]]</f>
        <v>13388.117827021462</v>
      </c>
      <c r="Q154" s="70">
        <v>0.21523933158049693</v>
      </c>
      <c r="R154" s="70">
        <v>0.32139500561070916</v>
      </c>
      <c r="S154" s="70">
        <v>0.19876789556460556</v>
      </c>
      <c r="T154" s="70">
        <v>0.26459776724418876</v>
      </c>
      <c r="U154" s="65">
        <v>9073.7741361288008</v>
      </c>
      <c r="V154" s="65">
        <v>13548.94418216856</v>
      </c>
      <c r="W154" s="65">
        <v>8379.3931927927079</v>
      </c>
      <c r="X154" s="71">
        <v>11154.561572311148</v>
      </c>
      <c r="Y154" s="67">
        <v>22622.71831829736</v>
      </c>
      <c r="Z154" s="67">
        <v>19533.954765103856</v>
      </c>
      <c r="AA154" s="66">
        <v>2520.2025825748369</v>
      </c>
      <c r="AB154" s="65">
        <v>2472.1702069259486</v>
      </c>
      <c r="AC154" s="65">
        <v>2249.725132419976</v>
      </c>
      <c r="AD154" s="65">
        <v>1917.3943091091346</v>
      </c>
      <c r="AE154" s="65">
        <v>2253.2950856593493</v>
      </c>
      <c r="AF154" s="65">
        <v>2113.0434489414019</v>
      </c>
      <c r="AG154" s="65">
        <v>1481.9414420522828</v>
      </c>
      <c r="AH154" s="65">
        <v>1164.2545149467496</v>
      </c>
      <c r="AI154" s="65">
        <v>998.28634487181262</v>
      </c>
      <c r="AJ154" s="65">
        <v>678.29207076840009</v>
      </c>
      <c r="AK154" s="65">
        <v>556.07229171981771</v>
      </c>
      <c r="AL154" s="65">
        <v>462.75877044831037</v>
      </c>
      <c r="AM154" s="65">
        <v>287.52637325103251</v>
      </c>
      <c r="AN154" s="65">
        <v>160.54890691311189</v>
      </c>
      <c r="AO154" s="65">
        <v>100.55661496654994</v>
      </c>
      <c r="AP154" s="65">
        <v>61.833701760003528</v>
      </c>
      <c r="AQ154" s="71">
        <v>56.052967775135492</v>
      </c>
      <c r="AR154" s="66">
        <v>2706.0028933937938</v>
      </c>
      <c r="AS154" s="65">
        <v>2666.7666014216438</v>
      </c>
      <c r="AT154" s="65">
        <v>2439.6641981243679</v>
      </c>
      <c r="AU154" s="65">
        <v>2174.1363733403705</v>
      </c>
      <c r="AV154" s="65">
        <v>2831.0422890223267</v>
      </c>
      <c r="AW154" s="65">
        <v>2767.6157163435696</v>
      </c>
      <c r="AX154" s="65">
        <v>1944.0827737399497</v>
      </c>
      <c r="AY154" s="65">
        <v>1427.2940085893804</v>
      </c>
      <c r="AZ154" s="65">
        <v>1111.2680990765939</v>
      </c>
      <c r="BA154" s="65">
        <v>736.25309973969365</v>
      </c>
      <c r="BB154" s="65">
        <v>576.94123258037496</v>
      </c>
      <c r="BC154" s="65">
        <v>465.27970760973085</v>
      </c>
      <c r="BD154" s="65">
        <v>330.71298339795328</v>
      </c>
      <c r="BE154" s="65">
        <v>203.75877847369119</v>
      </c>
      <c r="BF154" s="65">
        <v>119.50405663883477</v>
      </c>
      <c r="BG154" s="65">
        <v>75.895280167138935</v>
      </c>
      <c r="BH154" s="71">
        <v>46.500226637940429</v>
      </c>
      <c r="BI154" s="66">
        <v>5226.2054759686307</v>
      </c>
      <c r="BJ154" s="65">
        <v>5138.936808347592</v>
      </c>
      <c r="BK154" s="65">
        <v>4689.3893305443435</v>
      </c>
      <c r="BL154" s="65">
        <v>4091.5306824495051</v>
      </c>
      <c r="BM154" s="65">
        <v>5084.3373746816769</v>
      </c>
      <c r="BN154" s="65">
        <v>4880.659165284972</v>
      </c>
      <c r="BO154" s="65">
        <v>3426.024215792233</v>
      </c>
      <c r="BP154" s="65">
        <v>2591.5485235361298</v>
      </c>
      <c r="BQ154" s="65">
        <v>2109.5544439484065</v>
      </c>
      <c r="BR154" s="65">
        <v>1414.5451705080941</v>
      </c>
      <c r="BS154" s="65">
        <v>1133.0135243001928</v>
      </c>
      <c r="BT154" s="65">
        <v>928.03847805804128</v>
      </c>
      <c r="BU154" s="65">
        <v>618.2393566489859</v>
      </c>
      <c r="BV154" s="65">
        <v>364.30768538680303</v>
      </c>
      <c r="BW154" s="65">
        <v>220.06067160538473</v>
      </c>
      <c r="BX154" s="65">
        <v>137.72898192714248</v>
      </c>
      <c r="BY154" s="71">
        <v>102.55319441307593</v>
      </c>
    </row>
    <row r="155" spans="1:77" x14ac:dyDescent="0.35">
      <c r="A155" s="72" t="s">
        <v>249</v>
      </c>
      <c r="B155" s="73" t="s">
        <v>862</v>
      </c>
      <c r="C155" s="72" t="s">
        <v>1169</v>
      </c>
      <c r="D155" s="72" t="s">
        <v>249</v>
      </c>
      <c r="E155" s="72" t="s">
        <v>250</v>
      </c>
      <c r="F155" s="72" t="s">
        <v>1192</v>
      </c>
      <c r="G155" s="73">
        <v>24660</v>
      </c>
      <c r="H155" s="74">
        <v>68764.571074230364</v>
      </c>
      <c r="I155" s="75">
        <v>4.5</v>
      </c>
      <c r="J15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5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55" s="89">
        <f>SUM(Table13453[[#This Row],[HC PiN]:[IDP PiN]])</f>
        <v>0</v>
      </c>
      <c r="M155" s="74">
        <f>Table13453[[#This Row],[Total PiN]]*Table13453[[#This Row],[Boys (0-17)2]]</f>
        <v>0</v>
      </c>
      <c r="N155" s="74">
        <f>Table13453[[#This Row],[Total PiN]]*Table13453[[#This Row],[Men (18+)3]]</f>
        <v>0</v>
      </c>
      <c r="O155" s="74">
        <f>Table13453[[#This Row],[Total PiN]]*Table13453[[#This Row],[Girls (0-17)4]]</f>
        <v>0</v>
      </c>
      <c r="P155" s="74">
        <f>Table13453[[#This Row],[Total PiN]]*Table13453[[#This Row],[Women (18+)5]]</f>
        <v>0</v>
      </c>
      <c r="Q155" s="70">
        <v>0.24896312317531824</v>
      </c>
      <c r="R155" s="70">
        <v>0.2834298196430759</v>
      </c>
      <c r="S155" s="70">
        <v>0.23425991979033542</v>
      </c>
      <c r="T155" s="70">
        <v>0.23334713739127058</v>
      </c>
      <c r="U155" s="72">
        <v>17119.84237845154</v>
      </c>
      <c r="V155" s="72">
        <v>19489.929977402586</v>
      </c>
      <c r="W155" s="72">
        <v>16108.782904266023</v>
      </c>
      <c r="X155" s="76">
        <v>16046.015814110224</v>
      </c>
      <c r="Y155" s="67">
        <v>36609.772355854126</v>
      </c>
      <c r="Z155" s="67">
        <v>32154.798718376245</v>
      </c>
      <c r="AA155" s="73">
        <v>5262.4389295743704</v>
      </c>
      <c r="AB155" s="72">
        <v>4801.0687301371227</v>
      </c>
      <c r="AC155" s="72">
        <v>4084.7355325547423</v>
      </c>
      <c r="AD155" s="72">
        <v>3197.3079657049448</v>
      </c>
      <c r="AE155" s="72">
        <v>3188.5689303515878</v>
      </c>
      <c r="AF155" s="72">
        <v>2912.7842156966967</v>
      </c>
      <c r="AG155" s="72">
        <v>2299.3714255358309</v>
      </c>
      <c r="AH155" s="72">
        <v>1843.3056305921807</v>
      </c>
      <c r="AI155" s="72">
        <v>1466.9460936904482</v>
      </c>
      <c r="AJ155" s="72">
        <v>947.40352933254849</v>
      </c>
      <c r="AK155" s="72">
        <v>673.64254852403451</v>
      </c>
      <c r="AL155" s="72">
        <v>544.90135765266371</v>
      </c>
      <c r="AM155" s="72">
        <v>406.00693105703311</v>
      </c>
      <c r="AN155" s="72">
        <v>233.97016671450726</v>
      </c>
      <c r="AO155" s="72">
        <v>140.56365784737963</v>
      </c>
      <c r="AP155" s="72">
        <v>83.087695244046756</v>
      </c>
      <c r="AQ155" s="76">
        <v>68.695378166111496</v>
      </c>
      <c r="AR155" s="73">
        <v>5539.7337460389854</v>
      </c>
      <c r="AS155" s="72">
        <v>5083.8585293128481</v>
      </c>
      <c r="AT155" s="72">
        <v>4357.5317626909455</v>
      </c>
      <c r="AU155" s="72">
        <v>3552.4198910983305</v>
      </c>
      <c r="AV155" s="72">
        <v>3908.6688832857653</v>
      </c>
      <c r="AW155" s="72">
        <v>3694.2585094312531</v>
      </c>
      <c r="AX155" s="72">
        <v>2766.6429218286626</v>
      </c>
      <c r="AY155" s="72">
        <v>2124.12365703771</v>
      </c>
      <c r="AZ155" s="72">
        <v>1749.4027851277367</v>
      </c>
      <c r="BA155" s="72">
        <v>1167.1235925010863</v>
      </c>
      <c r="BB155" s="72">
        <v>865.16448418087941</v>
      </c>
      <c r="BC155" s="72">
        <v>680.48973498651162</v>
      </c>
      <c r="BD155" s="72">
        <v>471.32348104535697</v>
      </c>
      <c r="BE155" s="72">
        <v>290.20124299081516</v>
      </c>
      <c r="BF155" s="72">
        <v>173.81696573167474</v>
      </c>
      <c r="BG155" s="72">
        <v>113.7813666930403</v>
      </c>
      <c r="BH155" s="76">
        <v>71.230801872514917</v>
      </c>
      <c r="BI155" s="73">
        <v>10802.172675613354</v>
      </c>
      <c r="BJ155" s="72">
        <v>9884.9272594499707</v>
      </c>
      <c r="BK155" s="72">
        <v>8442.2672952456869</v>
      </c>
      <c r="BL155" s="72">
        <v>6749.7278568032725</v>
      </c>
      <c r="BM155" s="72">
        <v>7097.2378136373536</v>
      </c>
      <c r="BN155" s="72">
        <v>6607.0427251279516</v>
      </c>
      <c r="BO155" s="72">
        <v>5066.0143473644939</v>
      </c>
      <c r="BP155" s="72">
        <v>3967.429287629891</v>
      </c>
      <c r="BQ155" s="72">
        <v>3216.3488788181839</v>
      </c>
      <c r="BR155" s="72">
        <v>2114.5271218336347</v>
      </c>
      <c r="BS155" s="72">
        <v>1538.8070327049143</v>
      </c>
      <c r="BT155" s="72">
        <v>1225.3910926391752</v>
      </c>
      <c r="BU155" s="72">
        <v>877.33041210239014</v>
      </c>
      <c r="BV155" s="72">
        <v>524.17140970532239</v>
      </c>
      <c r="BW155" s="72">
        <v>314.38062357905443</v>
      </c>
      <c r="BX155" s="72">
        <v>196.86906193708708</v>
      </c>
      <c r="BY155" s="76">
        <v>139.92618003862643</v>
      </c>
    </row>
    <row r="156" spans="1:77" x14ac:dyDescent="0.35">
      <c r="A156" s="65" t="s">
        <v>251</v>
      </c>
      <c r="B156" s="66" t="s">
        <v>862</v>
      </c>
      <c r="C156" s="65" t="s">
        <v>1169</v>
      </c>
      <c r="D156" s="65" t="s">
        <v>251</v>
      </c>
      <c r="E156" s="65" t="s">
        <v>252</v>
      </c>
      <c r="F156" s="65" t="s">
        <v>1193</v>
      </c>
      <c r="G156" s="66">
        <v>58549</v>
      </c>
      <c r="H156" s="68">
        <v>300359.15556272183</v>
      </c>
      <c r="I156" s="69">
        <v>4</v>
      </c>
      <c r="J15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120144</v>
      </c>
      <c r="K15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46839</v>
      </c>
      <c r="L156" s="88">
        <f>SUM(Table13453[[#This Row],[HC PiN]:[IDP PiN]])</f>
        <v>166983</v>
      </c>
      <c r="M156" s="68">
        <f>Table13453[[#This Row],[Total PiN]]*Table13453[[#This Row],[Boys (0-17)2]]</f>
        <v>45882.540325866568</v>
      </c>
      <c r="N156" s="68">
        <f>Table13453[[#This Row],[Total PiN]]*Table13453[[#This Row],[Men (18+)3]]</f>
        <v>39248.348373753382</v>
      </c>
      <c r="O156" s="68">
        <f>Table13453[[#This Row],[Total PiN]]*Table13453[[#This Row],[Girls (0-17)4]]</f>
        <v>42830.70734125618</v>
      </c>
      <c r="P156" s="68">
        <f>Table13453[[#This Row],[Total PiN]]*Table13453[[#This Row],[Women (18+)5]]</f>
        <v>39021.403959123891</v>
      </c>
      <c r="Q156" s="70">
        <v>0.27477372143192164</v>
      </c>
      <c r="R156" s="70">
        <v>0.23504397677460209</v>
      </c>
      <c r="S156" s="70">
        <v>0.25649741195963771</v>
      </c>
      <c r="T156" s="70">
        <v>0.2336848898338387</v>
      </c>
      <c r="U156" s="65">
        <v>82530.802940118549</v>
      </c>
      <c r="V156" s="65">
        <v>70597.610384123487</v>
      </c>
      <c r="W156" s="65">
        <v>77041.34606022037</v>
      </c>
      <c r="X156" s="71">
        <v>70189.396178259471</v>
      </c>
      <c r="Y156" s="67">
        <v>153128.41332424205</v>
      </c>
      <c r="Z156" s="67">
        <v>147230.74223847984</v>
      </c>
      <c r="AA156" s="66">
        <v>27302.422455214826</v>
      </c>
      <c r="AB156" s="65">
        <v>23073.425389743054</v>
      </c>
      <c r="AC156" s="65">
        <v>18242.538585908922</v>
      </c>
      <c r="AD156" s="65">
        <v>13473.743933113788</v>
      </c>
      <c r="AE156" s="65">
        <v>12083.291436262647</v>
      </c>
      <c r="AF156" s="65">
        <v>11025.473393346289</v>
      </c>
      <c r="AG156" s="65">
        <v>10134.221252347084</v>
      </c>
      <c r="AH156" s="65">
        <v>8602.639274969215</v>
      </c>
      <c r="AI156" s="65">
        <v>6551.541269548432</v>
      </c>
      <c r="AJ156" s="65">
        <v>4357.3048072962747</v>
      </c>
      <c r="AK156" s="65">
        <v>3495.551813697843</v>
      </c>
      <c r="AL156" s="65">
        <v>3050.8095087350216</v>
      </c>
      <c r="AM156" s="65">
        <v>2277.6487771161314</v>
      </c>
      <c r="AN156" s="65">
        <v>1447.5301938502434</v>
      </c>
      <c r="AO156" s="65">
        <v>973.43777038439407</v>
      </c>
      <c r="AP156" s="65">
        <v>607.91188984159896</v>
      </c>
      <c r="AQ156" s="71">
        <v>531.25048710410397</v>
      </c>
      <c r="AR156" s="66">
        <v>29658.951273486586</v>
      </c>
      <c r="AS156" s="65">
        <v>24704.505828022247</v>
      </c>
      <c r="AT156" s="65">
        <v>19266.637579473932</v>
      </c>
      <c r="AU156" s="65">
        <v>14228.260207634792</v>
      </c>
      <c r="AV156" s="65">
        <v>12649.794104345032</v>
      </c>
      <c r="AW156" s="65">
        <v>11482.475935343409</v>
      </c>
      <c r="AX156" s="65">
        <v>10221.277976770689</v>
      </c>
      <c r="AY156" s="65">
        <v>8234.6708108907278</v>
      </c>
      <c r="AZ156" s="65">
        <v>6373.8154517407811</v>
      </c>
      <c r="BA156" s="65">
        <v>4280.6265207866481</v>
      </c>
      <c r="BB156" s="65">
        <v>3279.9056660128022</v>
      </c>
      <c r="BC156" s="65">
        <v>2764.5507139571068</v>
      </c>
      <c r="BD156" s="65">
        <v>2185.8067012923952</v>
      </c>
      <c r="BE156" s="65">
        <v>1557.7435773590544</v>
      </c>
      <c r="BF156" s="65">
        <v>1072.2474359767593</v>
      </c>
      <c r="BG156" s="65">
        <v>635.89944495247698</v>
      </c>
      <c r="BH156" s="71">
        <v>531.24409619655762</v>
      </c>
      <c r="BI156" s="66">
        <v>56961.373728701408</v>
      </c>
      <c r="BJ156" s="65">
        <v>47777.931217765283</v>
      </c>
      <c r="BK156" s="65">
        <v>37509.176165382843</v>
      </c>
      <c r="BL156" s="65">
        <v>27702.004140748581</v>
      </c>
      <c r="BM156" s="65">
        <v>24733.085540607681</v>
      </c>
      <c r="BN156" s="65">
        <v>22507.949328689694</v>
      </c>
      <c r="BO156" s="65">
        <v>20355.499229117777</v>
      </c>
      <c r="BP156" s="65">
        <v>16837.310085859943</v>
      </c>
      <c r="BQ156" s="65">
        <v>12925.35672128921</v>
      </c>
      <c r="BR156" s="65">
        <v>8637.9313280829228</v>
      </c>
      <c r="BS156" s="65">
        <v>6775.4574797106461</v>
      </c>
      <c r="BT156" s="65">
        <v>5815.3602226921284</v>
      </c>
      <c r="BU156" s="65">
        <v>4463.4554784085267</v>
      </c>
      <c r="BV156" s="65">
        <v>3005.273771209298</v>
      </c>
      <c r="BW156" s="65">
        <v>2045.6852063611532</v>
      </c>
      <c r="BX156" s="65">
        <v>1243.8113347940759</v>
      </c>
      <c r="BY156" s="71">
        <v>1062.4945833006618</v>
      </c>
    </row>
    <row r="157" spans="1:77" x14ac:dyDescent="0.35">
      <c r="A157" s="72" t="s">
        <v>253</v>
      </c>
      <c r="B157" s="73" t="s">
        <v>862</v>
      </c>
      <c r="C157" s="72" t="s">
        <v>1169</v>
      </c>
      <c r="D157" s="72" t="s">
        <v>253</v>
      </c>
      <c r="E157" s="72" t="s">
        <v>872</v>
      </c>
      <c r="F157" s="72" t="s">
        <v>1194</v>
      </c>
      <c r="G157" s="73">
        <v>11191</v>
      </c>
      <c r="H157" s="74">
        <v>128489.43195758347</v>
      </c>
      <c r="I157" s="75">
        <v>3.5</v>
      </c>
      <c r="J15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5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57" s="89">
        <f>SUM(Table13453[[#This Row],[HC PiN]:[IDP PiN]])</f>
        <v>0</v>
      </c>
      <c r="M157" s="74">
        <f>Table13453[[#This Row],[Total PiN]]*Table13453[[#This Row],[Boys (0-17)2]]</f>
        <v>0</v>
      </c>
      <c r="N157" s="74">
        <f>Table13453[[#This Row],[Total PiN]]*Table13453[[#This Row],[Men (18+)3]]</f>
        <v>0</v>
      </c>
      <c r="O157" s="74">
        <f>Table13453[[#This Row],[Total PiN]]*Table13453[[#This Row],[Girls (0-17)4]]</f>
        <v>0</v>
      </c>
      <c r="P157" s="74">
        <f>Table13453[[#This Row],[Total PiN]]*Table13453[[#This Row],[Women (18+)5]]</f>
        <v>0</v>
      </c>
      <c r="Q157" s="70">
        <v>0.27849908758606234</v>
      </c>
      <c r="R157" s="70">
        <v>0.21688593154175065</v>
      </c>
      <c r="S157" s="70">
        <v>0.26651098139284263</v>
      </c>
      <c r="T157" s="70">
        <v>0.23810399947934424</v>
      </c>
      <c r="U157" s="72">
        <v>35784.189564638436</v>
      </c>
      <c r="V157" s="72">
        <v>27867.550143390876</v>
      </c>
      <c r="W157" s="72">
        <v>34243.844609624444</v>
      </c>
      <c r="X157" s="76">
        <v>30593.847639929692</v>
      </c>
      <c r="Y157" s="67">
        <v>63651.739708029316</v>
      </c>
      <c r="Z157" s="67">
        <v>64837.692249554137</v>
      </c>
      <c r="AA157" s="73">
        <v>12675.765648705359</v>
      </c>
      <c r="AB157" s="72">
        <v>10261.298505482404</v>
      </c>
      <c r="AC157" s="72">
        <v>7771.2239596823993</v>
      </c>
      <c r="AD157" s="72">
        <v>5648.4855013439992</v>
      </c>
      <c r="AE157" s="72">
        <v>5059.8252028001152</v>
      </c>
      <c r="AF157" s="72">
        <v>4656.8851192917509</v>
      </c>
      <c r="AG157" s="72">
        <v>4460.4894035348734</v>
      </c>
      <c r="AH157" s="72">
        <v>3828.7050233228092</v>
      </c>
      <c r="AI157" s="72">
        <v>2857.6035451189714</v>
      </c>
      <c r="AJ157" s="72">
        <v>1898.9606901810128</v>
      </c>
      <c r="AK157" s="72">
        <v>1543.3949600301269</v>
      </c>
      <c r="AL157" s="72">
        <v>1350.3886964771875</v>
      </c>
      <c r="AM157" s="72">
        <v>937.64279838912876</v>
      </c>
      <c r="AN157" s="72">
        <v>675.89951375218175</v>
      </c>
      <c r="AO157" s="72">
        <v>531.57142227521126</v>
      </c>
      <c r="AP157" s="72">
        <v>329.78067058990814</v>
      </c>
      <c r="AQ157" s="76">
        <v>349.77158857670435</v>
      </c>
      <c r="AR157" s="73">
        <v>13547.465467890419</v>
      </c>
      <c r="AS157" s="72">
        <v>10735.659048520945</v>
      </c>
      <c r="AT157" s="72">
        <v>7939.0233404335204</v>
      </c>
      <c r="AU157" s="72">
        <v>5608.4387003734255</v>
      </c>
      <c r="AV157" s="72">
        <v>4524.8726063905187</v>
      </c>
      <c r="AW157" s="72">
        <v>4054.2818561814806</v>
      </c>
      <c r="AX157" s="72">
        <v>4047.7043968356747</v>
      </c>
      <c r="AY157" s="72">
        <v>3402.8281604325048</v>
      </c>
      <c r="AZ157" s="72">
        <v>2629.8020816796984</v>
      </c>
      <c r="BA157" s="72">
        <v>1791.5217116714489</v>
      </c>
      <c r="BB157" s="72">
        <v>1404.5702100202618</v>
      </c>
      <c r="BC157" s="72">
        <v>1197.2136077662415</v>
      </c>
      <c r="BD157" s="72">
        <v>909.58745638915855</v>
      </c>
      <c r="BE157" s="72">
        <v>704.99353854449555</v>
      </c>
      <c r="BF157" s="72">
        <v>541.88631409104107</v>
      </c>
      <c r="BG157" s="72">
        <v>287.41633699707427</v>
      </c>
      <c r="BH157" s="76">
        <v>324.47487381140979</v>
      </c>
      <c r="BI157" s="73">
        <v>26223.23111659578</v>
      </c>
      <c r="BJ157" s="72">
        <v>20996.957554003351</v>
      </c>
      <c r="BK157" s="72">
        <v>15710.24730011592</v>
      </c>
      <c r="BL157" s="72">
        <v>11256.924201717422</v>
      </c>
      <c r="BM157" s="72">
        <v>9584.6978091906349</v>
      </c>
      <c r="BN157" s="72">
        <v>8711.1669754732338</v>
      </c>
      <c r="BO157" s="72">
        <v>8508.1938003705473</v>
      </c>
      <c r="BP157" s="72">
        <v>7231.533183755314</v>
      </c>
      <c r="BQ157" s="72">
        <v>5487.4056267986707</v>
      </c>
      <c r="BR157" s="72">
        <v>3690.4824018524614</v>
      </c>
      <c r="BS157" s="72">
        <v>2947.9651700503896</v>
      </c>
      <c r="BT157" s="72">
        <v>2547.6023042434294</v>
      </c>
      <c r="BU157" s="72">
        <v>1847.2302547782876</v>
      </c>
      <c r="BV157" s="72">
        <v>1380.8930522966775</v>
      </c>
      <c r="BW157" s="72">
        <v>1073.4577363662524</v>
      </c>
      <c r="BX157" s="72">
        <v>617.19700758698241</v>
      </c>
      <c r="BY157" s="76">
        <v>674.24646238811408</v>
      </c>
    </row>
    <row r="158" spans="1:77" x14ac:dyDescent="0.35">
      <c r="A158" s="65" t="s">
        <v>255</v>
      </c>
      <c r="B158" s="66" t="s">
        <v>862</v>
      </c>
      <c r="C158" s="65" t="s">
        <v>1169</v>
      </c>
      <c r="D158" s="65" t="s">
        <v>255</v>
      </c>
      <c r="E158" s="65" t="s">
        <v>873</v>
      </c>
      <c r="F158" s="65" t="s">
        <v>1195</v>
      </c>
      <c r="G158" s="66">
        <v>6427</v>
      </c>
      <c r="H158" s="68">
        <v>77267.354193454521</v>
      </c>
      <c r="I158" s="69">
        <v>5</v>
      </c>
      <c r="J15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61814</v>
      </c>
      <c r="K15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6427</v>
      </c>
      <c r="L158" s="88">
        <f>SUM(Table13453[[#This Row],[HC PiN]:[IDP PiN]])</f>
        <v>68241</v>
      </c>
      <c r="M158" s="68">
        <f>Table13453[[#This Row],[Total PiN]]*Table13453[[#This Row],[Boys (0-17)2]]</f>
        <v>19426.461881381299</v>
      </c>
      <c r="N158" s="68">
        <f>Table13453[[#This Row],[Total PiN]]*Table13453[[#This Row],[Men (18+)3]]</f>
        <v>16107.894559115875</v>
      </c>
      <c r="O158" s="68">
        <f>Table13453[[#This Row],[Total PiN]]*Table13453[[#This Row],[Girls (0-17)4]]</f>
        <v>17657.365068069237</v>
      </c>
      <c r="P158" s="68">
        <f>Table13453[[#This Row],[Total PiN]]*Table13453[[#This Row],[Women (18+)5]]</f>
        <v>15049.278491433593</v>
      </c>
      <c r="Q158" s="70">
        <v>0.28467434359668381</v>
      </c>
      <c r="R158" s="70">
        <v>0.23604423380542305</v>
      </c>
      <c r="S158" s="70">
        <v>0.25875009258465198</v>
      </c>
      <c r="T158" s="70">
        <v>0.22053133001324121</v>
      </c>
      <c r="U158" s="65">
        <v>21996.033336474142</v>
      </c>
      <c r="V158" s="65">
        <v>18238.513418766215</v>
      </c>
      <c r="W158" s="65">
        <v>19992.935051327455</v>
      </c>
      <c r="X158" s="71">
        <v>17039.872386886716</v>
      </c>
      <c r="Y158" s="67">
        <v>40234.546755240357</v>
      </c>
      <c r="Z158" s="67">
        <v>37032.807438214171</v>
      </c>
      <c r="AA158" s="66">
        <v>7347.6150926243909</v>
      </c>
      <c r="AB158" s="65">
        <v>5990.3003588591564</v>
      </c>
      <c r="AC158" s="65">
        <v>4570.5660116497929</v>
      </c>
      <c r="AD158" s="65">
        <v>3334.0245716300228</v>
      </c>
      <c r="AE158" s="65">
        <v>3004.3897503591002</v>
      </c>
      <c r="AF158" s="65">
        <v>2741.8133756968946</v>
      </c>
      <c r="AG158" s="65">
        <v>2545.5662920161126</v>
      </c>
      <c r="AH158" s="65">
        <v>2127.2865464955671</v>
      </c>
      <c r="AI158" s="65">
        <v>1538.2980767823501</v>
      </c>
      <c r="AJ158" s="65">
        <v>999.9772072933639</v>
      </c>
      <c r="AK158" s="65">
        <v>788.10606758854988</v>
      </c>
      <c r="AL158" s="65">
        <v>686.97382027568597</v>
      </c>
      <c r="AM158" s="65">
        <v>531.62217276527065</v>
      </c>
      <c r="AN158" s="65">
        <v>339.90764536221843</v>
      </c>
      <c r="AO158" s="65">
        <v>227.30204948083403</v>
      </c>
      <c r="AP158" s="65">
        <v>134.63015710827671</v>
      </c>
      <c r="AQ158" s="71">
        <v>124.42824222657644</v>
      </c>
      <c r="AR158" s="66">
        <v>8167.1734338959714</v>
      </c>
      <c r="AS158" s="65">
        <v>6583.3754787903245</v>
      </c>
      <c r="AT158" s="65">
        <v>4972.250303141298</v>
      </c>
      <c r="AU158" s="65">
        <v>3631.3040520834743</v>
      </c>
      <c r="AV158" s="65">
        <v>3230.8340691119552</v>
      </c>
      <c r="AW158" s="65">
        <v>2962.9404708303628</v>
      </c>
      <c r="AX158" s="65">
        <v>2770.1084716422488</v>
      </c>
      <c r="AY158" s="65">
        <v>2225.354259783549</v>
      </c>
      <c r="AZ158" s="65">
        <v>1604.787772640276</v>
      </c>
      <c r="BA158" s="65">
        <v>1063.3761059093831</v>
      </c>
      <c r="BB158" s="65">
        <v>843.67845912372536</v>
      </c>
      <c r="BC158" s="65">
        <v>707.47467082818571</v>
      </c>
      <c r="BD158" s="65">
        <v>536.73432317927541</v>
      </c>
      <c r="BE158" s="65">
        <v>377.40574864920279</v>
      </c>
      <c r="BF158" s="65">
        <v>259.38601011972787</v>
      </c>
      <c r="BG158" s="65">
        <v>176.34072788768705</v>
      </c>
      <c r="BH158" s="71">
        <v>122.02239762371224</v>
      </c>
      <c r="BI158" s="66">
        <v>15514.78852652036</v>
      </c>
      <c r="BJ158" s="65">
        <v>12573.675837649482</v>
      </c>
      <c r="BK158" s="65">
        <v>9542.8163147910891</v>
      </c>
      <c r="BL158" s="65">
        <v>6965.3286237134944</v>
      </c>
      <c r="BM158" s="65">
        <v>6235.2238194710562</v>
      </c>
      <c r="BN158" s="65">
        <v>5704.7538465272582</v>
      </c>
      <c r="BO158" s="65">
        <v>5315.6747636583614</v>
      </c>
      <c r="BP158" s="65">
        <v>4352.6408062791161</v>
      </c>
      <c r="BQ158" s="65">
        <v>3143.0858494226259</v>
      </c>
      <c r="BR158" s="65">
        <v>2063.3533132027474</v>
      </c>
      <c r="BS158" s="65">
        <v>1631.7845267122752</v>
      </c>
      <c r="BT158" s="65">
        <v>1394.4484911038714</v>
      </c>
      <c r="BU158" s="65">
        <v>1068.3564959445459</v>
      </c>
      <c r="BV158" s="65">
        <v>717.31339401142111</v>
      </c>
      <c r="BW158" s="65">
        <v>486.68805960056193</v>
      </c>
      <c r="BX158" s="65">
        <v>310.97088499596384</v>
      </c>
      <c r="BY158" s="71">
        <v>246.45063985028872</v>
      </c>
    </row>
    <row r="159" spans="1:77" x14ac:dyDescent="0.35">
      <c r="A159" s="72" t="s">
        <v>579</v>
      </c>
      <c r="B159" s="73" t="s">
        <v>257</v>
      </c>
      <c r="C159" s="72" t="s">
        <v>1196</v>
      </c>
      <c r="D159" s="72" t="s">
        <v>579</v>
      </c>
      <c r="E159" s="72" t="s">
        <v>578</v>
      </c>
      <c r="F159" s="72" t="s">
        <v>1197</v>
      </c>
      <c r="G159" s="73">
        <v>240</v>
      </c>
      <c r="H159" s="74">
        <v>10553.320475481272</v>
      </c>
      <c r="I159" s="75">
        <v>0</v>
      </c>
      <c r="J15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5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59" s="89">
        <f>SUM(Table13453[[#This Row],[HC PiN]:[IDP PiN]])</f>
        <v>0</v>
      </c>
      <c r="M159" s="74">
        <f>Table13453[[#This Row],[Total PiN]]*Table13453[[#This Row],[Boys (0-17)2]]</f>
        <v>0</v>
      </c>
      <c r="N159" s="74">
        <f>Table13453[[#This Row],[Total PiN]]*Table13453[[#This Row],[Men (18+)3]]</f>
        <v>0</v>
      </c>
      <c r="O159" s="74">
        <f>Table13453[[#This Row],[Total PiN]]*Table13453[[#This Row],[Girls (0-17)4]]</f>
        <v>0</v>
      </c>
      <c r="P159" s="74">
        <f>Table13453[[#This Row],[Total PiN]]*Table13453[[#This Row],[Women (18+)5]]</f>
        <v>0</v>
      </c>
      <c r="Q159" s="70">
        <v>0.30062093015659563</v>
      </c>
      <c r="R159" s="70">
        <v>0.25884547795596657</v>
      </c>
      <c r="S159" s="70">
        <v>0.25358420983998287</v>
      </c>
      <c r="T159" s="70">
        <v>0.18694938204745493</v>
      </c>
      <c r="U159" s="72">
        <v>3172.5490175798263</v>
      </c>
      <c r="V159" s="72">
        <v>2731.6792824984386</v>
      </c>
      <c r="W159" s="72">
        <v>2676.1554339630306</v>
      </c>
      <c r="X159" s="76">
        <v>1972.9367414399771</v>
      </c>
      <c r="Y159" s="67">
        <v>5904.2283000782645</v>
      </c>
      <c r="Z159" s="67">
        <v>4649.0921754030078</v>
      </c>
      <c r="AA159" s="73">
        <v>987.74865180796587</v>
      </c>
      <c r="AB159" s="72">
        <v>813.55591248658357</v>
      </c>
      <c r="AC159" s="72">
        <v>608.56854363564446</v>
      </c>
      <c r="AD159" s="72">
        <v>420.18302476244611</v>
      </c>
      <c r="AE159" s="72">
        <v>353.66897275983257</v>
      </c>
      <c r="AF159" s="72">
        <v>306.51707201385182</v>
      </c>
      <c r="AG159" s="72">
        <v>259.70558541635808</v>
      </c>
      <c r="AH159" s="72">
        <v>223.80847843501485</v>
      </c>
      <c r="AI159" s="72">
        <v>222.7011990668253</v>
      </c>
      <c r="AJ159" s="72">
        <v>173.42949320719327</v>
      </c>
      <c r="AK159" s="72">
        <v>117.81119710855695</v>
      </c>
      <c r="AL159" s="72">
        <v>72.218594523737579</v>
      </c>
      <c r="AM159" s="72">
        <v>26.417277730123498</v>
      </c>
      <c r="AN159" s="72">
        <v>15.735146690710813</v>
      </c>
      <c r="AO159" s="72">
        <v>15.059595130392317</v>
      </c>
      <c r="AP159" s="72">
        <v>13.636344967103133</v>
      </c>
      <c r="AQ159" s="76">
        <v>18.327085660666828</v>
      </c>
      <c r="AR159" s="73">
        <v>993.26301676189803</v>
      </c>
      <c r="AS159" s="72">
        <v>957.5875944420452</v>
      </c>
      <c r="AT159" s="72">
        <v>841.92013414281257</v>
      </c>
      <c r="AU159" s="72">
        <v>597.99083297122161</v>
      </c>
      <c r="AV159" s="72">
        <v>493.86001608415569</v>
      </c>
      <c r="AW159" s="72">
        <v>426.39412116915304</v>
      </c>
      <c r="AX159" s="72">
        <v>340.50300124973666</v>
      </c>
      <c r="AY159" s="72">
        <v>275.65257609755366</v>
      </c>
      <c r="AZ159" s="72">
        <v>246.15635494694925</v>
      </c>
      <c r="BA159" s="72">
        <v>195.07247837684972</v>
      </c>
      <c r="BB159" s="72">
        <v>175.914728591472</v>
      </c>
      <c r="BC159" s="72">
        <v>138.51380304696121</v>
      </c>
      <c r="BD159" s="72">
        <v>87.370198485383014</v>
      </c>
      <c r="BE159" s="72">
        <v>53.807235017311967</v>
      </c>
      <c r="BF159" s="72">
        <v>35.876973782271499</v>
      </c>
      <c r="BG159" s="72">
        <v>12.704801001573504</v>
      </c>
      <c r="BH159" s="76">
        <v>31.640433910916592</v>
      </c>
      <c r="BI159" s="73">
        <v>1981.0116685698642</v>
      </c>
      <c r="BJ159" s="72">
        <v>1771.1435069286285</v>
      </c>
      <c r="BK159" s="72">
        <v>1450.488677778457</v>
      </c>
      <c r="BL159" s="72">
        <v>1018.1738577336677</v>
      </c>
      <c r="BM159" s="72">
        <v>847.52898884398837</v>
      </c>
      <c r="BN159" s="72">
        <v>732.9111931830048</v>
      </c>
      <c r="BO159" s="72">
        <v>600.20858666609479</v>
      </c>
      <c r="BP159" s="72">
        <v>499.46105453256854</v>
      </c>
      <c r="BQ159" s="72">
        <v>468.85755401377446</v>
      </c>
      <c r="BR159" s="72">
        <v>368.50197158404313</v>
      </c>
      <c r="BS159" s="72">
        <v>293.72592570002899</v>
      </c>
      <c r="BT159" s="72">
        <v>210.73239757069879</v>
      </c>
      <c r="BU159" s="72">
        <v>113.78747621550653</v>
      </c>
      <c r="BV159" s="72">
        <v>69.542381708022774</v>
      </c>
      <c r="BW159" s="72">
        <v>50.936568912663816</v>
      </c>
      <c r="BX159" s="72">
        <v>26.341145968676635</v>
      </c>
      <c r="BY159" s="76">
        <v>49.967519571583416</v>
      </c>
    </row>
    <row r="160" spans="1:77" x14ac:dyDescent="0.35">
      <c r="A160" s="65" t="s">
        <v>581</v>
      </c>
      <c r="B160" s="66" t="s">
        <v>257</v>
      </c>
      <c r="C160" s="65" t="s">
        <v>1196</v>
      </c>
      <c r="D160" s="65" t="s">
        <v>581</v>
      </c>
      <c r="E160" s="65" t="s">
        <v>580</v>
      </c>
      <c r="F160" s="65" t="s">
        <v>1198</v>
      </c>
      <c r="G160" s="66">
        <v>228</v>
      </c>
      <c r="H160" s="68">
        <v>7338.9396698654427</v>
      </c>
      <c r="I160" s="69">
        <v>0</v>
      </c>
      <c r="J16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6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60" s="88">
        <f>SUM(Table13453[[#This Row],[HC PiN]:[IDP PiN]])</f>
        <v>0</v>
      </c>
      <c r="M160" s="68">
        <f>Table13453[[#This Row],[Total PiN]]*Table13453[[#This Row],[Boys (0-17)2]]</f>
        <v>0</v>
      </c>
      <c r="N160" s="68">
        <f>Table13453[[#This Row],[Total PiN]]*Table13453[[#This Row],[Men (18+)3]]</f>
        <v>0</v>
      </c>
      <c r="O160" s="68">
        <f>Table13453[[#This Row],[Total PiN]]*Table13453[[#This Row],[Girls (0-17)4]]</f>
        <v>0</v>
      </c>
      <c r="P160" s="68">
        <f>Table13453[[#This Row],[Total PiN]]*Table13453[[#This Row],[Women (18+)5]]</f>
        <v>0</v>
      </c>
      <c r="Q160" s="70">
        <v>0.30012711314755769</v>
      </c>
      <c r="R160" s="70">
        <v>0.26692368269967093</v>
      </c>
      <c r="S160" s="70">
        <v>0.23706343228391549</v>
      </c>
      <c r="T160" s="70">
        <v>0.19588577186885572</v>
      </c>
      <c r="U160" s="65">
        <v>2202.6147766808053</v>
      </c>
      <c r="V160" s="65">
        <v>1958.9368037911911</v>
      </c>
      <c r="W160" s="65">
        <v>1739.7942274628874</v>
      </c>
      <c r="X160" s="71">
        <v>1437.5938619305575</v>
      </c>
      <c r="Y160" s="67">
        <v>4161.5515804719962</v>
      </c>
      <c r="Z160" s="67">
        <v>3177.3880893934447</v>
      </c>
      <c r="AA160" s="66">
        <v>624.99123190648663</v>
      </c>
      <c r="AB160" s="65">
        <v>526.3400337428526</v>
      </c>
      <c r="AC160" s="65">
        <v>406.10254145925182</v>
      </c>
      <c r="AD160" s="65">
        <v>290.43983419964894</v>
      </c>
      <c r="AE160" s="65">
        <v>258.42688215075532</v>
      </c>
      <c r="AF160" s="65">
        <v>236.31226415607193</v>
      </c>
      <c r="AG160" s="65">
        <v>224.70012252815781</v>
      </c>
      <c r="AH160" s="65">
        <v>182.68977766335428</v>
      </c>
      <c r="AI160" s="65">
        <v>129.7968138563096</v>
      </c>
      <c r="AJ160" s="65">
        <v>93.960860904587477</v>
      </c>
      <c r="AK160" s="65">
        <v>74.867459777973636</v>
      </c>
      <c r="AL160" s="65">
        <v>52.651623448209811</v>
      </c>
      <c r="AM160" s="65">
        <v>33.146969570384734</v>
      </c>
      <c r="AN160" s="65">
        <v>19.085825262970491</v>
      </c>
      <c r="AO160" s="65">
        <v>11.057207296121177</v>
      </c>
      <c r="AP160" s="65">
        <v>6.2935482812264762</v>
      </c>
      <c r="AQ160" s="71">
        <v>6.525093189082126</v>
      </c>
      <c r="AR160" s="66">
        <v>799.23822631839232</v>
      </c>
      <c r="AS160" s="65">
        <v>667.45343600862577</v>
      </c>
      <c r="AT160" s="65">
        <v>511.61224786040276</v>
      </c>
      <c r="AU160" s="65">
        <v>361.67395689781421</v>
      </c>
      <c r="AV160" s="65">
        <v>356.97698912575538</v>
      </c>
      <c r="AW160" s="65">
        <v>323.53764422065365</v>
      </c>
      <c r="AX160" s="65">
        <v>239.12819588251605</v>
      </c>
      <c r="AY160" s="65">
        <v>196.86079468167657</v>
      </c>
      <c r="AZ160" s="65">
        <v>196.73582977115288</v>
      </c>
      <c r="BA160" s="65">
        <v>153.75610585265383</v>
      </c>
      <c r="BB160" s="65">
        <v>119.56954737587498</v>
      </c>
      <c r="BC160" s="65">
        <v>89.2727485645797</v>
      </c>
      <c r="BD160" s="65">
        <v>56.717922652683178</v>
      </c>
      <c r="BE160" s="65">
        <v>34.347342915100775</v>
      </c>
      <c r="BF160" s="65">
        <v>22.602527791926299</v>
      </c>
      <c r="BG160" s="65">
        <v>19.270341509722915</v>
      </c>
      <c r="BH160" s="71">
        <v>12.797723042465927</v>
      </c>
      <c r="BI160" s="66">
        <v>1424.2294582248792</v>
      </c>
      <c r="BJ160" s="65">
        <v>1193.7934697514784</v>
      </c>
      <c r="BK160" s="65">
        <v>917.71478931965453</v>
      </c>
      <c r="BL160" s="65">
        <v>652.11379109746326</v>
      </c>
      <c r="BM160" s="65">
        <v>615.40387127651081</v>
      </c>
      <c r="BN160" s="65">
        <v>559.84990837672569</v>
      </c>
      <c r="BO160" s="65">
        <v>463.82831841067383</v>
      </c>
      <c r="BP160" s="65">
        <v>379.55057234503084</v>
      </c>
      <c r="BQ160" s="65">
        <v>326.53264362746245</v>
      </c>
      <c r="BR160" s="65">
        <v>247.71696675724132</v>
      </c>
      <c r="BS160" s="65">
        <v>194.43700715384858</v>
      </c>
      <c r="BT160" s="65">
        <v>141.92437201278952</v>
      </c>
      <c r="BU160" s="65">
        <v>89.864892223067883</v>
      </c>
      <c r="BV160" s="65">
        <v>53.433168178071277</v>
      </c>
      <c r="BW160" s="65">
        <v>33.659735088047476</v>
      </c>
      <c r="BX160" s="65">
        <v>25.563889790949393</v>
      </c>
      <c r="BY160" s="71">
        <v>19.322816231548053</v>
      </c>
    </row>
    <row r="161" spans="1:77" x14ac:dyDescent="0.35">
      <c r="A161" s="72" t="s">
        <v>583</v>
      </c>
      <c r="B161" s="73" t="s">
        <v>257</v>
      </c>
      <c r="C161" s="72" t="s">
        <v>1196</v>
      </c>
      <c r="D161" s="72" t="s">
        <v>583</v>
      </c>
      <c r="E161" s="72" t="s">
        <v>875</v>
      </c>
      <c r="F161" s="72" t="s">
        <v>1199</v>
      </c>
      <c r="G161" s="73">
        <v>0</v>
      </c>
      <c r="H161" s="74">
        <v>3551.7468821587686</v>
      </c>
      <c r="I161" s="75">
        <v>0</v>
      </c>
      <c r="J16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6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61" s="89">
        <f>SUM(Table13453[[#This Row],[HC PiN]:[IDP PiN]])</f>
        <v>0</v>
      </c>
      <c r="M161" s="74">
        <f>Table13453[[#This Row],[Total PiN]]*Table13453[[#This Row],[Boys (0-17)2]]</f>
        <v>0</v>
      </c>
      <c r="N161" s="74">
        <f>Table13453[[#This Row],[Total PiN]]*Table13453[[#This Row],[Men (18+)3]]</f>
        <v>0</v>
      </c>
      <c r="O161" s="74">
        <f>Table13453[[#This Row],[Total PiN]]*Table13453[[#This Row],[Girls (0-17)4]]</f>
        <v>0</v>
      </c>
      <c r="P161" s="74">
        <f>Table13453[[#This Row],[Total PiN]]*Table13453[[#This Row],[Women (18+)5]]</f>
        <v>0</v>
      </c>
      <c r="Q161" s="70">
        <v>0.2472781829691213</v>
      </c>
      <c r="R161" s="70">
        <v>0.29075627728630599</v>
      </c>
      <c r="S161" s="70">
        <v>0.21880214434806045</v>
      </c>
      <c r="T161" s="70">
        <v>0.24316339539651258</v>
      </c>
      <c r="U161" s="72">
        <v>878.2695153864621</v>
      </c>
      <c r="V161" s="72">
        <v>1032.6927013197276</v>
      </c>
      <c r="W161" s="72">
        <v>777.12983399787652</v>
      </c>
      <c r="X161" s="76">
        <v>863.65483145470341</v>
      </c>
      <c r="Y161" s="67">
        <v>1910.9622167061898</v>
      </c>
      <c r="Z161" s="67">
        <v>1640.7846654525799</v>
      </c>
      <c r="AA161" s="73">
        <v>258.29894040374609</v>
      </c>
      <c r="AB161" s="72">
        <v>231.78147962640367</v>
      </c>
      <c r="AC161" s="72">
        <v>194.25050822877057</v>
      </c>
      <c r="AD161" s="72">
        <v>153.33027589354322</v>
      </c>
      <c r="AE161" s="72">
        <v>165.99625391152045</v>
      </c>
      <c r="AF161" s="72">
        <v>153.36135998282103</v>
      </c>
      <c r="AG161" s="72">
        <v>118.11810284684211</v>
      </c>
      <c r="AH161" s="72">
        <v>90.616843853285033</v>
      </c>
      <c r="AI161" s="72">
        <v>65.026839713504515</v>
      </c>
      <c r="AJ161" s="72">
        <v>52.635012816204686</v>
      </c>
      <c r="AK161" s="72">
        <v>58.07139865610813</v>
      </c>
      <c r="AL161" s="72">
        <v>44.241811438389142</v>
      </c>
      <c r="AM161" s="72">
        <v>23.744791010745939</v>
      </c>
      <c r="AN161" s="72">
        <v>13.369917949980035</v>
      </c>
      <c r="AO161" s="72">
        <v>8.0770113726377009</v>
      </c>
      <c r="AP161" s="72">
        <v>3.2706153917680227</v>
      </c>
      <c r="AQ161" s="76">
        <v>6.5935023563093713</v>
      </c>
      <c r="AR161" s="73">
        <v>277.07812198639294</v>
      </c>
      <c r="AS161" s="72">
        <v>262.59002449070044</v>
      </c>
      <c r="AT161" s="72">
        <v>230.45411133049629</v>
      </c>
      <c r="AU161" s="72">
        <v>178.61865948213014</v>
      </c>
      <c r="AV161" s="72">
        <v>197.17000588405011</v>
      </c>
      <c r="AW161" s="72">
        <v>184.71037694605477</v>
      </c>
      <c r="AX161" s="72">
        <v>131.90095682969098</v>
      </c>
      <c r="AY161" s="72">
        <v>100.68494617384258</v>
      </c>
      <c r="AZ161" s="72">
        <v>84.328547694275485</v>
      </c>
      <c r="BA161" s="72">
        <v>63.775341874696686</v>
      </c>
      <c r="BB161" s="72">
        <v>52.280042114329603</v>
      </c>
      <c r="BC161" s="72">
        <v>44.98783449081499</v>
      </c>
      <c r="BD161" s="72">
        <v>40.64527721057997</v>
      </c>
      <c r="BE161" s="72">
        <v>26.705416225114348</v>
      </c>
      <c r="BF161" s="72">
        <v>16.820191300218472</v>
      </c>
      <c r="BG161" s="72">
        <v>7.3017133888736163</v>
      </c>
      <c r="BH161" s="76">
        <v>10.91064928392805</v>
      </c>
      <c r="BI161" s="73">
        <v>535.37706239013903</v>
      </c>
      <c r="BJ161" s="72">
        <v>494.37150411710422</v>
      </c>
      <c r="BK161" s="72">
        <v>424.70461955926692</v>
      </c>
      <c r="BL161" s="72">
        <v>331.94893537567333</v>
      </c>
      <c r="BM161" s="72">
        <v>363.16625979557051</v>
      </c>
      <c r="BN161" s="72">
        <v>338.07173692887579</v>
      </c>
      <c r="BO161" s="72">
        <v>250.01905967653309</v>
      </c>
      <c r="BP161" s="72">
        <v>191.30179002712762</v>
      </c>
      <c r="BQ161" s="72">
        <v>149.35538740778003</v>
      </c>
      <c r="BR161" s="72">
        <v>116.41035469090141</v>
      </c>
      <c r="BS161" s="72">
        <v>110.35144077043775</v>
      </c>
      <c r="BT161" s="72">
        <v>89.229645929204125</v>
      </c>
      <c r="BU161" s="72">
        <v>64.390068221325905</v>
      </c>
      <c r="BV161" s="72">
        <v>40.075334175094397</v>
      </c>
      <c r="BW161" s="72">
        <v>24.897202672856181</v>
      </c>
      <c r="BX161" s="72">
        <v>10.572328780641641</v>
      </c>
      <c r="BY161" s="76">
        <v>17.504151640237417</v>
      </c>
    </row>
    <row r="162" spans="1:77" x14ac:dyDescent="0.35">
      <c r="A162" s="65" t="s">
        <v>585</v>
      </c>
      <c r="B162" s="66" t="s">
        <v>257</v>
      </c>
      <c r="C162" s="65" t="s">
        <v>1196</v>
      </c>
      <c r="D162" s="65" t="s">
        <v>585</v>
      </c>
      <c r="E162" s="65" t="s">
        <v>876</v>
      </c>
      <c r="F162" s="65" t="s">
        <v>1200</v>
      </c>
      <c r="G162" s="66">
        <v>0</v>
      </c>
      <c r="H162" s="68">
        <v>2451.2559510810024</v>
      </c>
      <c r="I162" s="69">
        <v>0</v>
      </c>
      <c r="J16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6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62" s="88">
        <f>SUM(Table13453[[#This Row],[HC PiN]:[IDP PiN]])</f>
        <v>0</v>
      </c>
      <c r="M162" s="68">
        <f>Table13453[[#This Row],[Total PiN]]*Table13453[[#This Row],[Boys (0-17)2]]</f>
        <v>0</v>
      </c>
      <c r="N162" s="68">
        <f>Table13453[[#This Row],[Total PiN]]*Table13453[[#This Row],[Men (18+)3]]</f>
        <v>0</v>
      </c>
      <c r="O162" s="68">
        <f>Table13453[[#This Row],[Total PiN]]*Table13453[[#This Row],[Girls (0-17)4]]</f>
        <v>0</v>
      </c>
      <c r="P162" s="68">
        <f>Table13453[[#This Row],[Total PiN]]*Table13453[[#This Row],[Women (18+)5]]</f>
        <v>0</v>
      </c>
      <c r="Q162" s="70">
        <v>0.27476520967164941</v>
      </c>
      <c r="R162" s="70">
        <v>0.27037614725343068</v>
      </c>
      <c r="S162" s="70">
        <v>0.23291002840099523</v>
      </c>
      <c r="T162" s="70">
        <v>0.22194861467392449</v>
      </c>
      <c r="U162" s="65">
        <v>673.51985535765004</v>
      </c>
      <c r="V162" s="65">
        <v>662.76113998532537</v>
      </c>
      <c r="W162" s="65">
        <v>570.92209318438483</v>
      </c>
      <c r="X162" s="71">
        <v>544.05286255364172</v>
      </c>
      <c r="Y162" s="67">
        <v>1336.2809953429755</v>
      </c>
      <c r="Z162" s="67">
        <v>1114.9749557380264</v>
      </c>
      <c r="AA162" s="66">
        <v>177.78241287524662</v>
      </c>
      <c r="AB162" s="65">
        <v>171.07061653305149</v>
      </c>
      <c r="AC162" s="65">
        <v>151.60098870816563</v>
      </c>
      <c r="AD162" s="65">
        <v>111.31205152218047</v>
      </c>
      <c r="AE162" s="65">
        <v>90.99946859643164</v>
      </c>
      <c r="AF162" s="65">
        <v>76.655813262796897</v>
      </c>
      <c r="AG162" s="65">
        <v>57.608184432191166</v>
      </c>
      <c r="AH162" s="65">
        <v>49.952156516880152</v>
      </c>
      <c r="AI162" s="65">
        <v>55.643877261904194</v>
      </c>
      <c r="AJ162" s="65">
        <v>47.13046773555844</v>
      </c>
      <c r="AK162" s="65">
        <v>37.265332034719478</v>
      </c>
      <c r="AL162" s="65">
        <v>28.069433110719373</v>
      </c>
      <c r="AM162" s="65">
        <v>18.628863301518354</v>
      </c>
      <c r="AN162" s="65">
        <v>13.57102678770301</v>
      </c>
      <c r="AO162" s="65">
        <v>10.716365646617984</v>
      </c>
      <c r="AP162" s="65">
        <v>8.8967956925791984</v>
      </c>
      <c r="AQ162" s="71">
        <v>8.0711017197625647</v>
      </c>
      <c r="AR162" s="66">
        <v>190.15715383053674</v>
      </c>
      <c r="AS162" s="65">
        <v>202.12042274357501</v>
      </c>
      <c r="AT162" s="65">
        <v>192.24192020948473</v>
      </c>
      <c r="AU162" s="65">
        <v>141.1192290203507</v>
      </c>
      <c r="AV162" s="65">
        <v>120.75303847585774</v>
      </c>
      <c r="AW162" s="65">
        <v>102.42867815979136</v>
      </c>
      <c r="AX162" s="65">
        <v>71.408730305347518</v>
      </c>
      <c r="AY162" s="65">
        <v>51.686086812330572</v>
      </c>
      <c r="AZ162" s="65">
        <v>39.27745359782373</v>
      </c>
      <c r="BA162" s="65">
        <v>33.784736151865701</v>
      </c>
      <c r="BB162" s="65">
        <v>39.892190096507278</v>
      </c>
      <c r="BC162" s="65">
        <v>40.606206388591346</v>
      </c>
      <c r="BD162" s="65">
        <v>38.882580993042147</v>
      </c>
      <c r="BE162" s="65">
        <v>28.100509634136873</v>
      </c>
      <c r="BF162" s="65">
        <v>19.513381603228957</v>
      </c>
      <c r="BG162" s="65">
        <v>11.809310195107965</v>
      </c>
      <c r="BH162" s="71">
        <v>12.499367125396825</v>
      </c>
      <c r="BI162" s="66">
        <v>367.93956670578336</v>
      </c>
      <c r="BJ162" s="65">
        <v>373.19103927662644</v>
      </c>
      <c r="BK162" s="65">
        <v>343.84290891765033</v>
      </c>
      <c r="BL162" s="65">
        <v>252.4312805425312</v>
      </c>
      <c r="BM162" s="65">
        <v>211.7525070722894</v>
      </c>
      <c r="BN162" s="65">
        <v>179.08449142258829</v>
      </c>
      <c r="BO162" s="65">
        <v>129.01691473753868</v>
      </c>
      <c r="BP162" s="65">
        <v>101.63824332921071</v>
      </c>
      <c r="BQ162" s="65">
        <v>94.921330859727945</v>
      </c>
      <c r="BR162" s="65">
        <v>80.91520388742417</v>
      </c>
      <c r="BS162" s="65">
        <v>77.157522131226742</v>
      </c>
      <c r="BT162" s="65">
        <v>68.675639499310705</v>
      </c>
      <c r="BU162" s="65">
        <v>57.511444294560505</v>
      </c>
      <c r="BV162" s="65">
        <v>41.671536421839889</v>
      </c>
      <c r="BW162" s="65">
        <v>30.229747249846945</v>
      </c>
      <c r="BX162" s="65">
        <v>20.706105887687166</v>
      </c>
      <c r="BY162" s="71">
        <v>20.570468845159386</v>
      </c>
    </row>
    <row r="163" spans="1:77" x14ac:dyDescent="0.35">
      <c r="A163" s="72" t="s">
        <v>587</v>
      </c>
      <c r="B163" s="73" t="s">
        <v>257</v>
      </c>
      <c r="C163" s="72" t="s">
        <v>1196</v>
      </c>
      <c r="D163" s="72" t="s">
        <v>587</v>
      </c>
      <c r="E163" s="72" t="s">
        <v>877</v>
      </c>
      <c r="F163" s="72" t="s">
        <v>1201</v>
      </c>
      <c r="G163" s="73">
        <v>0</v>
      </c>
      <c r="H163" s="74">
        <v>4115.7583323491426</v>
      </c>
      <c r="I163" s="75">
        <v>0</v>
      </c>
      <c r="J16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6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63" s="89">
        <f>SUM(Table13453[[#This Row],[HC PiN]:[IDP PiN]])</f>
        <v>0</v>
      </c>
      <c r="M163" s="74">
        <f>Table13453[[#This Row],[Total PiN]]*Table13453[[#This Row],[Boys (0-17)2]]</f>
        <v>0</v>
      </c>
      <c r="N163" s="74">
        <f>Table13453[[#This Row],[Total PiN]]*Table13453[[#This Row],[Men (18+)3]]</f>
        <v>0</v>
      </c>
      <c r="O163" s="74">
        <f>Table13453[[#This Row],[Total PiN]]*Table13453[[#This Row],[Girls (0-17)4]]</f>
        <v>0</v>
      </c>
      <c r="P163" s="74">
        <f>Table13453[[#This Row],[Total PiN]]*Table13453[[#This Row],[Women (18+)5]]</f>
        <v>0</v>
      </c>
      <c r="Q163" s="70">
        <v>0.25341642126981856</v>
      </c>
      <c r="R163" s="70">
        <v>0.32701433389101325</v>
      </c>
      <c r="S163" s="70">
        <v>0.19564272987821954</v>
      </c>
      <c r="T163" s="70">
        <v>0.22392651496094851</v>
      </c>
      <c r="U163" s="72">
        <v>1043.0007473953563</v>
      </c>
      <c r="V163" s="72">
        <v>1345.9119695095424</v>
      </c>
      <c r="W163" s="72">
        <v>805.21819565981468</v>
      </c>
      <c r="X163" s="76">
        <v>921.62741978442875</v>
      </c>
      <c r="Y163" s="67">
        <v>2388.9127169048988</v>
      </c>
      <c r="Z163" s="67">
        <v>1726.8456154442433</v>
      </c>
      <c r="AA163" s="73">
        <v>256.0141679277765</v>
      </c>
      <c r="AB163" s="72">
        <v>240.87667019083034</v>
      </c>
      <c r="AC163" s="72">
        <v>209.72477712429415</v>
      </c>
      <c r="AD163" s="72">
        <v>156.95982668593902</v>
      </c>
      <c r="AE163" s="72">
        <v>136.03878735310843</v>
      </c>
      <c r="AF163" s="72">
        <v>126.49255604820095</v>
      </c>
      <c r="AG163" s="72">
        <v>121.34993963855584</v>
      </c>
      <c r="AH163" s="72">
        <v>108.81821558015731</v>
      </c>
      <c r="AI163" s="72">
        <v>102.57344215309465</v>
      </c>
      <c r="AJ163" s="72">
        <v>82.266912602785567</v>
      </c>
      <c r="AK163" s="72">
        <v>61.914223216834166</v>
      </c>
      <c r="AL163" s="72">
        <v>44.644680545591847</v>
      </c>
      <c r="AM163" s="72">
        <v>29.800504569394814</v>
      </c>
      <c r="AN163" s="72">
        <v>18.982027584826547</v>
      </c>
      <c r="AO163" s="72">
        <v>12.581147605725619</v>
      </c>
      <c r="AP163" s="72">
        <v>11.096582708393148</v>
      </c>
      <c r="AQ163" s="76">
        <v>6.7111539087346319</v>
      </c>
      <c r="AR163" s="73">
        <v>267.05101564990241</v>
      </c>
      <c r="AS163" s="72">
        <v>309.02161899011236</v>
      </c>
      <c r="AT163" s="72">
        <v>314.31076279194684</v>
      </c>
      <c r="AU163" s="72">
        <v>249.98947959496914</v>
      </c>
      <c r="AV163" s="72">
        <v>259.5910987947816</v>
      </c>
      <c r="AW163" s="72">
        <v>238.10918573898476</v>
      </c>
      <c r="AX163" s="72">
        <v>167.18881651500902</v>
      </c>
      <c r="AY163" s="72">
        <v>120.28474655464129</v>
      </c>
      <c r="AZ163" s="72">
        <v>82.143396938327371</v>
      </c>
      <c r="BA163" s="72">
        <v>68.384656482656069</v>
      </c>
      <c r="BB163" s="72">
        <v>88.740446017230781</v>
      </c>
      <c r="BC163" s="72">
        <v>78.936937079860684</v>
      </c>
      <c r="BD163" s="72">
        <v>53.729148475262029</v>
      </c>
      <c r="BE163" s="72">
        <v>34.911555770228169</v>
      </c>
      <c r="BF163" s="72">
        <v>23.643089129326036</v>
      </c>
      <c r="BG163" s="72">
        <v>19.860593232481275</v>
      </c>
      <c r="BH163" s="76">
        <v>13.016169149178813</v>
      </c>
      <c r="BI163" s="73">
        <v>523.06518357767902</v>
      </c>
      <c r="BJ163" s="72">
        <v>549.8982891809427</v>
      </c>
      <c r="BK163" s="72">
        <v>524.03553991624096</v>
      </c>
      <c r="BL163" s="72">
        <v>406.94930628090816</v>
      </c>
      <c r="BM163" s="72">
        <v>395.62988614789003</v>
      </c>
      <c r="BN163" s="72">
        <v>364.60174178718563</v>
      </c>
      <c r="BO163" s="72">
        <v>288.53875615356492</v>
      </c>
      <c r="BP163" s="72">
        <v>229.10296213479864</v>
      </c>
      <c r="BQ163" s="72">
        <v>184.71683909142206</v>
      </c>
      <c r="BR163" s="72">
        <v>150.65156908544165</v>
      </c>
      <c r="BS163" s="72">
        <v>150.65466923406495</v>
      </c>
      <c r="BT163" s="72">
        <v>123.58161762545254</v>
      </c>
      <c r="BU163" s="72">
        <v>83.52965304465684</v>
      </c>
      <c r="BV163" s="72">
        <v>53.893583355054723</v>
      </c>
      <c r="BW163" s="72">
        <v>36.224236735051669</v>
      </c>
      <c r="BX163" s="72">
        <v>30.957175940874425</v>
      </c>
      <c r="BY163" s="76">
        <v>19.727323057913441</v>
      </c>
    </row>
    <row r="164" spans="1:77" x14ac:dyDescent="0.35">
      <c r="A164" s="65" t="s">
        <v>589</v>
      </c>
      <c r="B164" s="66" t="s">
        <v>257</v>
      </c>
      <c r="C164" s="65" t="s">
        <v>1196</v>
      </c>
      <c r="D164" s="65" t="s">
        <v>589</v>
      </c>
      <c r="E164" s="65" t="s">
        <v>588</v>
      </c>
      <c r="F164" s="65" t="s">
        <v>1202</v>
      </c>
      <c r="G164" s="66">
        <v>11558</v>
      </c>
      <c r="H164" s="68">
        <v>16589.030127253285</v>
      </c>
      <c r="I164" s="69">
        <v>2</v>
      </c>
      <c r="J16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3318</v>
      </c>
      <c r="K16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6935</v>
      </c>
      <c r="L164" s="88">
        <f>SUM(Table13453[[#This Row],[HC PiN]:[IDP PiN]])</f>
        <v>10253</v>
      </c>
      <c r="M164" s="68">
        <f>Table13453[[#This Row],[Total PiN]]*Table13453[[#This Row],[Boys (0-17)2]]</f>
        <v>2780.4112278621205</v>
      </c>
      <c r="N164" s="68">
        <f>Table13453[[#This Row],[Total PiN]]*Table13453[[#This Row],[Men (18+)3]]</f>
        <v>3184.5923196213839</v>
      </c>
      <c r="O164" s="68">
        <f>Table13453[[#This Row],[Total PiN]]*Table13453[[#This Row],[Girls (0-17)4]]</f>
        <v>2402.9539552387523</v>
      </c>
      <c r="P164" s="68">
        <f>Table13453[[#This Row],[Total PiN]]*Table13453[[#This Row],[Women (18+)5]]</f>
        <v>1885.0424972777446</v>
      </c>
      <c r="Q164" s="70">
        <v>0.27118026215372287</v>
      </c>
      <c r="R164" s="70">
        <v>0.31060102600423134</v>
      </c>
      <c r="S164" s="70">
        <v>0.23436593730993391</v>
      </c>
      <c r="T164" s="70">
        <v>0.18385277453211202</v>
      </c>
      <c r="U164" s="65">
        <v>4498.6175387845524</v>
      </c>
      <c r="V164" s="65">
        <v>5152.5697779399752</v>
      </c>
      <c r="W164" s="65">
        <v>3887.9035948364485</v>
      </c>
      <c r="X164" s="71">
        <v>3049.9392156923118</v>
      </c>
      <c r="Y164" s="67">
        <v>9651.1873167245285</v>
      </c>
      <c r="Z164" s="67">
        <v>6937.8428105287603</v>
      </c>
      <c r="AA164" s="66">
        <v>1336.2450883498193</v>
      </c>
      <c r="AB164" s="65">
        <v>1173.2449063964077</v>
      </c>
      <c r="AC164" s="65">
        <v>948.86200305796262</v>
      </c>
      <c r="AD164" s="65">
        <v>683.06852456491367</v>
      </c>
      <c r="AE164" s="65">
        <v>594.9467583764623</v>
      </c>
      <c r="AF164" s="65">
        <v>506.27421574022725</v>
      </c>
      <c r="AG164" s="65">
        <v>385.67267188381953</v>
      </c>
      <c r="AH164" s="65">
        <v>296.69837976078588</v>
      </c>
      <c r="AI164" s="65">
        <v>245.20766331210947</v>
      </c>
      <c r="AJ164" s="65">
        <v>181.59583080384431</v>
      </c>
      <c r="AK164" s="65">
        <v>118.51987139092401</v>
      </c>
      <c r="AL164" s="65">
        <v>104.26782584809813</v>
      </c>
      <c r="AM164" s="65">
        <v>124.9405728884982</v>
      </c>
      <c r="AN164" s="65">
        <v>94.532764993633279</v>
      </c>
      <c r="AO164" s="65">
        <v>64.831695257679002</v>
      </c>
      <c r="AP164" s="65">
        <v>47.209520505646722</v>
      </c>
      <c r="AQ164" s="71">
        <v>31.724517397926981</v>
      </c>
      <c r="AR164" s="66">
        <v>1671.0237682200516</v>
      </c>
      <c r="AS164" s="65">
        <v>1352.4035016788309</v>
      </c>
      <c r="AT164" s="65">
        <v>1013.0526073619014</v>
      </c>
      <c r="AU164" s="65">
        <v>781.23126218362279</v>
      </c>
      <c r="AV164" s="65">
        <v>983.63091250759339</v>
      </c>
      <c r="AW164" s="65">
        <v>978.37342871136946</v>
      </c>
      <c r="AX164" s="65">
        <v>798.68257582216734</v>
      </c>
      <c r="AY164" s="65">
        <v>606.71338177361451</v>
      </c>
      <c r="AZ164" s="65">
        <v>392.29040161684208</v>
      </c>
      <c r="BA164" s="65">
        <v>270.23151086162642</v>
      </c>
      <c r="BB164" s="65">
        <v>240.16546881968623</v>
      </c>
      <c r="BC164" s="65">
        <v>189.72020688536429</v>
      </c>
      <c r="BD164" s="65">
        <v>129.95077197730805</v>
      </c>
      <c r="BE164" s="65">
        <v>86.905905478621449</v>
      </c>
      <c r="BF164" s="65">
        <v>62.358997085246358</v>
      </c>
      <c r="BG164" s="65">
        <v>59.980771755077356</v>
      </c>
      <c r="BH164" s="71">
        <v>34.47184398560313</v>
      </c>
      <c r="BI164" s="66">
        <v>3007.2688565698709</v>
      </c>
      <c r="BJ164" s="65">
        <v>2525.648408075238</v>
      </c>
      <c r="BK164" s="65">
        <v>1961.9146104198639</v>
      </c>
      <c r="BL164" s="65">
        <v>1464.2997867485365</v>
      </c>
      <c r="BM164" s="65">
        <v>1578.5776708840558</v>
      </c>
      <c r="BN164" s="65">
        <v>1484.6476444515968</v>
      </c>
      <c r="BO164" s="65">
        <v>1184.355247705987</v>
      </c>
      <c r="BP164" s="65">
        <v>903.41176153440028</v>
      </c>
      <c r="BQ164" s="65">
        <v>637.49806492895141</v>
      </c>
      <c r="BR164" s="65">
        <v>451.82734166547084</v>
      </c>
      <c r="BS164" s="65">
        <v>358.68534021061021</v>
      </c>
      <c r="BT164" s="65">
        <v>293.98803273346238</v>
      </c>
      <c r="BU164" s="65">
        <v>254.89134486580625</v>
      </c>
      <c r="BV164" s="65">
        <v>181.43867047225473</v>
      </c>
      <c r="BW164" s="65">
        <v>127.19069234292536</v>
      </c>
      <c r="BX164" s="65">
        <v>107.19029226072409</v>
      </c>
      <c r="BY164" s="71">
        <v>66.196361383530117</v>
      </c>
    </row>
    <row r="165" spans="1:77" x14ac:dyDescent="0.35">
      <c r="A165" s="72" t="s">
        <v>258</v>
      </c>
      <c r="B165" s="73" t="s">
        <v>257</v>
      </c>
      <c r="C165" s="72" t="s">
        <v>1196</v>
      </c>
      <c r="D165" s="72" t="s">
        <v>258</v>
      </c>
      <c r="E165" s="72" t="s">
        <v>259</v>
      </c>
      <c r="F165" s="72" t="s">
        <v>1203</v>
      </c>
      <c r="G165" s="73">
        <v>1571</v>
      </c>
      <c r="H165" s="74">
        <v>106251.05455750726</v>
      </c>
      <c r="I165" s="75">
        <v>1</v>
      </c>
      <c r="J16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10625</v>
      </c>
      <c r="K16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471</v>
      </c>
      <c r="L165" s="89">
        <f>SUM(Table13453[[#This Row],[HC PiN]:[IDP PiN]])</f>
        <v>11096</v>
      </c>
      <c r="M165" s="74">
        <f>Table13453[[#This Row],[Total PiN]]*Table13453[[#This Row],[Boys (0-17)2]]</f>
        <v>2883.6051638946828</v>
      </c>
      <c r="N165" s="74">
        <f>Table13453[[#This Row],[Total PiN]]*Table13453[[#This Row],[Men (18+)3]]</f>
        <v>2937.8355116866674</v>
      </c>
      <c r="O165" s="74">
        <f>Table13453[[#This Row],[Total PiN]]*Table13453[[#This Row],[Girls (0-17)4]]</f>
        <v>2628.6695297149658</v>
      </c>
      <c r="P165" s="74">
        <f>Table13453[[#This Row],[Total PiN]]*Table13453[[#This Row],[Women (18+)5]]</f>
        <v>2645.8897947036876</v>
      </c>
      <c r="Q165" s="70">
        <v>0.25987789869274358</v>
      </c>
      <c r="R165" s="70">
        <v>0.26476527682828654</v>
      </c>
      <c r="S165" s="70">
        <v>0.23690244499954632</v>
      </c>
      <c r="T165" s="70">
        <v>0.23845437947942391</v>
      </c>
      <c r="U165" s="72">
        <v>27612.300792293045</v>
      </c>
      <c r="V165" s="72">
        <v>28131.589873215784</v>
      </c>
      <c r="W165" s="72">
        <v>25171.13460845366</v>
      </c>
      <c r="X165" s="76">
        <v>25336.029283544809</v>
      </c>
      <c r="Y165" s="67">
        <v>55743.890665508829</v>
      </c>
      <c r="Z165" s="67">
        <v>50507.163891998469</v>
      </c>
      <c r="AA165" s="73">
        <v>7871.6390923579238</v>
      </c>
      <c r="AB165" s="72">
        <v>7513.423582868395</v>
      </c>
      <c r="AC165" s="72">
        <v>6642.7297512744562</v>
      </c>
      <c r="AD165" s="72">
        <v>5050.048757670329</v>
      </c>
      <c r="AE165" s="72">
        <v>4627.0916730708022</v>
      </c>
      <c r="AF165" s="72">
        <v>4118.2925062512768</v>
      </c>
      <c r="AG165" s="72">
        <v>3337.3911801111612</v>
      </c>
      <c r="AH165" s="72">
        <v>2645.901010760701</v>
      </c>
      <c r="AI165" s="72">
        <v>2095.209066831691</v>
      </c>
      <c r="AJ165" s="72">
        <v>1631.5625762342786</v>
      </c>
      <c r="AK165" s="72">
        <v>1397.4932105468304</v>
      </c>
      <c r="AL165" s="72">
        <v>1104.8750414827502</v>
      </c>
      <c r="AM165" s="72">
        <v>839.32374359130961</v>
      </c>
      <c r="AN165" s="72">
        <v>597.13719478197891</v>
      </c>
      <c r="AO165" s="72">
        <v>431.54120296653582</v>
      </c>
      <c r="AP165" s="72">
        <v>317.30347384114015</v>
      </c>
      <c r="AQ165" s="76">
        <v>286.20082735689897</v>
      </c>
      <c r="AR165" s="73">
        <v>8656.5896690714289</v>
      </c>
      <c r="AS165" s="72">
        <v>8298.9527653615987</v>
      </c>
      <c r="AT165" s="72">
        <v>7300.2359802224992</v>
      </c>
      <c r="AU165" s="72">
        <v>5380.5357379756497</v>
      </c>
      <c r="AV165" s="72">
        <v>5017.3563960030297</v>
      </c>
      <c r="AW165" s="72">
        <v>4657.5179918740696</v>
      </c>
      <c r="AX165" s="72">
        <v>4046.3426710584267</v>
      </c>
      <c r="AY165" s="72">
        <v>3234.346321038935</v>
      </c>
      <c r="AZ165" s="72">
        <v>2440.9810065319825</v>
      </c>
      <c r="BA165" s="72">
        <v>1763.5861095496557</v>
      </c>
      <c r="BB165" s="72">
        <v>1402.8372621535948</v>
      </c>
      <c r="BC165" s="72">
        <v>1115.8545344177535</v>
      </c>
      <c r="BD165" s="72">
        <v>844.86603399891214</v>
      </c>
      <c r="BE165" s="72">
        <v>585.28973909118599</v>
      </c>
      <c r="BF165" s="72">
        <v>423.42107737727133</v>
      </c>
      <c r="BG165" s="72">
        <v>252.38667337517856</v>
      </c>
      <c r="BH165" s="76">
        <v>322.79069640765306</v>
      </c>
      <c r="BI165" s="73">
        <v>16528.228761429353</v>
      </c>
      <c r="BJ165" s="72">
        <v>15812.376348229993</v>
      </c>
      <c r="BK165" s="72">
        <v>13942.965731496955</v>
      </c>
      <c r="BL165" s="72">
        <v>10430.58449564598</v>
      </c>
      <c r="BM165" s="72">
        <v>9644.4480690738328</v>
      </c>
      <c r="BN165" s="72">
        <v>8775.8104981253473</v>
      </c>
      <c r="BO165" s="72">
        <v>7383.7338511695871</v>
      </c>
      <c r="BP165" s="72">
        <v>5880.2473317996373</v>
      </c>
      <c r="BQ165" s="72">
        <v>4536.190073363673</v>
      </c>
      <c r="BR165" s="72">
        <v>3395.1486857839345</v>
      </c>
      <c r="BS165" s="72">
        <v>2800.3304727004247</v>
      </c>
      <c r="BT165" s="72">
        <v>2220.7295759005042</v>
      </c>
      <c r="BU165" s="72">
        <v>1684.1897775902216</v>
      </c>
      <c r="BV165" s="72">
        <v>1182.4269338731649</v>
      </c>
      <c r="BW165" s="72">
        <v>854.96228034380704</v>
      </c>
      <c r="BX165" s="72">
        <v>569.69014721631868</v>
      </c>
      <c r="BY165" s="76">
        <v>608.99152376455186</v>
      </c>
    </row>
    <row r="166" spans="1:77" x14ac:dyDescent="0.35">
      <c r="A166" s="65" t="s">
        <v>591</v>
      </c>
      <c r="B166" s="66" t="s">
        <v>257</v>
      </c>
      <c r="C166" s="65" t="s">
        <v>1196</v>
      </c>
      <c r="D166" s="65" t="s">
        <v>591</v>
      </c>
      <c r="E166" s="65" t="s">
        <v>590</v>
      </c>
      <c r="F166" s="65" t="s">
        <v>1204</v>
      </c>
      <c r="G166" s="66">
        <v>883</v>
      </c>
      <c r="H166" s="68">
        <v>81383.857165845344</v>
      </c>
      <c r="I166" s="69">
        <v>0</v>
      </c>
      <c r="J16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6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66" s="88">
        <f>SUM(Table13453[[#This Row],[HC PiN]:[IDP PiN]])</f>
        <v>0</v>
      </c>
      <c r="M166" s="68">
        <f>Table13453[[#This Row],[Total PiN]]*Table13453[[#This Row],[Boys (0-17)2]]</f>
        <v>0</v>
      </c>
      <c r="N166" s="68">
        <f>Table13453[[#This Row],[Total PiN]]*Table13453[[#This Row],[Men (18+)3]]</f>
        <v>0</v>
      </c>
      <c r="O166" s="68">
        <f>Table13453[[#This Row],[Total PiN]]*Table13453[[#This Row],[Girls (0-17)4]]</f>
        <v>0</v>
      </c>
      <c r="P166" s="68">
        <f>Table13453[[#This Row],[Total PiN]]*Table13453[[#This Row],[Women (18+)5]]</f>
        <v>0</v>
      </c>
      <c r="Q166" s="70">
        <v>0.25089955118457447</v>
      </c>
      <c r="R166" s="70">
        <v>0.27267098517001476</v>
      </c>
      <c r="S166" s="70">
        <v>0.22029127334007265</v>
      </c>
      <c r="T166" s="70">
        <v>0.25613819030533813</v>
      </c>
      <c r="U166" s="65">
        <v>20419.173236580111</v>
      </c>
      <c r="V166" s="65">
        <v>22191.016510346817</v>
      </c>
      <c r="W166" s="65">
        <v>17928.153524390666</v>
      </c>
      <c r="X166" s="71">
        <v>20845.51389452775</v>
      </c>
      <c r="Y166" s="67">
        <v>42610.189746926932</v>
      </c>
      <c r="Z166" s="67">
        <v>38773.667418918412</v>
      </c>
      <c r="AA166" s="66">
        <v>6086.1040352058872</v>
      </c>
      <c r="AB166" s="65">
        <v>5366.2526528854523</v>
      </c>
      <c r="AC166" s="65">
        <v>4401.0677471162144</v>
      </c>
      <c r="AD166" s="65">
        <v>3392.1228580759471</v>
      </c>
      <c r="AE166" s="65">
        <v>3486.8080661330891</v>
      </c>
      <c r="AF166" s="65">
        <v>3284.7895673985572</v>
      </c>
      <c r="AG166" s="65">
        <v>2843.1885412428751</v>
      </c>
      <c r="AH166" s="65">
        <v>2320.3497813146923</v>
      </c>
      <c r="AI166" s="65">
        <v>1792.5906274715105</v>
      </c>
      <c r="AJ166" s="65">
        <v>1401.3969692503422</v>
      </c>
      <c r="AK166" s="65">
        <v>1226.4111589710569</v>
      </c>
      <c r="AL166" s="65">
        <v>972.03187124154272</v>
      </c>
      <c r="AM166" s="65">
        <v>719.25742702116736</v>
      </c>
      <c r="AN166" s="65">
        <v>522.89755836365828</v>
      </c>
      <c r="AO166" s="65">
        <v>392.29757288649944</v>
      </c>
      <c r="AP166" s="65">
        <v>281.77971444875431</v>
      </c>
      <c r="AQ166" s="71">
        <v>284.32126989117046</v>
      </c>
      <c r="AR166" s="66">
        <v>7082.6127007738669</v>
      </c>
      <c r="AS166" s="65">
        <v>6160.6694673245938</v>
      </c>
      <c r="AT166" s="65">
        <v>4946.5085649097027</v>
      </c>
      <c r="AU166" s="65">
        <v>3591.1366235816386</v>
      </c>
      <c r="AV166" s="65">
        <v>3505.7749049832396</v>
      </c>
      <c r="AW166" s="65">
        <v>3443.6720636391224</v>
      </c>
      <c r="AX166" s="65">
        <v>3418.1216225283233</v>
      </c>
      <c r="AY166" s="65">
        <v>2857.3190494932064</v>
      </c>
      <c r="AZ166" s="65">
        <v>2088.0118927773456</v>
      </c>
      <c r="BA166" s="65">
        <v>1483.5177680651295</v>
      </c>
      <c r="BB166" s="65">
        <v>1123.3090405817156</v>
      </c>
      <c r="BC166" s="65">
        <v>881.67426022476866</v>
      </c>
      <c r="BD166" s="65">
        <v>678.97297825010116</v>
      </c>
      <c r="BE166" s="65">
        <v>482.3925704025803</v>
      </c>
      <c r="BF166" s="65">
        <v>358.44124521541136</v>
      </c>
      <c r="BG166" s="65">
        <v>245.00153807392982</v>
      </c>
      <c r="BH166" s="71">
        <v>263.05345610225635</v>
      </c>
      <c r="BI166" s="66">
        <v>13168.716735979755</v>
      </c>
      <c r="BJ166" s="65">
        <v>11526.922120210047</v>
      </c>
      <c r="BK166" s="65">
        <v>9347.576312025918</v>
      </c>
      <c r="BL166" s="65">
        <v>6983.2594816575865</v>
      </c>
      <c r="BM166" s="65">
        <v>6992.5829711163287</v>
      </c>
      <c r="BN166" s="65">
        <v>6728.4616310376796</v>
      </c>
      <c r="BO166" s="65">
        <v>6261.3101637711989</v>
      </c>
      <c r="BP166" s="65">
        <v>5177.6688308078983</v>
      </c>
      <c r="BQ166" s="65">
        <v>3880.6025202488563</v>
      </c>
      <c r="BR166" s="65">
        <v>2884.9147373154715</v>
      </c>
      <c r="BS166" s="65">
        <v>2349.7201995527726</v>
      </c>
      <c r="BT166" s="65">
        <v>1853.7061314663113</v>
      </c>
      <c r="BU166" s="65">
        <v>1398.2304052712684</v>
      </c>
      <c r="BV166" s="65">
        <v>1005.2901287662386</v>
      </c>
      <c r="BW166" s="65">
        <v>750.73881810191097</v>
      </c>
      <c r="BX166" s="65">
        <v>526.78125252268421</v>
      </c>
      <c r="BY166" s="71">
        <v>547.37472599342664</v>
      </c>
    </row>
    <row r="167" spans="1:77" x14ac:dyDescent="0.35">
      <c r="A167" s="72" t="s">
        <v>593</v>
      </c>
      <c r="B167" s="73" t="s">
        <v>257</v>
      </c>
      <c r="C167" s="72" t="s">
        <v>1196</v>
      </c>
      <c r="D167" s="72" t="s">
        <v>593</v>
      </c>
      <c r="E167" s="72" t="s">
        <v>592</v>
      </c>
      <c r="F167" s="72" t="s">
        <v>1205</v>
      </c>
      <c r="G167" s="73">
        <v>0</v>
      </c>
      <c r="H167" s="74">
        <v>39023.517794005675</v>
      </c>
      <c r="I167" s="75">
        <v>0</v>
      </c>
      <c r="J16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6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67" s="89">
        <f>SUM(Table13453[[#This Row],[HC PiN]:[IDP PiN]])</f>
        <v>0</v>
      </c>
      <c r="M167" s="74">
        <f>Table13453[[#This Row],[Total PiN]]*Table13453[[#This Row],[Boys (0-17)2]]</f>
        <v>0</v>
      </c>
      <c r="N167" s="74">
        <f>Table13453[[#This Row],[Total PiN]]*Table13453[[#This Row],[Men (18+)3]]</f>
        <v>0</v>
      </c>
      <c r="O167" s="74">
        <f>Table13453[[#This Row],[Total PiN]]*Table13453[[#This Row],[Girls (0-17)4]]</f>
        <v>0</v>
      </c>
      <c r="P167" s="74">
        <f>Table13453[[#This Row],[Total PiN]]*Table13453[[#This Row],[Women (18+)5]]</f>
        <v>0</v>
      </c>
      <c r="Q167" s="70">
        <v>0.2786100995676255</v>
      </c>
      <c r="R167" s="70">
        <v>0.23886910285825777</v>
      </c>
      <c r="S167" s="70">
        <v>0.25321258649251888</v>
      </c>
      <c r="T167" s="70">
        <v>0.22930821108159788</v>
      </c>
      <c r="U167" s="72">
        <v>10872.346178066926</v>
      </c>
      <c r="V167" s="72">
        <v>9321.5126858273943</v>
      </c>
      <c r="W167" s="72">
        <v>9881.2458746570119</v>
      </c>
      <c r="X167" s="76">
        <v>8948.4130554543444</v>
      </c>
      <c r="Y167" s="67">
        <v>20193.858863894318</v>
      </c>
      <c r="Z167" s="67">
        <v>18829.658930111356</v>
      </c>
      <c r="AA167" s="73">
        <v>3100.5363872885696</v>
      </c>
      <c r="AB167" s="72">
        <v>2957.4935640475492</v>
      </c>
      <c r="AC167" s="72">
        <v>2605.1694166623583</v>
      </c>
      <c r="AD167" s="72">
        <v>1937.7365622699438</v>
      </c>
      <c r="AE167" s="72">
        <v>1666.1829846452324</v>
      </c>
      <c r="AF167" s="72">
        <v>1440.5778929837079</v>
      </c>
      <c r="AG167" s="72">
        <v>1148.9397869332877</v>
      </c>
      <c r="AH167" s="72">
        <v>912.82352714753949</v>
      </c>
      <c r="AI167" s="72">
        <v>765.29572400371444</v>
      </c>
      <c r="AJ167" s="72">
        <v>590.30809586259636</v>
      </c>
      <c r="AK167" s="72">
        <v>452.55962180901793</v>
      </c>
      <c r="AL167" s="72">
        <v>362.42496631654848</v>
      </c>
      <c r="AM167" s="72">
        <v>321.54285440309343</v>
      </c>
      <c r="AN167" s="72">
        <v>225.85348668826751</v>
      </c>
      <c r="AO167" s="72">
        <v>151.59126288797466</v>
      </c>
      <c r="AP167" s="72">
        <v>110.84617728385838</v>
      </c>
      <c r="AQ167" s="76">
        <v>79.776618878096969</v>
      </c>
      <c r="AR167" s="73">
        <v>3576.2452771981007</v>
      </c>
      <c r="AS167" s="72">
        <v>3285.2054015721137</v>
      </c>
      <c r="AT167" s="72">
        <v>2770.2171786097288</v>
      </c>
      <c r="AU167" s="72">
        <v>1967.3991109871104</v>
      </c>
      <c r="AV167" s="72">
        <v>1719.9465210572118</v>
      </c>
      <c r="AW167" s="72">
        <v>1520.8117680918838</v>
      </c>
      <c r="AX167" s="72">
        <v>1231.2622573957401</v>
      </c>
      <c r="AY167" s="72">
        <v>978.17134504455669</v>
      </c>
      <c r="AZ167" s="72">
        <v>818.01623826077491</v>
      </c>
      <c r="BA167" s="72">
        <v>608.76824581216806</v>
      </c>
      <c r="BB167" s="72">
        <v>474.56304624367175</v>
      </c>
      <c r="BC167" s="72">
        <v>378.41612547191932</v>
      </c>
      <c r="BD167" s="72">
        <v>284.94029258452582</v>
      </c>
      <c r="BE167" s="72">
        <v>204.05350959555403</v>
      </c>
      <c r="BF167" s="72">
        <v>153.59617353178319</v>
      </c>
      <c r="BG167" s="72">
        <v>110.3428033271133</v>
      </c>
      <c r="BH167" s="76">
        <v>111.90356911036581</v>
      </c>
      <c r="BI167" s="73">
        <v>6676.7816644866707</v>
      </c>
      <c r="BJ167" s="72">
        <v>6242.698965619662</v>
      </c>
      <c r="BK167" s="72">
        <v>5375.3865952720871</v>
      </c>
      <c r="BL167" s="72">
        <v>3905.1356732570534</v>
      </c>
      <c r="BM167" s="72">
        <v>3386.1295057024449</v>
      </c>
      <c r="BN167" s="72">
        <v>2961.3896610755928</v>
      </c>
      <c r="BO167" s="72">
        <v>2380.202044329028</v>
      </c>
      <c r="BP167" s="72">
        <v>1890.9948721920964</v>
      </c>
      <c r="BQ167" s="72">
        <v>1583.311962264489</v>
      </c>
      <c r="BR167" s="72">
        <v>1199.0763416747645</v>
      </c>
      <c r="BS167" s="72">
        <v>927.12266805268951</v>
      </c>
      <c r="BT167" s="72">
        <v>740.84109178846779</v>
      </c>
      <c r="BU167" s="72">
        <v>606.48314698761931</v>
      </c>
      <c r="BV167" s="72">
        <v>429.90699628382163</v>
      </c>
      <c r="BW167" s="72">
        <v>305.18743641975783</v>
      </c>
      <c r="BX167" s="72">
        <v>221.18898061097164</v>
      </c>
      <c r="BY167" s="76">
        <v>191.68018798846279</v>
      </c>
    </row>
    <row r="168" spans="1:77" x14ac:dyDescent="0.35">
      <c r="A168" s="65" t="s">
        <v>260</v>
      </c>
      <c r="B168" s="66" t="s">
        <v>257</v>
      </c>
      <c r="C168" s="65" t="s">
        <v>1196</v>
      </c>
      <c r="D168" s="65" t="s">
        <v>260</v>
      </c>
      <c r="E168" s="65" t="s">
        <v>261</v>
      </c>
      <c r="F168" s="65" t="s">
        <v>1206</v>
      </c>
      <c r="G168" s="66">
        <v>7821</v>
      </c>
      <c r="H168" s="68">
        <v>172815.67992239058</v>
      </c>
      <c r="I168" s="69">
        <v>5</v>
      </c>
      <c r="J16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138253</v>
      </c>
      <c r="K16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7821</v>
      </c>
      <c r="L168" s="88">
        <f>SUM(Table13453[[#This Row],[HC PiN]:[IDP PiN]])</f>
        <v>146074</v>
      </c>
      <c r="M168" s="68">
        <f>Table13453[[#This Row],[Total PiN]]*Table13453[[#This Row],[Boys (0-17)2]]</f>
        <v>35884.553579112668</v>
      </c>
      <c r="N168" s="68">
        <f>Table13453[[#This Row],[Total PiN]]*Table13453[[#This Row],[Men (18+)3]]</f>
        <v>41559.868291638668</v>
      </c>
      <c r="O168" s="68">
        <f>Table13453[[#This Row],[Total PiN]]*Table13453[[#This Row],[Girls (0-17)4]]</f>
        <v>32299.524998549568</v>
      </c>
      <c r="P168" s="68">
        <f>Table13453[[#This Row],[Total PiN]]*Table13453[[#This Row],[Women (18+)5]]</f>
        <v>36330.053130699205</v>
      </c>
      <c r="Q168" s="70">
        <v>0.24566010090168452</v>
      </c>
      <c r="R168" s="70">
        <v>0.28451242720565378</v>
      </c>
      <c r="S168" s="70">
        <v>0.22111754999897018</v>
      </c>
      <c r="T168" s="70">
        <v>0.24870992189369226</v>
      </c>
      <c r="U168" s="65">
        <v>42453.917367127688</v>
      </c>
      <c r="V168" s="65">
        <v>49168.208553914716</v>
      </c>
      <c r="W168" s="65">
        <v>38212.579745845229</v>
      </c>
      <c r="X168" s="71">
        <v>42980.974255503083</v>
      </c>
      <c r="Y168" s="67">
        <v>91622.125921042403</v>
      </c>
      <c r="Z168" s="67">
        <v>81193.554001348311</v>
      </c>
      <c r="AA168" s="66">
        <v>12204.981324582159</v>
      </c>
      <c r="AB168" s="65">
        <v>11393.164777732823</v>
      </c>
      <c r="AC168" s="65">
        <v>9895.8695110324225</v>
      </c>
      <c r="AD168" s="65">
        <v>7665.7400783502762</v>
      </c>
      <c r="AE168" s="65">
        <v>7534.0077304198994</v>
      </c>
      <c r="AF168" s="65">
        <v>6941.7917022443426</v>
      </c>
      <c r="AG168" s="65">
        <v>5788.0687807368067</v>
      </c>
      <c r="AH168" s="65">
        <v>4712.9069287364382</v>
      </c>
      <c r="AI168" s="65">
        <v>3864.9648471890205</v>
      </c>
      <c r="AJ168" s="65">
        <v>2990.1811502862952</v>
      </c>
      <c r="AK168" s="65">
        <v>2388.6031157153161</v>
      </c>
      <c r="AL168" s="65">
        <v>1832.3306804719537</v>
      </c>
      <c r="AM168" s="65">
        <v>1381.3415383693109</v>
      </c>
      <c r="AN168" s="65">
        <v>965.60616934989605</v>
      </c>
      <c r="AO168" s="65">
        <v>686.90351757232702</v>
      </c>
      <c r="AP168" s="65">
        <v>491.84293235556783</v>
      </c>
      <c r="AQ168" s="71">
        <v>455.24921620342798</v>
      </c>
      <c r="AR168" s="66">
        <v>14086.302863973786</v>
      </c>
      <c r="AS168" s="65">
        <v>12750.919813727431</v>
      </c>
      <c r="AT168" s="65">
        <v>10691.210627620158</v>
      </c>
      <c r="AU168" s="65">
        <v>8024.8148564832254</v>
      </c>
      <c r="AV168" s="65">
        <v>8301.165203427794</v>
      </c>
      <c r="AW168" s="65">
        <v>8087.4800929169915</v>
      </c>
      <c r="AX168" s="65">
        <v>7265.5439377785715</v>
      </c>
      <c r="AY168" s="65">
        <v>5985.3712821716772</v>
      </c>
      <c r="AZ168" s="65">
        <v>4654.6058559812091</v>
      </c>
      <c r="BA168" s="65">
        <v>3378.047942025114</v>
      </c>
      <c r="BB168" s="65">
        <v>2618.8443790208389</v>
      </c>
      <c r="BC168" s="65">
        <v>1978.0356018833522</v>
      </c>
      <c r="BD168" s="65">
        <v>1335.3630489325349</v>
      </c>
      <c r="BE168" s="65">
        <v>888.92025869955512</v>
      </c>
      <c r="BF168" s="65">
        <v>643.45605763237631</v>
      </c>
      <c r="BG168" s="65">
        <v>471.65301271942872</v>
      </c>
      <c r="BH168" s="71">
        <v>460.39108604834144</v>
      </c>
      <c r="BI168" s="66">
        <v>26291.284188555946</v>
      </c>
      <c r="BJ168" s="65">
        <v>24144.084591460258</v>
      </c>
      <c r="BK168" s="65">
        <v>20587.080138652578</v>
      </c>
      <c r="BL168" s="65">
        <v>15690.554934833501</v>
      </c>
      <c r="BM168" s="65">
        <v>15835.172933847694</v>
      </c>
      <c r="BN168" s="65">
        <v>15029.271795161334</v>
      </c>
      <c r="BO168" s="65">
        <v>13053.612718515378</v>
      </c>
      <c r="BP168" s="65">
        <v>10698.278210908114</v>
      </c>
      <c r="BQ168" s="65">
        <v>8519.5707031702295</v>
      </c>
      <c r="BR168" s="65">
        <v>6368.2290923114097</v>
      </c>
      <c r="BS168" s="65">
        <v>5007.447494736155</v>
      </c>
      <c r="BT168" s="65">
        <v>3810.3662823553059</v>
      </c>
      <c r="BU168" s="65">
        <v>2716.7045873018455</v>
      </c>
      <c r="BV168" s="65">
        <v>1854.5264280494514</v>
      </c>
      <c r="BW168" s="65">
        <v>1330.3595752047033</v>
      </c>
      <c r="BX168" s="65">
        <v>963.49594507499648</v>
      </c>
      <c r="BY168" s="71">
        <v>915.64030225176941</v>
      </c>
    </row>
    <row r="169" spans="1:77" x14ac:dyDescent="0.35">
      <c r="A169" s="72" t="s">
        <v>595</v>
      </c>
      <c r="B169" s="73" t="s">
        <v>257</v>
      </c>
      <c r="C169" s="72" t="s">
        <v>1196</v>
      </c>
      <c r="D169" s="72" t="s">
        <v>595</v>
      </c>
      <c r="E169" s="72" t="s">
        <v>594</v>
      </c>
      <c r="F169" s="72" t="s">
        <v>1207</v>
      </c>
      <c r="G169" s="73">
        <v>3327</v>
      </c>
      <c r="H169" s="74">
        <v>169096.6240482484</v>
      </c>
      <c r="I169" s="75">
        <v>4</v>
      </c>
      <c r="J16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67639</v>
      </c>
      <c r="K16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2662</v>
      </c>
      <c r="L169" s="89">
        <f>SUM(Table13453[[#This Row],[HC PiN]:[IDP PiN]])</f>
        <v>70301</v>
      </c>
      <c r="M169" s="74">
        <f>Table13453[[#This Row],[Total PiN]]*Table13453[[#This Row],[Boys (0-17)2]]</f>
        <v>18180.226057592154</v>
      </c>
      <c r="N169" s="74">
        <f>Table13453[[#This Row],[Total PiN]]*Table13453[[#This Row],[Men (18+)3]]</f>
        <v>19454.145258940473</v>
      </c>
      <c r="O169" s="74">
        <f>Table13453[[#This Row],[Total PiN]]*Table13453[[#This Row],[Girls (0-17)4]]</f>
        <v>16239.718687125609</v>
      </c>
      <c r="P169" s="74">
        <f>Table13453[[#This Row],[Total PiN]]*Table13453[[#This Row],[Women (18+)5]]</f>
        <v>16426.909996341768</v>
      </c>
      <c r="Q169" s="70">
        <v>0.25860551140939891</v>
      </c>
      <c r="R169" s="70">
        <v>0.27672643716220924</v>
      </c>
      <c r="S169" s="70">
        <v>0.23100266976466349</v>
      </c>
      <c r="T169" s="70">
        <v>0.23366538166372838</v>
      </c>
      <c r="U169" s="72">
        <v>43729.31893960014</v>
      </c>
      <c r="V169" s="72">
        <v>46793.506309029326</v>
      </c>
      <c r="W169" s="72">
        <v>39061.77160333698</v>
      </c>
      <c r="X169" s="76">
        <v>39512.027196281953</v>
      </c>
      <c r="Y169" s="67">
        <v>90522.825248629466</v>
      </c>
      <c r="Z169" s="67">
        <v>78573.798799618933</v>
      </c>
      <c r="AA169" s="73">
        <v>11767.529753708621</v>
      </c>
      <c r="AB169" s="72">
        <v>11644.023717797985</v>
      </c>
      <c r="AC169" s="72">
        <v>10613.439095385433</v>
      </c>
      <c r="AD169" s="72">
        <v>8022.5662890927006</v>
      </c>
      <c r="AE169" s="72">
        <v>6918.5967909555284</v>
      </c>
      <c r="AF169" s="72">
        <v>6129.225463464365</v>
      </c>
      <c r="AG169" s="72">
        <v>5202.1985235224347</v>
      </c>
      <c r="AH169" s="72">
        <v>4288.813867106207</v>
      </c>
      <c r="AI169" s="72">
        <v>3665.0569817084875</v>
      </c>
      <c r="AJ169" s="72">
        <v>2875.4745707018596</v>
      </c>
      <c r="AK169" s="72">
        <v>2304.5054497899282</v>
      </c>
      <c r="AL169" s="72">
        <v>1724.1780799872938</v>
      </c>
      <c r="AM169" s="72">
        <v>1192.9279367247925</v>
      </c>
      <c r="AN169" s="72">
        <v>814.88814098392129</v>
      </c>
      <c r="AO169" s="72">
        <v>583.8231355957081</v>
      </c>
      <c r="AP169" s="72">
        <v>412.21370503164525</v>
      </c>
      <c r="AQ169" s="76">
        <v>414.33729806202922</v>
      </c>
      <c r="AR169" s="73">
        <v>13345.435666565289</v>
      </c>
      <c r="AS169" s="72">
        <v>13110.565207820513</v>
      </c>
      <c r="AT169" s="72">
        <v>11792.915293161475</v>
      </c>
      <c r="AU169" s="72">
        <v>8834.6919143709565</v>
      </c>
      <c r="AV169" s="72">
        <v>8498.9073805553398</v>
      </c>
      <c r="AW169" s="72">
        <v>7892.0065237265453</v>
      </c>
      <c r="AX169" s="72">
        <v>6510.3763968293242</v>
      </c>
      <c r="AY169" s="72">
        <v>5214.8293635887303</v>
      </c>
      <c r="AZ169" s="72">
        <v>4204.405099229235</v>
      </c>
      <c r="BA169" s="72">
        <v>3129.2564247471109</v>
      </c>
      <c r="BB169" s="72">
        <v>2594.0240252475287</v>
      </c>
      <c r="BC169" s="72">
        <v>1975.0186116570364</v>
      </c>
      <c r="BD169" s="72">
        <v>1255.1484266899645</v>
      </c>
      <c r="BE169" s="72">
        <v>797.62768490391261</v>
      </c>
      <c r="BF169" s="72">
        <v>557.30253969424109</v>
      </c>
      <c r="BG169" s="72">
        <v>442.44556709841873</v>
      </c>
      <c r="BH169" s="76">
        <v>367.86912274383963</v>
      </c>
      <c r="BI169" s="73">
        <v>25112.965420273915</v>
      </c>
      <c r="BJ169" s="72">
        <v>24754.5889256185</v>
      </c>
      <c r="BK169" s="72">
        <v>22406.354388546912</v>
      </c>
      <c r="BL169" s="72">
        <v>16857.258203463658</v>
      </c>
      <c r="BM169" s="72">
        <v>15417.504171510865</v>
      </c>
      <c r="BN169" s="72">
        <v>14021.231987190911</v>
      </c>
      <c r="BO169" s="72">
        <v>11712.574920351761</v>
      </c>
      <c r="BP169" s="72">
        <v>9503.6432306949391</v>
      </c>
      <c r="BQ169" s="72">
        <v>7869.462080937722</v>
      </c>
      <c r="BR169" s="72">
        <v>6004.7309954489701</v>
      </c>
      <c r="BS169" s="72">
        <v>4898.5294750374569</v>
      </c>
      <c r="BT169" s="72">
        <v>3699.1966916443307</v>
      </c>
      <c r="BU169" s="72">
        <v>2448.076363414757</v>
      </c>
      <c r="BV169" s="72">
        <v>1612.5158258878339</v>
      </c>
      <c r="BW169" s="72">
        <v>1141.1256752899492</v>
      </c>
      <c r="BX169" s="72">
        <v>854.65927213006364</v>
      </c>
      <c r="BY169" s="76">
        <v>782.20642080586879</v>
      </c>
    </row>
    <row r="170" spans="1:77" x14ac:dyDescent="0.35">
      <c r="A170" s="65" t="s">
        <v>597</v>
      </c>
      <c r="B170" s="66" t="s">
        <v>257</v>
      </c>
      <c r="C170" s="65" t="s">
        <v>1196</v>
      </c>
      <c r="D170" s="65" t="s">
        <v>597</v>
      </c>
      <c r="E170" s="65" t="s">
        <v>596</v>
      </c>
      <c r="F170" s="65" t="s">
        <v>1208</v>
      </c>
      <c r="G170" s="66">
        <v>105</v>
      </c>
      <c r="H170" s="68">
        <v>20805.723776265069</v>
      </c>
      <c r="I170" s="69">
        <v>2</v>
      </c>
      <c r="J17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4161</v>
      </c>
      <c r="K17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63</v>
      </c>
      <c r="L170" s="88">
        <f>SUM(Table13453[[#This Row],[HC PiN]:[IDP PiN]])</f>
        <v>4224</v>
      </c>
      <c r="M170" s="68">
        <f>Table13453[[#This Row],[Total PiN]]*Table13453[[#This Row],[Boys (0-17)2]]</f>
        <v>1216.919654739957</v>
      </c>
      <c r="N170" s="68">
        <f>Table13453[[#This Row],[Total PiN]]*Table13453[[#This Row],[Men (18+)3]]</f>
        <v>1017.5585043007836</v>
      </c>
      <c r="O170" s="68">
        <f>Table13453[[#This Row],[Total PiN]]*Table13453[[#This Row],[Girls (0-17)4]]</f>
        <v>1086.4600778874183</v>
      </c>
      <c r="P170" s="68">
        <f>Table13453[[#This Row],[Total PiN]]*Table13453[[#This Row],[Women (18+)5]]</f>
        <v>903.06176307183955</v>
      </c>
      <c r="Q170" s="70">
        <v>0.28809650917139135</v>
      </c>
      <c r="R170" s="70">
        <v>0.24089926711666279</v>
      </c>
      <c r="S170" s="70">
        <v>0.25721119268168047</v>
      </c>
      <c r="T170" s="70">
        <v>0.21379303103026503</v>
      </c>
      <c r="U170" s="65">
        <v>5994.0563907261849</v>
      </c>
      <c r="V170" s="65">
        <v>5012.083609533981</v>
      </c>
      <c r="W170" s="65">
        <v>5351.4650270987349</v>
      </c>
      <c r="X170" s="71">
        <v>4448.1187489061613</v>
      </c>
      <c r="Y170" s="67">
        <v>11006.140000260166</v>
      </c>
      <c r="Z170" s="67">
        <v>9799.5837760048962</v>
      </c>
      <c r="AA170" s="66">
        <v>1772.1605769780392</v>
      </c>
      <c r="AB170" s="65">
        <v>1609.4415966865172</v>
      </c>
      <c r="AC170" s="65">
        <v>1350.037051312057</v>
      </c>
      <c r="AD170" s="65">
        <v>985.59205250846537</v>
      </c>
      <c r="AE170" s="65">
        <v>852.21145388827551</v>
      </c>
      <c r="AF170" s="65">
        <v>730.20452930205033</v>
      </c>
      <c r="AG170" s="65">
        <v>566.53151786078513</v>
      </c>
      <c r="AH170" s="65">
        <v>446.83661139539373</v>
      </c>
      <c r="AI170" s="65">
        <v>378.10201801508481</v>
      </c>
      <c r="AJ170" s="65">
        <v>299.50453573265133</v>
      </c>
      <c r="AK170" s="65">
        <v>258.88009748134903</v>
      </c>
      <c r="AL170" s="65">
        <v>192.71854218225016</v>
      </c>
      <c r="AM170" s="65">
        <v>117.59875496637797</v>
      </c>
      <c r="AN170" s="65">
        <v>80.703217840434846</v>
      </c>
      <c r="AO170" s="65">
        <v>61.502068460815323</v>
      </c>
      <c r="AP170" s="65">
        <v>52.2147000338731</v>
      </c>
      <c r="AQ170" s="71">
        <v>45.344451360476079</v>
      </c>
      <c r="AR170" s="66">
        <v>2089.209639202094</v>
      </c>
      <c r="AS170" s="65">
        <v>1819.0972031978038</v>
      </c>
      <c r="AT170" s="65">
        <v>1451.2433757375979</v>
      </c>
      <c r="AU170" s="65">
        <v>997.58371816254487</v>
      </c>
      <c r="AV170" s="65">
        <v>831.11154996275945</v>
      </c>
      <c r="AW170" s="65">
        <v>737.44045073919972</v>
      </c>
      <c r="AX170" s="65">
        <v>654.87056750928411</v>
      </c>
      <c r="AY170" s="65">
        <v>549.25693470876831</v>
      </c>
      <c r="AZ170" s="65">
        <v>474.81272960575046</v>
      </c>
      <c r="BA170" s="65">
        <v>368.16636384454426</v>
      </c>
      <c r="BB170" s="65">
        <v>310.92945191956125</v>
      </c>
      <c r="BC170" s="65">
        <v>247.32045269629427</v>
      </c>
      <c r="BD170" s="65">
        <v>171.92367027333688</v>
      </c>
      <c r="BE170" s="65">
        <v>112.85366663583903</v>
      </c>
      <c r="BF170" s="65">
        <v>78.576969543643813</v>
      </c>
      <c r="BG170" s="65">
        <v>63.95820332936789</v>
      </c>
      <c r="BH170" s="71">
        <v>47.785053191778367</v>
      </c>
      <c r="BI170" s="66">
        <v>3861.370216180133</v>
      </c>
      <c r="BJ170" s="65">
        <v>3428.5387998843212</v>
      </c>
      <c r="BK170" s="65">
        <v>2801.2804270496545</v>
      </c>
      <c r="BL170" s="65">
        <v>1983.1757706710102</v>
      </c>
      <c r="BM170" s="65">
        <v>1683.3230038510349</v>
      </c>
      <c r="BN170" s="65">
        <v>1467.6449800412499</v>
      </c>
      <c r="BO170" s="65">
        <v>1221.4020853700697</v>
      </c>
      <c r="BP170" s="65">
        <v>996.09354610416221</v>
      </c>
      <c r="BQ170" s="65">
        <v>852.9147476208351</v>
      </c>
      <c r="BR170" s="65">
        <v>667.67089957719554</v>
      </c>
      <c r="BS170" s="65">
        <v>569.80954940091021</v>
      </c>
      <c r="BT170" s="65">
        <v>440.03899487854454</v>
      </c>
      <c r="BU170" s="65">
        <v>289.52242523971495</v>
      </c>
      <c r="BV170" s="65">
        <v>193.55688447627389</v>
      </c>
      <c r="BW170" s="65">
        <v>140.07903800445911</v>
      </c>
      <c r="BX170" s="65">
        <v>116.17290336324099</v>
      </c>
      <c r="BY170" s="71">
        <v>93.12950455225446</v>
      </c>
    </row>
    <row r="171" spans="1:77" x14ac:dyDescent="0.35">
      <c r="A171" s="72" t="s">
        <v>599</v>
      </c>
      <c r="B171" s="73" t="s">
        <v>257</v>
      </c>
      <c r="C171" s="72" t="s">
        <v>1196</v>
      </c>
      <c r="D171" s="72" t="s">
        <v>599</v>
      </c>
      <c r="E171" s="72" t="s">
        <v>878</v>
      </c>
      <c r="F171" s="72" t="s">
        <v>1209</v>
      </c>
      <c r="G171" s="73">
        <v>1210</v>
      </c>
      <c r="H171" s="74">
        <v>74969.199957056713</v>
      </c>
      <c r="I171" s="75">
        <v>2</v>
      </c>
      <c r="J17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14994</v>
      </c>
      <c r="K17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726</v>
      </c>
      <c r="L171" s="89">
        <f>SUM(Table13453[[#This Row],[HC PiN]:[IDP PiN]])</f>
        <v>15720</v>
      </c>
      <c r="M171" s="74">
        <f>Table13453[[#This Row],[Total PiN]]*Table13453[[#This Row],[Boys (0-17)2]]</f>
        <v>4023.4097799240567</v>
      </c>
      <c r="N171" s="74">
        <f>Table13453[[#This Row],[Total PiN]]*Table13453[[#This Row],[Men (18+)3]]</f>
        <v>4251.7000306768368</v>
      </c>
      <c r="O171" s="74">
        <f>Table13453[[#This Row],[Total PiN]]*Table13453[[#This Row],[Girls (0-17)4]]</f>
        <v>3716.5677051806006</v>
      </c>
      <c r="P171" s="74">
        <f>Table13453[[#This Row],[Total PiN]]*Table13453[[#This Row],[Women (18+)5]]</f>
        <v>3728.3224842185041</v>
      </c>
      <c r="Q171" s="70">
        <v>0.25594209795954559</v>
      </c>
      <c r="R171" s="70">
        <v>0.27046437854178351</v>
      </c>
      <c r="S171" s="70">
        <v>0.23642288200894407</v>
      </c>
      <c r="T171" s="70">
        <v>0.23717064148972672</v>
      </c>
      <c r="U171" s="72">
        <v>19187.77431935777</v>
      </c>
      <c r="V171" s="72">
        <v>20276.498076160045</v>
      </c>
      <c r="W171" s="72">
        <v>17724.434315752154</v>
      </c>
      <c r="X171" s="76">
        <v>17780.493245786733</v>
      </c>
      <c r="Y171" s="67">
        <v>39464.272395517815</v>
      </c>
      <c r="Z171" s="67">
        <v>35504.927561538891</v>
      </c>
      <c r="AA171" s="73">
        <v>5903.1437709288384</v>
      </c>
      <c r="AB171" s="72">
        <v>5315.6623487010411</v>
      </c>
      <c r="AC171" s="72">
        <v>4438.1779681042526</v>
      </c>
      <c r="AD171" s="72">
        <v>3331.2149038393964</v>
      </c>
      <c r="AE171" s="72">
        <v>3137.4905473932536</v>
      </c>
      <c r="AF171" s="72">
        <v>2828.6199106478448</v>
      </c>
      <c r="AG171" s="72">
        <v>2310.9266635354443</v>
      </c>
      <c r="AH171" s="72">
        <v>1903.0301783545051</v>
      </c>
      <c r="AI171" s="72">
        <v>1687.952939772277</v>
      </c>
      <c r="AJ171" s="72">
        <v>1305.2164987055846</v>
      </c>
      <c r="AK171" s="72">
        <v>943.40221607126398</v>
      </c>
      <c r="AL171" s="72">
        <v>708.6730016051589</v>
      </c>
      <c r="AM171" s="72">
        <v>550.81443180896326</v>
      </c>
      <c r="AN171" s="72">
        <v>403.34337284809351</v>
      </c>
      <c r="AO171" s="72">
        <v>303.39804382464109</v>
      </c>
      <c r="AP171" s="72">
        <v>209.72154853934606</v>
      </c>
      <c r="AQ171" s="76">
        <v>224.13921685897583</v>
      </c>
      <c r="AR171" s="73">
        <v>6483.8617066946126</v>
      </c>
      <c r="AS171" s="72">
        <v>5782.1456898130036</v>
      </c>
      <c r="AT171" s="72">
        <v>4763.1382224787158</v>
      </c>
      <c r="AU171" s="72">
        <v>3487.1150238762239</v>
      </c>
      <c r="AV171" s="72">
        <v>3442.8085872127031</v>
      </c>
      <c r="AW171" s="72">
        <v>3252.2269008107064</v>
      </c>
      <c r="AX171" s="72">
        <v>2800.4111968204875</v>
      </c>
      <c r="AY171" s="72">
        <v>2282.7237839321378</v>
      </c>
      <c r="AZ171" s="72">
        <v>1810.981519926888</v>
      </c>
      <c r="BA171" s="72">
        <v>1368.157813927148</v>
      </c>
      <c r="BB171" s="72">
        <v>1176.6235204450593</v>
      </c>
      <c r="BC171" s="72">
        <v>945.7770250786067</v>
      </c>
      <c r="BD171" s="72">
        <v>672.27368699194869</v>
      </c>
      <c r="BE171" s="72">
        <v>448.42936782925347</v>
      </c>
      <c r="BF171" s="72">
        <v>315.50320973044035</v>
      </c>
      <c r="BG171" s="72">
        <v>210.107146879852</v>
      </c>
      <c r="BH171" s="76">
        <v>221.98799307003546</v>
      </c>
      <c r="BI171" s="73">
        <v>12387.005477623452</v>
      </c>
      <c r="BJ171" s="72">
        <v>11097.808038514046</v>
      </c>
      <c r="BK171" s="72">
        <v>9201.3161905829693</v>
      </c>
      <c r="BL171" s="72">
        <v>6818.3299277156202</v>
      </c>
      <c r="BM171" s="72">
        <v>6580.2991346059571</v>
      </c>
      <c r="BN171" s="72">
        <v>6080.8468114585512</v>
      </c>
      <c r="BO171" s="72">
        <v>5111.3378603559313</v>
      </c>
      <c r="BP171" s="72">
        <v>4185.7539622866434</v>
      </c>
      <c r="BQ171" s="72">
        <v>3498.9344596991655</v>
      </c>
      <c r="BR171" s="72">
        <v>2673.3743126327327</v>
      </c>
      <c r="BS171" s="72">
        <v>2120.0257365163234</v>
      </c>
      <c r="BT171" s="72">
        <v>1654.4500266837654</v>
      </c>
      <c r="BU171" s="72">
        <v>1223.0881188009116</v>
      </c>
      <c r="BV171" s="72">
        <v>851.77274067734686</v>
      </c>
      <c r="BW171" s="72">
        <v>618.90125355508144</v>
      </c>
      <c r="BX171" s="72">
        <v>419.82869541919797</v>
      </c>
      <c r="BY171" s="76">
        <v>446.12720992901137</v>
      </c>
    </row>
    <row r="172" spans="1:77" x14ac:dyDescent="0.35">
      <c r="A172" s="65" t="s">
        <v>601</v>
      </c>
      <c r="B172" s="66" t="s">
        <v>257</v>
      </c>
      <c r="C172" s="65" t="s">
        <v>1196</v>
      </c>
      <c r="D172" s="65" t="s">
        <v>601</v>
      </c>
      <c r="E172" s="65" t="s">
        <v>600</v>
      </c>
      <c r="F172" s="65" t="s">
        <v>1210</v>
      </c>
      <c r="G172" s="66">
        <v>254</v>
      </c>
      <c r="H172" s="68">
        <v>38673.73439383896</v>
      </c>
      <c r="I172" s="69">
        <v>2</v>
      </c>
      <c r="J17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7735</v>
      </c>
      <c r="K17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152</v>
      </c>
      <c r="L172" s="88">
        <f>SUM(Table13453[[#This Row],[HC PiN]:[IDP PiN]])</f>
        <v>7887</v>
      </c>
      <c r="M172" s="68">
        <f>Table13453[[#This Row],[Total PiN]]*Table13453[[#This Row],[Boys (0-17)2]]</f>
        <v>1738.1813162383717</v>
      </c>
      <c r="N172" s="68">
        <f>Table13453[[#This Row],[Total PiN]]*Table13453[[#This Row],[Men (18+)3]]</f>
        <v>2414.3347973692084</v>
      </c>
      <c r="O172" s="68">
        <f>Table13453[[#This Row],[Total PiN]]*Table13453[[#This Row],[Girls (0-17)4]]</f>
        <v>1538.9943086981409</v>
      </c>
      <c r="P172" s="68">
        <f>Table13453[[#This Row],[Total PiN]]*Table13453[[#This Row],[Women (18+)5]]</f>
        <v>2195.4895776942803</v>
      </c>
      <c r="Q172" s="70">
        <v>0.22038561128925721</v>
      </c>
      <c r="R172" s="70">
        <v>0.3061157344198312</v>
      </c>
      <c r="S172" s="70">
        <v>0.19513050699862317</v>
      </c>
      <c r="T172" s="70">
        <v>0.27836814729228859</v>
      </c>
      <c r="U172" s="65">
        <v>8523.1345952245701</v>
      </c>
      <c r="V172" s="65">
        <v>11838.638606727498</v>
      </c>
      <c r="W172" s="65">
        <v>7546.4253997998867</v>
      </c>
      <c r="X172" s="71">
        <v>10765.535792087012</v>
      </c>
      <c r="Y172" s="67">
        <v>20361.77320195207</v>
      </c>
      <c r="Z172" s="67">
        <v>18311.961191886898</v>
      </c>
      <c r="AA172" s="66">
        <v>2400.5218355707193</v>
      </c>
      <c r="AB172" s="65">
        <v>2240.7381471633985</v>
      </c>
      <c r="AC172" s="65">
        <v>1954.7647283456049</v>
      </c>
      <c r="AD172" s="65">
        <v>1559.8483876363186</v>
      </c>
      <c r="AE172" s="65">
        <v>1623.7033006976435</v>
      </c>
      <c r="AF172" s="65">
        <v>1585.3115570629639</v>
      </c>
      <c r="AG172" s="65">
        <v>1478.6911621917677</v>
      </c>
      <c r="AH172" s="65">
        <v>1258.5532542902836</v>
      </c>
      <c r="AI172" s="65">
        <v>1010.8102165536501</v>
      </c>
      <c r="AJ172" s="65">
        <v>800.44776027587898</v>
      </c>
      <c r="AK172" s="65">
        <v>675.33582235767449</v>
      </c>
      <c r="AL172" s="65">
        <v>542.43411254748401</v>
      </c>
      <c r="AM172" s="65">
        <v>444.0929506728433</v>
      </c>
      <c r="AN172" s="65">
        <v>301.63380931861673</v>
      </c>
      <c r="AO172" s="65">
        <v>197.30818479522972</v>
      </c>
      <c r="AP172" s="65">
        <v>125.04937542580879</v>
      </c>
      <c r="AQ172" s="71">
        <v>112.71658698101243</v>
      </c>
      <c r="AR172" s="66">
        <v>2885.0852846483758</v>
      </c>
      <c r="AS172" s="65">
        <v>2557.8739598810707</v>
      </c>
      <c r="AT172" s="65">
        <v>2105.1886279487167</v>
      </c>
      <c r="AU172" s="65">
        <v>1592.4103258604925</v>
      </c>
      <c r="AV172" s="65">
        <v>1677.7159936897926</v>
      </c>
      <c r="AW172" s="65">
        <v>1737.4312934963061</v>
      </c>
      <c r="AX172" s="65">
        <v>1823.5749223378423</v>
      </c>
      <c r="AY172" s="65">
        <v>1571.2371861604186</v>
      </c>
      <c r="AZ172" s="65">
        <v>1166.3777538166744</v>
      </c>
      <c r="BA172" s="65">
        <v>846.36384026927192</v>
      </c>
      <c r="BB172" s="65">
        <v>647.8972912435604</v>
      </c>
      <c r="BC172" s="65">
        <v>538.32744826979695</v>
      </c>
      <c r="BD172" s="65">
        <v>490.76690967705468</v>
      </c>
      <c r="BE172" s="65">
        <v>316.59932107105499</v>
      </c>
      <c r="BF172" s="65">
        <v>194.36282261492431</v>
      </c>
      <c r="BG172" s="65">
        <v>101.12626373677186</v>
      </c>
      <c r="BH172" s="71">
        <v>109.43395722994357</v>
      </c>
      <c r="BI172" s="66">
        <v>5285.6071202190951</v>
      </c>
      <c r="BJ172" s="65">
        <v>4798.6121070444688</v>
      </c>
      <c r="BK172" s="65">
        <v>4059.9533562943216</v>
      </c>
      <c r="BL172" s="65">
        <v>3152.2587134968107</v>
      </c>
      <c r="BM172" s="65">
        <v>3301.4192943874364</v>
      </c>
      <c r="BN172" s="65">
        <v>3322.7428505592702</v>
      </c>
      <c r="BO172" s="65">
        <v>3302.26608452961</v>
      </c>
      <c r="BP172" s="65">
        <v>2829.7904404507026</v>
      </c>
      <c r="BQ172" s="65">
        <v>2177.1879703703248</v>
      </c>
      <c r="BR172" s="65">
        <v>1646.8116005451509</v>
      </c>
      <c r="BS172" s="65">
        <v>1323.2331136012347</v>
      </c>
      <c r="BT172" s="65">
        <v>1080.761560817281</v>
      </c>
      <c r="BU172" s="65">
        <v>934.8598603498981</v>
      </c>
      <c r="BV172" s="65">
        <v>618.23313038967171</v>
      </c>
      <c r="BW172" s="65">
        <v>391.67100741015406</v>
      </c>
      <c r="BX172" s="65">
        <v>226.17563916258067</v>
      </c>
      <c r="BY172" s="71">
        <v>222.15054421095599</v>
      </c>
    </row>
    <row r="173" spans="1:77" x14ac:dyDescent="0.35">
      <c r="A173" s="72" t="s">
        <v>603</v>
      </c>
      <c r="B173" s="73" t="s">
        <v>257</v>
      </c>
      <c r="C173" s="72" t="s">
        <v>1196</v>
      </c>
      <c r="D173" s="72" t="s">
        <v>603</v>
      </c>
      <c r="E173" s="72" t="s">
        <v>602</v>
      </c>
      <c r="F173" s="72" t="s">
        <v>1211</v>
      </c>
      <c r="G173" s="73">
        <v>2105</v>
      </c>
      <c r="H173" s="74">
        <v>123986.62609316014</v>
      </c>
      <c r="I173" s="75">
        <v>4</v>
      </c>
      <c r="J17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49595</v>
      </c>
      <c r="K17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1684</v>
      </c>
      <c r="L173" s="89">
        <f>SUM(Table13453[[#This Row],[HC PiN]:[IDP PiN]])</f>
        <v>51279</v>
      </c>
      <c r="M173" s="74">
        <f>Table13453[[#This Row],[Total PiN]]*Table13453[[#This Row],[Boys (0-17)2]]</f>
        <v>11515.908000839636</v>
      </c>
      <c r="N173" s="74">
        <f>Table13453[[#This Row],[Total PiN]]*Table13453[[#This Row],[Men (18+)3]]</f>
        <v>15872.8946380176</v>
      </c>
      <c r="O173" s="74">
        <f>Table13453[[#This Row],[Total PiN]]*Table13453[[#This Row],[Girls (0-17)4]]</f>
        <v>10182.513794719231</v>
      </c>
      <c r="P173" s="74">
        <f>Table13453[[#This Row],[Total PiN]]*Table13453[[#This Row],[Women (18+)5]]</f>
        <v>13707.683566423526</v>
      </c>
      <c r="Q173" s="70">
        <v>0.22457356814367743</v>
      </c>
      <c r="R173" s="70">
        <v>0.30953986306319548</v>
      </c>
      <c r="S173" s="70">
        <v>0.19857083396164571</v>
      </c>
      <c r="T173" s="70">
        <v>0.26731573483148124</v>
      </c>
      <c r="U173" s="72">
        <v>27844.119023836953</v>
      </c>
      <c r="V173" s="72">
        <v>38378.80326254441</v>
      </c>
      <c r="W173" s="72">
        <v>24620.127743409554</v>
      </c>
      <c r="X173" s="76">
        <v>33143.576063369212</v>
      </c>
      <c r="Y173" s="67">
        <v>66222.922286381363</v>
      </c>
      <c r="Z173" s="67">
        <v>57763.703806778765</v>
      </c>
      <c r="AA173" s="73">
        <v>7842.385514716837</v>
      </c>
      <c r="AB173" s="72">
        <v>7305.2205290036973</v>
      </c>
      <c r="AC173" s="72">
        <v>6369.1062743336761</v>
      </c>
      <c r="AD173" s="72">
        <v>5127.904035065234</v>
      </c>
      <c r="AE173" s="72">
        <v>5527.6258095262892</v>
      </c>
      <c r="AF173" s="72">
        <v>5289.0894099429142</v>
      </c>
      <c r="AG173" s="72">
        <v>4495.6004107303816</v>
      </c>
      <c r="AH173" s="72">
        <v>3735.237262931154</v>
      </c>
      <c r="AI173" s="72">
        <v>3108.3410327676938</v>
      </c>
      <c r="AJ173" s="72">
        <v>2443.1767384419554</v>
      </c>
      <c r="AK173" s="72">
        <v>2022.7845398241327</v>
      </c>
      <c r="AL173" s="72">
        <v>1514.2607842600924</v>
      </c>
      <c r="AM173" s="72">
        <v>999.91835780024348</v>
      </c>
      <c r="AN173" s="72">
        <v>692.36193044721108</v>
      </c>
      <c r="AO173" s="72">
        <v>515.10660574154485</v>
      </c>
      <c r="AP173" s="72">
        <v>404.62280204111249</v>
      </c>
      <c r="AQ173" s="76">
        <v>370.96176920460687</v>
      </c>
      <c r="AR173" s="73">
        <v>8836.5433145346415</v>
      </c>
      <c r="AS173" s="72">
        <v>8316.4830610871795</v>
      </c>
      <c r="AT173" s="72">
        <v>7260.394139194831</v>
      </c>
      <c r="AU173" s="72">
        <v>5653.4724269754761</v>
      </c>
      <c r="AV173" s="72">
        <v>6186.7029902238328</v>
      </c>
      <c r="AW173" s="72">
        <v>6167.46863951459</v>
      </c>
      <c r="AX173" s="72">
        <v>5536.0318179447904</v>
      </c>
      <c r="AY173" s="72">
        <v>4639.5986389403424</v>
      </c>
      <c r="AZ173" s="72">
        <v>3727.5316011555792</v>
      </c>
      <c r="BA173" s="72">
        <v>2791.7912444158578</v>
      </c>
      <c r="BB173" s="72">
        <v>2289.0345340369263</v>
      </c>
      <c r="BC173" s="72">
        <v>1772.0117235843097</v>
      </c>
      <c r="BD173" s="72">
        <v>1234.1585021543967</v>
      </c>
      <c r="BE173" s="72">
        <v>750.52774161807633</v>
      </c>
      <c r="BF173" s="72">
        <v>471.84369298584454</v>
      </c>
      <c r="BG173" s="72">
        <v>305.33072910046036</v>
      </c>
      <c r="BH173" s="76">
        <v>283.99748891423502</v>
      </c>
      <c r="BI173" s="73">
        <v>16678.928829251479</v>
      </c>
      <c r="BJ173" s="72">
        <v>15621.70359009088</v>
      </c>
      <c r="BK173" s="72">
        <v>13629.500413528505</v>
      </c>
      <c r="BL173" s="72">
        <v>10781.376462040711</v>
      </c>
      <c r="BM173" s="72">
        <v>11714.328799750121</v>
      </c>
      <c r="BN173" s="72">
        <v>11456.558049457506</v>
      </c>
      <c r="BO173" s="72">
        <v>10031.632228675169</v>
      </c>
      <c r="BP173" s="72">
        <v>8374.8359018714964</v>
      </c>
      <c r="BQ173" s="72">
        <v>6835.8726339232744</v>
      </c>
      <c r="BR173" s="72">
        <v>5234.9679828578146</v>
      </c>
      <c r="BS173" s="72">
        <v>4311.8190738610592</v>
      </c>
      <c r="BT173" s="72">
        <v>3286.2725078444018</v>
      </c>
      <c r="BU173" s="72">
        <v>2234.07685995464</v>
      </c>
      <c r="BV173" s="72">
        <v>1442.8896720652874</v>
      </c>
      <c r="BW173" s="72">
        <v>986.95029872738928</v>
      </c>
      <c r="BX173" s="72">
        <v>709.95353114157274</v>
      </c>
      <c r="BY173" s="76">
        <v>654.95925811884194</v>
      </c>
    </row>
    <row r="174" spans="1:77" x14ac:dyDescent="0.35">
      <c r="A174" s="65" t="s">
        <v>605</v>
      </c>
      <c r="B174" s="66" t="s">
        <v>257</v>
      </c>
      <c r="C174" s="65" t="s">
        <v>1196</v>
      </c>
      <c r="D174" s="65" t="s">
        <v>605</v>
      </c>
      <c r="E174" s="65" t="s">
        <v>879</v>
      </c>
      <c r="F174" s="65" t="s">
        <v>1212</v>
      </c>
      <c r="G174" s="66">
        <v>0</v>
      </c>
      <c r="H174" s="68">
        <v>45396.512041774571</v>
      </c>
      <c r="I174" s="69">
        <v>0</v>
      </c>
      <c r="J17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7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74" s="88">
        <f>SUM(Table13453[[#This Row],[HC PiN]:[IDP PiN]])</f>
        <v>0</v>
      </c>
      <c r="M174" s="68">
        <f>Table13453[[#This Row],[Total PiN]]*Table13453[[#This Row],[Boys (0-17)2]]</f>
        <v>0</v>
      </c>
      <c r="N174" s="68">
        <f>Table13453[[#This Row],[Total PiN]]*Table13453[[#This Row],[Men (18+)3]]</f>
        <v>0</v>
      </c>
      <c r="O174" s="68">
        <f>Table13453[[#This Row],[Total PiN]]*Table13453[[#This Row],[Girls (0-17)4]]</f>
        <v>0</v>
      </c>
      <c r="P174" s="68">
        <f>Table13453[[#This Row],[Total PiN]]*Table13453[[#This Row],[Women (18+)5]]</f>
        <v>0</v>
      </c>
      <c r="Q174" s="70">
        <v>0.26887179811400158</v>
      </c>
      <c r="R174" s="70">
        <v>0.24796870363606369</v>
      </c>
      <c r="S174" s="70">
        <v>0.24701829614551718</v>
      </c>
      <c r="T174" s="70">
        <v>0.23614120210441786</v>
      </c>
      <c r="U174" s="65">
        <v>12205.841820775855</v>
      </c>
      <c r="V174" s="65">
        <v>11256.914240597795</v>
      </c>
      <c r="W174" s="65">
        <v>11213.769055508608</v>
      </c>
      <c r="X174" s="71">
        <v>10719.986924892328</v>
      </c>
      <c r="Y174" s="67">
        <v>23462.75606137365</v>
      </c>
      <c r="Z174" s="67">
        <v>21933.755980400936</v>
      </c>
      <c r="AA174" s="66">
        <v>3508.0691816087806</v>
      </c>
      <c r="AB174" s="65">
        <v>3356.0979351098704</v>
      </c>
      <c r="AC174" s="65">
        <v>2963.46575112242</v>
      </c>
      <c r="AD174" s="65">
        <v>2200.766554903928</v>
      </c>
      <c r="AE174" s="65">
        <v>1866.7670106100861</v>
      </c>
      <c r="AF174" s="65">
        <v>1628.0640341362937</v>
      </c>
      <c r="AG174" s="65">
        <v>1347.7112825234535</v>
      </c>
      <c r="AH174" s="65">
        <v>1113.1787495418396</v>
      </c>
      <c r="AI174" s="65">
        <v>1000.2221676396434</v>
      </c>
      <c r="AJ174" s="65">
        <v>778.55931781863853</v>
      </c>
      <c r="AK174" s="65">
        <v>561.48578797909579</v>
      </c>
      <c r="AL174" s="65">
        <v>432.21755458567634</v>
      </c>
      <c r="AM174" s="65">
        <v>347.59365480906968</v>
      </c>
      <c r="AN174" s="65">
        <v>271.7426891788183</v>
      </c>
      <c r="AO174" s="65">
        <v>218.05391422737353</v>
      </c>
      <c r="AP174" s="65">
        <v>187.3357068913015</v>
      </c>
      <c r="AQ174" s="71">
        <v>152.42468771464169</v>
      </c>
      <c r="AR174" s="66">
        <v>3905.1658804874487</v>
      </c>
      <c r="AS174" s="65">
        <v>3679.0501419600664</v>
      </c>
      <c r="AT174" s="65">
        <v>3179.9886845796395</v>
      </c>
      <c r="AU174" s="65">
        <v>2298.6430044641475</v>
      </c>
      <c r="AV174" s="65">
        <v>2074.9224203740982</v>
      </c>
      <c r="AW174" s="65">
        <v>1846.2270053577474</v>
      </c>
      <c r="AX174" s="65">
        <v>1454.6416334849105</v>
      </c>
      <c r="AY174" s="65">
        <v>1123.6574503010181</v>
      </c>
      <c r="AZ174" s="65">
        <v>875.74916062511784</v>
      </c>
      <c r="BA174" s="65">
        <v>666.8605845791277</v>
      </c>
      <c r="BB174" s="65">
        <v>599.32817248986714</v>
      </c>
      <c r="BC174" s="65">
        <v>521.87118372618897</v>
      </c>
      <c r="BD174" s="65">
        <v>434.00397027252376</v>
      </c>
      <c r="BE174" s="65">
        <v>304.81910764642635</v>
      </c>
      <c r="BF174" s="65">
        <v>215.22447078074131</v>
      </c>
      <c r="BG174" s="65">
        <v>135.41042791390532</v>
      </c>
      <c r="BH174" s="71">
        <v>147.19276233066998</v>
      </c>
      <c r="BI174" s="66">
        <v>7413.2350620962288</v>
      </c>
      <c r="BJ174" s="65">
        <v>7035.1480770699354</v>
      </c>
      <c r="BK174" s="65">
        <v>6143.4544357020586</v>
      </c>
      <c r="BL174" s="65">
        <v>4499.409559368075</v>
      </c>
      <c r="BM174" s="65">
        <v>3941.6894309841846</v>
      </c>
      <c r="BN174" s="65">
        <v>3474.2910394940413</v>
      </c>
      <c r="BO174" s="65">
        <v>2802.352916008364</v>
      </c>
      <c r="BP174" s="65">
        <v>2236.8361998428577</v>
      </c>
      <c r="BQ174" s="65">
        <v>1875.971328264761</v>
      </c>
      <c r="BR174" s="65">
        <v>1445.4199023977662</v>
      </c>
      <c r="BS174" s="65">
        <v>1160.8139604689629</v>
      </c>
      <c r="BT174" s="65">
        <v>954.08873831186531</v>
      </c>
      <c r="BU174" s="65">
        <v>781.59762508159315</v>
      </c>
      <c r="BV174" s="65">
        <v>576.56179682524464</v>
      </c>
      <c r="BW174" s="65">
        <v>433.27838500811487</v>
      </c>
      <c r="BX174" s="65">
        <v>322.74613480520679</v>
      </c>
      <c r="BY174" s="71">
        <v>299.61745004531173</v>
      </c>
    </row>
    <row r="175" spans="1:77" x14ac:dyDescent="0.35">
      <c r="A175" s="72" t="s">
        <v>262</v>
      </c>
      <c r="B175" s="73" t="s">
        <v>257</v>
      </c>
      <c r="C175" s="72" t="s">
        <v>1196</v>
      </c>
      <c r="D175" s="72" t="s">
        <v>262</v>
      </c>
      <c r="E175" s="72" t="s">
        <v>880</v>
      </c>
      <c r="F175" s="72" t="s">
        <v>1213</v>
      </c>
      <c r="G175" s="73">
        <v>730</v>
      </c>
      <c r="H175" s="74">
        <v>81922.544569344449</v>
      </c>
      <c r="I175" s="75">
        <v>1.5</v>
      </c>
      <c r="J17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7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75" s="89">
        <f>SUM(Table13453[[#This Row],[HC PiN]:[IDP PiN]])</f>
        <v>0</v>
      </c>
      <c r="M175" s="74">
        <f>Table13453[[#This Row],[Total PiN]]*Table13453[[#This Row],[Boys (0-17)2]]</f>
        <v>0</v>
      </c>
      <c r="N175" s="74">
        <f>Table13453[[#This Row],[Total PiN]]*Table13453[[#This Row],[Men (18+)3]]</f>
        <v>0</v>
      </c>
      <c r="O175" s="74">
        <f>Table13453[[#This Row],[Total PiN]]*Table13453[[#This Row],[Girls (0-17)4]]</f>
        <v>0</v>
      </c>
      <c r="P175" s="74">
        <f>Table13453[[#This Row],[Total PiN]]*Table13453[[#This Row],[Women (18+)5]]</f>
        <v>0</v>
      </c>
      <c r="Q175" s="70">
        <v>0.22109025269357188</v>
      </c>
      <c r="R175" s="70">
        <v>0.31198928958372457</v>
      </c>
      <c r="S175" s="70">
        <v>0.20117877508780596</v>
      </c>
      <c r="T175" s="70">
        <v>0.26574168263489789</v>
      </c>
      <c r="U175" s="72">
        <v>18112.276080136769</v>
      </c>
      <c r="V175" s="72">
        <v>25558.95648108079</v>
      </c>
      <c r="W175" s="72">
        <v>16481.077168536907</v>
      </c>
      <c r="X175" s="76">
        <v>21770.234839590012</v>
      </c>
      <c r="Y175" s="67">
        <v>43671.232561217563</v>
      </c>
      <c r="Z175" s="67">
        <v>38251.312008126915</v>
      </c>
      <c r="AA175" s="73">
        <v>5049.638281299659</v>
      </c>
      <c r="AB175" s="72">
        <v>4884.0093723114023</v>
      </c>
      <c r="AC175" s="72">
        <v>4399.9615616540987</v>
      </c>
      <c r="AD175" s="72">
        <v>3509.580120266563</v>
      </c>
      <c r="AE175" s="72">
        <v>3552.200840974022</v>
      </c>
      <c r="AF175" s="72">
        <v>3407.7931804976442</v>
      </c>
      <c r="AG175" s="72">
        <v>3119.5678791297578</v>
      </c>
      <c r="AH175" s="72">
        <v>2573.4624595538262</v>
      </c>
      <c r="AI175" s="72">
        <v>1928.0989152804837</v>
      </c>
      <c r="AJ175" s="72">
        <v>1472.1915333829033</v>
      </c>
      <c r="AK175" s="72">
        <v>1238.5122481262645</v>
      </c>
      <c r="AL175" s="72">
        <v>968.22267472995054</v>
      </c>
      <c r="AM175" s="72">
        <v>731.74582017771024</v>
      </c>
      <c r="AN175" s="72">
        <v>520.47150140644715</v>
      </c>
      <c r="AO175" s="72">
        <v>377.51088157584269</v>
      </c>
      <c r="AP175" s="72">
        <v>246.00824679343492</v>
      </c>
      <c r="AQ175" s="76">
        <v>272.33649096689948</v>
      </c>
      <c r="AR175" s="73">
        <v>5575.8388660325973</v>
      </c>
      <c r="AS175" s="72">
        <v>5406.6735382589322</v>
      </c>
      <c r="AT175" s="72">
        <v>4836.8881939567527</v>
      </c>
      <c r="AU175" s="72">
        <v>3750.4082126388294</v>
      </c>
      <c r="AV175" s="72">
        <v>3934.3684670054167</v>
      </c>
      <c r="AW175" s="72">
        <v>3948.7726132537637</v>
      </c>
      <c r="AX175" s="72">
        <v>3755.0850308933213</v>
      </c>
      <c r="AY175" s="72">
        <v>3198.539762790931</v>
      </c>
      <c r="AZ175" s="72">
        <v>2553.6524890415176</v>
      </c>
      <c r="BA175" s="72">
        <v>1884.8283419071606</v>
      </c>
      <c r="BB175" s="72">
        <v>1451.1124316608923</v>
      </c>
      <c r="BC175" s="72">
        <v>1131.0526970940284</v>
      </c>
      <c r="BD175" s="72">
        <v>854.74149873824331</v>
      </c>
      <c r="BE175" s="72">
        <v>552.43906668203363</v>
      </c>
      <c r="BF175" s="72">
        <v>366.86788973396023</v>
      </c>
      <c r="BG175" s="72">
        <v>232.51606109675859</v>
      </c>
      <c r="BH175" s="76">
        <v>237.44740043242433</v>
      </c>
      <c r="BI175" s="73">
        <v>10625.477147332256</v>
      </c>
      <c r="BJ175" s="72">
        <v>10290.682910570335</v>
      </c>
      <c r="BK175" s="72">
        <v>9236.8497556108541</v>
      </c>
      <c r="BL175" s="72">
        <v>7259.9883329053928</v>
      </c>
      <c r="BM175" s="72">
        <v>7486.5693079794382</v>
      </c>
      <c r="BN175" s="72">
        <v>7356.565793751407</v>
      </c>
      <c r="BO175" s="72">
        <v>6874.6529100230791</v>
      </c>
      <c r="BP175" s="72">
        <v>5772.0022223447568</v>
      </c>
      <c r="BQ175" s="72">
        <v>4481.7514043220017</v>
      </c>
      <c r="BR175" s="72">
        <v>3357.0198752900628</v>
      </c>
      <c r="BS175" s="72">
        <v>2689.6246797871568</v>
      </c>
      <c r="BT175" s="72">
        <v>2099.2753718239792</v>
      </c>
      <c r="BU175" s="72">
        <v>1586.4873189159534</v>
      </c>
      <c r="BV175" s="72">
        <v>1072.9105680884809</v>
      </c>
      <c r="BW175" s="72">
        <v>744.37877130980257</v>
      </c>
      <c r="BX175" s="72">
        <v>478.52430789019348</v>
      </c>
      <c r="BY175" s="76">
        <v>509.78389139932386</v>
      </c>
    </row>
    <row r="176" spans="1:77" x14ac:dyDescent="0.35">
      <c r="A176" s="65" t="s">
        <v>607</v>
      </c>
      <c r="B176" s="66" t="s">
        <v>257</v>
      </c>
      <c r="C176" s="65" t="s">
        <v>1196</v>
      </c>
      <c r="D176" s="65" t="s">
        <v>607</v>
      </c>
      <c r="E176" s="65" t="s">
        <v>606</v>
      </c>
      <c r="F176" s="65" t="s">
        <v>1214</v>
      </c>
      <c r="G176" s="66">
        <v>72</v>
      </c>
      <c r="H176" s="68">
        <v>72320.007695043314</v>
      </c>
      <c r="I176" s="69">
        <v>0</v>
      </c>
      <c r="J17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7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76" s="88">
        <f>SUM(Table13453[[#This Row],[HC PiN]:[IDP PiN]])</f>
        <v>0</v>
      </c>
      <c r="M176" s="68">
        <f>Table13453[[#This Row],[Total PiN]]*Table13453[[#This Row],[Boys (0-17)2]]</f>
        <v>0</v>
      </c>
      <c r="N176" s="68">
        <f>Table13453[[#This Row],[Total PiN]]*Table13453[[#This Row],[Men (18+)3]]</f>
        <v>0</v>
      </c>
      <c r="O176" s="68">
        <f>Table13453[[#This Row],[Total PiN]]*Table13453[[#This Row],[Girls (0-17)4]]</f>
        <v>0</v>
      </c>
      <c r="P176" s="68">
        <f>Table13453[[#This Row],[Total PiN]]*Table13453[[#This Row],[Women (18+)5]]</f>
        <v>0</v>
      </c>
      <c r="Q176" s="70">
        <v>0.25119661763566892</v>
      </c>
      <c r="R176" s="70">
        <v>0.25534632765633547</v>
      </c>
      <c r="S176" s="70">
        <v>0.22682834093491339</v>
      </c>
      <c r="T176" s="70">
        <v>0.26662871377308195</v>
      </c>
      <c r="U176" s="65">
        <v>18166.541320380431</v>
      </c>
      <c r="V176" s="65">
        <v>18466.648381007231</v>
      </c>
      <c r="W176" s="65">
        <v>16404.227361866844</v>
      </c>
      <c r="X176" s="71">
        <v>19282.590631788789</v>
      </c>
      <c r="Y176" s="67">
        <v>36633.189701387659</v>
      </c>
      <c r="Z176" s="67">
        <v>35686.817993655633</v>
      </c>
      <c r="AA176" s="66">
        <v>5005.1675070656411</v>
      </c>
      <c r="AB176" s="65">
        <v>4887.3882875867475</v>
      </c>
      <c r="AC176" s="65">
        <v>4409.127556061404</v>
      </c>
      <c r="AD176" s="65">
        <v>3355.6645887882009</v>
      </c>
      <c r="AE176" s="65">
        <v>2941.4463977430187</v>
      </c>
      <c r="AF176" s="65">
        <v>2744.6529405739561</v>
      </c>
      <c r="AG176" s="65">
        <v>2666.8600045233898</v>
      </c>
      <c r="AH176" s="65">
        <v>2274.4205383083199</v>
      </c>
      <c r="AI176" s="65">
        <v>1834.9421597101662</v>
      </c>
      <c r="AJ176" s="65">
        <v>1405.5737652023738</v>
      </c>
      <c r="AK176" s="65">
        <v>1052.6092118914271</v>
      </c>
      <c r="AL176" s="65">
        <v>836.04011517762706</v>
      </c>
      <c r="AM176" s="65">
        <v>715.21823429241897</v>
      </c>
      <c r="AN176" s="65">
        <v>547.33669504287286</v>
      </c>
      <c r="AO176" s="65">
        <v>418.96825870099093</v>
      </c>
      <c r="AP176" s="65">
        <v>280.37863281455475</v>
      </c>
      <c r="AQ176" s="71">
        <v>311.02310017252142</v>
      </c>
      <c r="AR176" s="66">
        <v>5369.6093724294169</v>
      </c>
      <c r="AS176" s="65">
        <v>5468.3046925323897</v>
      </c>
      <c r="AT176" s="65">
        <v>5025.8466061407444</v>
      </c>
      <c r="AU176" s="65">
        <v>3602.0589022886011</v>
      </c>
      <c r="AV176" s="65">
        <v>2817.1195803692831</v>
      </c>
      <c r="AW176" s="65">
        <v>2574.8936328145942</v>
      </c>
      <c r="AX176" s="65">
        <v>2633.4657185704009</v>
      </c>
      <c r="AY176" s="65">
        <v>2274.4055134554146</v>
      </c>
      <c r="AZ176" s="65">
        <v>1869.9571013117531</v>
      </c>
      <c r="BA176" s="65">
        <v>1365.8846791468745</v>
      </c>
      <c r="BB176" s="65">
        <v>946.55771513574939</v>
      </c>
      <c r="BC176" s="65">
        <v>755.01044355815236</v>
      </c>
      <c r="BD176" s="65">
        <v>655.87385189470751</v>
      </c>
      <c r="BE176" s="65">
        <v>469.01908048743809</v>
      </c>
      <c r="BF176" s="65">
        <v>338.90470234184704</v>
      </c>
      <c r="BG176" s="65">
        <v>245.41235570060203</v>
      </c>
      <c r="BH176" s="71">
        <v>220.86575320969655</v>
      </c>
      <c r="BI176" s="66">
        <v>10374.776879495057</v>
      </c>
      <c r="BJ176" s="65">
        <v>10355.692980119136</v>
      </c>
      <c r="BK176" s="65">
        <v>9434.9741622021484</v>
      </c>
      <c r="BL176" s="65">
        <v>6957.7234910768011</v>
      </c>
      <c r="BM176" s="65">
        <v>5758.5659781122995</v>
      </c>
      <c r="BN176" s="65">
        <v>5319.5465733885503</v>
      </c>
      <c r="BO176" s="65">
        <v>5300.3257230937907</v>
      </c>
      <c r="BP176" s="65">
        <v>4548.8260517637345</v>
      </c>
      <c r="BQ176" s="65">
        <v>3704.8992610219202</v>
      </c>
      <c r="BR176" s="65">
        <v>2771.4584443492486</v>
      </c>
      <c r="BS176" s="65">
        <v>1999.1669270271761</v>
      </c>
      <c r="BT176" s="65">
        <v>1591.0505587357795</v>
      </c>
      <c r="BU176" s="65">
        <v>1371.0920861871266</v>
      </c>
      <c r="BV176" s="65">
        <v>1016.355775530311</v>
      </c>
      <c r="BW176" s="65">
        <v>757.87296104283803</v>
      </c>
      <c r="BX176" s="65">
        <v>525.79098851515676</v>
      </c>
      <c r="BY176" s="71">
        <v>531.88885338221792</v>
      </c>
    </row>
    <row r="177" spans="1:77" x14ac:dyDescent="0.35">
      <c r="A177" s="72" t="s">
        <v>609</v>
      </c>
      <c r="B177" s="73" t="s">
        <v>257</v>
      </c>
      <c r="C177" s="72" t="s">
        <v>1196</v>
      </c>
      <c r="D177" s="72" t="s">
        <v>609</v>
      </c>
      <c r="E177" s="72" t="s">
        <v>608</v>
      </c>
      <c r="F177" s="72" t="s">
        <v>1215</v>
      </c>
      <c r="G177" s="73">
        <v>947</v>
      </c>
      <c r="H177" s="74">
        <v>47121.461998554427</v>
      </c>
      <c r="I177" s="75">
        <v>0</v>
      </c>
      <c r="J17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7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77" s="89">
        <f>SUM(Table13453[[#This Row],[HC PiN]:[IDP PiN]])</f>
        <v>0</v>
      </c>
      <c r="M177" s="74">
        <f>Table13453[[#This Row],[Total PiN]]*Table13453[[#This Row],[Boys (0-17)2]]</f>
        <v>0</v>
      </c>
      <c r="N177" s="74">
        <f>Table13453[[#This Row],[Total PiN]]*Table13453[[#This Row],[Men (18+)3]]</f>
        <v>0</v>
      </c>
      <c r="O177" s="74">
        <f>Table13453[[#This Row],[Total PiN]]*Table13453[[#This Row],[Girls (0-17)4]]</f>
        <v>0</v>
      </c>
      <c r="P177" s="74">
        <f>Table13453[[#This Row],[Total PiN]]*Table13453[[#This Row],[Women (18+)5]]</f>
        <v>0</v>
      </c>
      <c r="Q177" s="70">
        <v>0.26952042307763652</v>
      </c>
      <c r="R177" s="70">
        <v>0.25333865353971519</v>
      </c>
      <c r="S177" s="70">
        <v>0.23843235831151546</v>
      </c>
      <c r="T177" s="70">
        <v>0.23870856507113253</v>
      </c>
      <c r="U177" s="72">
        <v>12700.19637388716</v>
      </c>
      <c r="V177" s="72">
        <v>11937.687735536634</v>
      </c>
      <c r="W177" s="72">
        <v>11235.281311401788</v>
      </c>
      <c r="X177" s="76">
        <v>11248.296577728828</v>
      </c>
      <c r="Y177" s="67">
        <v>24637.884109423794</v>
      </c>
      <c r="Z177" s="67">
        <v>22483.577889130618</v>
      </c>
      <c r="AA177" s="73">
        <v>3396.1122050996796</v>
      </c>
      <c r="AB177" s="72">
        <v>3351.7340592004043</v>
      </c>
      <c r="AC177" s="72">
        <v>3046.3688839943779</v>
      </c>
      <c r="AD177" s="72">
        <v>2291.9568689127323</v>
      </c>
      <c r="AE177" s="72">
        <v>1957.6156479329636</v>
      </c>
      <c r="AF177" s="72">
        <v>1716.5528391516175</v>
      </c>
      <c r="AG177" s="72">
        <v>1435.8606543879816</v>
      </c>
      <c r="AH177" s="72">
        <v>1162.8856141345241</v>
      </c>
      <c r="AI177" s="72">
        <v>951.31108423480111</v>
      </c>
      <c r="AJ177" s="72">
        <v>760.73316441806708</v>
      </c>
      <c r="AK177" s="72">
        <v>669.27169173931736</v>
      </c>
      <c r="AL177" s="72">
        <v>536.63864327565727</v>
      </c>
      <c r="AM177" s="72">
        <v>407.76633071452392</v>
      </c>
      <c r="AN177" s="72">
        <v>291.84788562690488</v>
      </c>
      <c r="AO177" s="72">
        <v>212.06513884293776</v>
      </c>
      <c r="AP177" s="72">
        <v>149.24495191065716</v>
      </c>
      <c r="AQ177" s="76">
        <v>145.6122255534724</v>
      </c>
      <c r="AR177" s="73">
        <v>4039.8083008106419</v>
      </c>
      <c r="AS177" s="72">
        <v>3826.5978326320514</v>
      </c>
      <c r="AT177" s="72">
        <v>3323.576235500414</v>
      </c>
      <c r="AU177" s="72">
        <v>2405.6754581003929</v>
      </c>
      <c r="AV177" s="72">
        <v>2157.2008746593328</v>
      </c>
      <c r="AW177" s="72">
        <v>1941.3101390222905</v>
      </c>
      <c r="AX177" s="72">
        <v>1592.1358945365507</v>
      </c>
      <c r="AY177" s="72">
        <v>1279.7528286683917</v>
      </c>
      <c r="AZ177" s="72">
        <v>1083.4473663899687</v>
      </c>
      <c r="BA177" s="72">
        <v>796.2012744356291</v>
      </c>
      <c r="BB177" s="72">
        <v>576.31643015816485</v>
      </c>
      <c r="BC177" s="72">
        <v>457.19994652683448</v>
      </c>
      <c r="BD177" s="72">
        <v>363.63911124311733</v>
      </c>
      <c r="BE177" s="72">
        <v>271.87783899186513</v>
      </c>
      <c r="BF177" s="72">
        <v>211.4324098335058</v>
      </c>
      <c r="BG177" s="72">
        <v>154.61177111795399</v>
      </c>
      <c r="BH177" s="76">
        <v>157.10039679669248</v>
      </c>
      <c r="BI177" s="73">
        <v>7435.9205059103206</v>
      </c>
      <c r="BJ177" s="72">
        <v>7178.3318918324549</v>
      </c>
      <c r="BK177" s="72">
        <v>6369.9451194947924</v>
      </c>
      <c r="BL177" s="72">
        <v>4697.6323270131252</v>
      </c>
      <c r="BM177" s="72">
        <v>4114.8165225922958</v>
      </c>
      <c r="BN177" s="72">
        <v>3657.8629781739082</v>
      </c>
      <c r="BO177" s="72">
        <v>3027.9965489245324</v>
      </c>
      <c r="BP177" s="72">
        <v>2442.6384428029155</v>
      </c>
      <c r="BQ177" s="72">
        <v>2034.7584506247701</v>
      </c>
      <c r="BR177" s="72">
        <v>1556.9344388536961</v>
      </c>
      <c r="BS177" s="72">
        <v>1245.5881218974821</v>
      </c>
      <c r="BT177" s="72">
        <v>993.8385898024917</v>
      </c>
      <c r="BU177" s="72">
        <v>771.40544195764119</v>
      </c>
      <c r="BV177" s="72">
        <v>563.72572461877007</v>
      </c>
      <c r="BW177" s="72">
        <v>423.49754867644356</v>
      </c>
      <c r="BX177" s="72">
        <v>303.85672302861116</v>
      </c>
      <c r="BY177" s="76">
        <v>302.71262235016479</v>
      </c>
    </row>
    <row r="178" spans="1:77" x14ac:dyDescent="0.35">
      <c r="A178" s="65" t="s">
        <v>611</v>
      </c>
      <c r="B178" s="66" t="s">
        <v>257</v>
      </c>
      <c r="C178" s="65" t="s">
        <v>1196</v>
      </c>
      <c r="D178" s="65" t="s">
        <v>611</v>
      </c>
      <c r="E178" s="65" t="s">
        <v>610</v>
      </c>
      <c r="F178" s="65" t="s">
        <v>1216</v>
      </c>
      <c r="G178" s="66">
        <v>60</v>
      </c>
      <c r="H178" s="68">
        <v>14108.32996656184</v>
      </c>
      <c r="I178" s="69">
        <v>0</v>
      </c>
      <c r="J17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7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78" s="88">
        <f>SUM(Table13453[[#This Row],[HC PiN]:[IDP PiN]])</f>
        <v>0</v>
      </c>
      <c r="M178" s="68">
        <f>Table13453[[#This Row],[Total PiN]]*Table13453[[#This Row],[Boys (0-17)2]]</f>
        <v>0</v>
      </c>
      <c r="N178" s="68">
        <f>Table13453[[#This Row],[Total PiN]]*Table13453[[#This Row],[Men (18+)3]]</f>
        <v>0</v>
      </c>
      <c r="O178" s="68">
        <f>Table13453[[#This Row],[Total PiN]]*Table13453[[#This Row],[Girls (0-17)4]]</f>
        <v>0</v>
      </c>
      <c r="P178" s="68">
        <f>Table13453[[#This Row],[Total PiN]]*Table13453[[#This Row],[Women (18+)5]]</f>
        <v>0</v>
      </c>
      <c r="Q178" s="70">
        <v>0.26551831635408862</v>
      </c>
      <c r="R178" s="70">
        <v>0.22098438853131322</v>
      </c>
      <c r="S178" s="70">
        <v>0.25263892847312025</v>
      </c>
      <c r="T178" s="70">
        <v>0.26085836664147777</v>
      </c>
      <c r="U178" s="65">
        <v>3746.0200192894349</v>
      </c>
      <c r="V178" s="65">
        <v>3117.7206708586709</v>
      </c>
      <c r="W178" s="65">
        <v>3564.3133652973956</v>
      </c>
      <c r="X178" s="71">
        <v>3680.2759111163364</v>
      </c>
      <c r="Y178" s="67">
        <v>6863.7406901481063</v>
      </c>
      <c r="Z178" s="67">
        <v>7244.5892764137316</v>
      </c>
      <c r="AA178" s="66">
        <v>1171.2080969063391</v>
      </c>
      <c r="AB178" s="65">
        <v>1069.0797270538517</v>
      </c>
      <c r="AC178" s="65">
        <v>903.8964840537094</v>
      </c>
      <c r="AD178" s="65">
        <v>673.97177717266743</v>
      </c>
      <c r="AE178" s="65">
        <v>616.23649854590053</v>
      </c>
      <c r="AF178" s="65">
        <v>541.7810943791477</v>
      </c>
      <c r="AG178" s="65">
        <v>418.667343264691</v>
      </c>
      <c r="AH178" s="65">
        <v>342.51520683782883</v>
      </c>
      <c r="AI178" s="65">
        <v>315.39725278162604</v>
      </c>
      <c r="AJ178" s="65">
        <v>258.95379846028993</v>
      </c>
      <c r="AK178" s="65">
        <v>210.15474321176538</v>
      </c>
      <c r="AL178" s="65">
        <v>182.37782026601678</v>
      </c>
      <c r="AM178" s="65">
        <v>172.05516231175409</v>
      </c>
      <c r="AN178" s="65">
        <v>133.63542678553287</v>
      </c>
      <c r="AO178" s="65">
        <v>100.43462443144041</v>
      </c>
      <c r="AP178" s="65">
        <v>61.126483203616907</v>
      </c>
      <c r="AQ178" s="71">
        <v>73.097736747555842</v>
      </c>
      <c r="AR178" s="66">
        <v>1239.71529184972</v>
      </c>
      <c r="AS178" s="65">
        <v>1132.613363154335</v>
      </c>
      <c r="AT178" s="65">
        <v>950.05574146582705</v>
      </c>
      <c r="AU178" s="65">
        <v>673.31143498976519</v>
      </c>
      <c r="AV178" s="65">
        <v>597.45503915266454</v>
      </c>
      <c r="AW178" s="65">
        <v>509.68617659670593</v>
      </c>
      <c r="AX178" s="65">
        <v>347.36393811226242</v>
      </c>
      <c r="AY178" s="65">
        <v>262.46282268543467</v>
      </c>
      <c r="AZ178" s="65">
        <v>246.65592190973013</v>
      </c>
      <c r="BA178" s="65">
        <v>190.9597480181279</v>
      </c>
      <c r="BB178" s="65">
        <v>148.70574891330654</v>
      </c>
      <c r="BC178" s="65">
        <v>131.52774751085849</v>
      </c>
      <c r="BD178" s="65">
        <v>111.5754818163161</v>
      </c>
      <c r="BE178" s="65">
        <v>98.51468288130053</v>
      </c>
      <c r="BF178" s="65">
        <v>87.025521122380141</v>
      </c>
      <c r="BG178" s="65">
        <v>60.267559380890269</v>
      </c>
      <c r="BH178" s="71">
        <v>75.844470588481201</v>
      </c>
      <c r="BI178" s="66">
        <v>2410.9233887560595</v>
      </c>
      <c r="BJ178" s="65">
        <v>2201.6930902081863</v>
      </c>
      <c r="BK178" s="65">
        <v>1853.9522255195366</v>
      </c>
      <c r="BL178" s="65">
        <v>1347.2832121624324</v>
      </c>
      <c r="BM178" s="65">
        <v>1213.6915376985648</v>
      </c>
      <c r="BN178" s="65">
        <v>1051.4672709758536</v>
      </c>
      <c r="BO178" s="65">
        <v>766.03128137695353</v>
      </c>
      <c r="BP178" s="65">
        <v>604.97802952326344</v>
      </c>
      <c r="BQ178" s="65">
        <v>562.05317469135605</v>
      </c>
      <c r="BR178" s="65">
        <v>449.91354647841786</v>
      </c>
      <c r="BS178" s="65">
        <v>358.86049212507186</v>
      </c>
      <c r="BT178" s="65">
        <v>313.90556777687527</v>
      </c>
      <c r="BU178" s="65">
        <v>283.63064412807023</v>
      </c>
      <c r="BV178" s="65">
        <v>232.15010966683332</v>
      </c>
      <c r="BW178" s="65">
        <v>187.46014555382058</v>
      </c>
      <c r="BX178" s="65">
        <v>121.3940425845072</v>
      </c>
      <c r="BY178" s="71">
        <v>148.942207336037</v>
      </c>
    </row>
    <row r="179" spans="1:77" x14ac:dyDescent="0.35">
      <c r="A179" s="72" t="s">
        <v>613</v>
      </c>
      <c r="B179" s="73" t="s">
        <v>257</v>
      </c>
      <c r="C179" s="72" t="s">
        <v>1196</v>
      </c>
      <c r="D179" s="72" t="s">
        <v>613</v>
      </c>
      <c r="E179" s="72" t="s">
        <v>612</v>
      </c>
      <c r="F179" s="72" t="s">
        <v>1217</v>
      </c>
      <c r="G179" s="73">
        <v>156</v>
      </c>
      <c r="H179" s="74">
        <v>32657.359385447115</v>
      </c>
      <c r="I179" s="75">
        <v>0</v>
      </c>
      <c r="J17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7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79" s="89">
        <f>SUM(Table13453[[#This Row],[HC PiN]:[IDP PiN]])</f>
        <v>0</v>
      </c>
      <c r="M179" s="74">
        <f>Table13453[[#This Row],[Total PiN]]*Table13453[[#This Row],[Boys (0-17)2]]</f>
        <v>0</v>
      </c>
      <c r="N179" s="74">
        <f>Table13453[[#This Row],[Total PiN]]*Table13453[[#This Row],[Men (18+)3]]</f>
        <v>0</v>
      </c>
      <c r="O179" s="74">
        <f>Table13453[[#This Row],[Total PiN]]*Table13453[[#This Row],[Girls (0-17)4]]</f>
        <v>0</v>
      </c>
      <c r="P179" s="74">
        <f>Table13453[[#This Row],[Total PiN]]*Table13453[[#This Row],[Women (18+)5]]</f>
        <v>0</v>
      </c>
      <c r="Q179" s="70">
        <v>0.27263959264896104</v>
      </c>
      <c r="R179" s="70">
        <v>0.2296087015951008</v>
      </c>
      <c r="S179" s="70">
        <v>0.23996206032386747</v>
      </c>
      <c r="T179" s="70">
        <v>0.2577896454320705</v>
      </c>
      <c r="U179" s="72">
        <v>8903.6891598390266</v>
      </c>
      <c r="V179" s="72">
        <v>7498.4138860170906</v>
      </c>
      <c r="W179" s="72">
        <v>7836.5272428688795</v>
      </c>
      <c r="X179" s="76">
        <v>8418.7290967221106</v>
      </c>
      <c r="Y179" s="67">
        <v>16402.103045856118</v>
      </c>
      <c r="Z179" s="67">
        <v>16255.256339590989</v>
      </c>
      <c r="AA179" s="73">
        <v>2724.2701578112978</v>
      </c>
      <c r="AB179" s="72">
        <v>2363.0981874982122</v>
      </c>
      <c r="AC179" s="72">
        <v>1888.0922638853397</v>
      </c>
      <c r="AD179" s="72">
        <v>1368.2113020657926</v>
      </c>
      <c r="AE179" s="72">
        <v>1191.2738538077697</v>
      </c>
      <c r="AF179" s="72">
        <v>1121.1669656390923</v>
      </c>
      <c r="AG179" s="72">
        <v>1151.5114608625022</v>
      </c>
      <c r="AH179" s="72">
        <v>988.6768441424199</v>
      </c>
      <c r="AI179" s="72">
        <v>759.79279732922726</v>
      </c>
      <c r="AJ179" s="72">
        <v>595.93711443601762</v>
      </c>
      <c r="AK179" s="72">
        <v>500.62337204168449</v>
      </c>
      <c r="AL179" s="72">
        <v>418.41357412266848</v>
      </c>
      <c r="AM179" s="72">
        <v>354.75539962185388</v>
      </c>
      <c r="AN179" s="72">
        <v>282.74931787568602</v>
      </c>
      <c r="AO179" s="72">
        <v>226.11418820672498</v>
      </c>
      <c r="AP179" s="72">
        <v>127.61594170865803</v>
      </c>
      <c r="AQ179" s="76">
        <v>192.95359853604205</v>
      </c>
      <c r="AR179" s="73">
        <v>3037.069211356712</v>
      </c>
      <c r="AS179" s="72">
        <v>2701.0372551125856</v>
      </c>
      <c r="AT179" s="72">
        <v>2200.1609978696538</v>
      </c>
      <c r="AU179" s="72">
        <v>1512.2167563199937</v>
      </c>
      <c r="AV179" s="72">
        <v>1220.7234869975757</v>
      </c>
      <c r="AW179" s="72">
        <v>1064.7814185407901</v>
      </c>
      <c r="AX179" s="72">
        <v>938.82113313511104</v>
      </c>
      <c r="AY179" s="72">
        <v>777.01769886052477</v>
      </c>
      <c r="AZ179" s="72">
        <v>664.96979325167672</v>
      </c>
      <c r="BA179" s="72">
        <v>503.04548346378891</v>
      </c>
      <c r="BB179" s="72">
        <v>371.32119638867232</v>
      </c>
      <c r="BC179" s="72">
        <v>337.93369202613252</v>
      </c>
      <c r="BD179" s="72">
        <v>341.11513595286692</v>
      </c>
      <c r="BE179" s="72">
        <v>264.88355352560086</v>
      </c>
      <c r="BF179" s="72">
        <v>200.57069033776818</v>
      </c>
      <c r="BG179" s="72">
        <v>110.54296497984743</v>
      </c>
      <c r="BH179" s="76">
        <v>155.89257773682058</v>
      </c>
      <c r="BI179" s="73">
        <v>5761.3393691680094</v>
      </c>
      <c r="BJ179" s="72">
        <v>5064.1354426107982</v>
      </c>
      <c r="BK179" s="72">
        <v>4088.2532617549928</v>
      </c>
      <c r="BL179" s="72">
        <v>2880.4280583857862</v>
      </c>
      <c r="BM179" s="72">
        <v>2411.9973408053456</v>
      </c>
      <c r="BN179" s="72">
        <v>2185.9483841798824</v>
      </c>
      <c r="BO179" s="72">
        <v>2090.332593997613</v>
      </c>
      <c r="BP179" s="72">
        <v>1765.6945430029446</v>
      </c>
      <c r="BQ179" s="72">
        <v>1424.7625905809041</v>
      </c>
      <c r="BR179" s="72">
        <v>1098.9825978998065</v>
      </c>
      <c r="BS179" s="72">
        <v>871.94456843035687</v>
      </c>
      <c r="BT179" s="72">
        <v>756.34726614880094</v>
      </c>
      <c r="BU179" s="72">
        <v>695.87053557472098</v>
      </c>
      <c r="BV179" s="72">
        <v>547.63287140128682</v>
      </c>
      <c r="BW179" s="72">
        <v>426.68487854449324</v>
      </c>
      <c r="BX179" s="72">
        <v>238.15890668850543</v>
      </c>
      <c r="BY179" s="76">
        <v>348.84617627286264</v>
      </c>
    </row>
    <row r="180" spans="1:77" x14ac:dyDescent="0.35">
      <c r="A180" s="65" t="s">
        <v>615</v>
      </c>
      <c r="B180" s="66" t="s">
        <v>257</v>
      </c>
      <c r="C180" s="65" t="s">
        <v>1196</v>
      </c>
      <c r="D180" s="65" t="s">
        <v>615</v>
      </c>
      <c r="E180" s="65" t="s">
        <v>881</v>
      </c>
      <c r="F180" s="65" t="s">
        <v>1218</v>
      </c>
      <c r="G180" s="66">
        <v>0</v>
      </c>
      <c r="H180" s="68">
        <v>30025.035468461992</v>
      </c>
      <c r="I180" s="69">
        <v>0</v>
      </c>
      <c r="J18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8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80" s="88">
        <f>SUM(Table13453[[#This Row],[HC PiN]:[IDP PiN]])</f>
        <v>0</v>
      </c>
      <c r="M180" s="68">
        <f>Table13453[[#This Row],[Total PiN]]*Table13453[[#This Row],[Boys (0-17)2]]</f>
        <v>0</v>
      </c>
      <c r="N180" s="68">
        <f>Table13453[[#This Row],[Total PiN]]*Table13453[[#This Row],[Men (18+)3]]</f>
        <v>0</v>
      </c>
      <c r="O180" s="68">
        <f>Table13453[[#This Row],[Total PiN]]*Table13453[[#This Row],[Girls (0-17)4]]</f>
        <v>0</v>
      </c>
      <c r="P180" s="68">
        <f>Table13453[[#This Row],[Total PiN]]*Table13453[[#This Row],[Women (18+)5]]</f>
        <v>0</v>
      </c>
      <c r="Q180" s="70">
        <v>0.29044196779416759</v>
      </c>
      <c r="R180" s="70">
        <v>0.19590750710389282</v>
      </c>
      <c r="S180" s="70">
        <v>0.27202228711534271</v>
      </c>
      <c r="T180" s="70">
        <v>0.24162823798659658</v>
      </c>
      <c r="U180" s="65">
        <v>8720.5303845497783</v>
      </c>
      <c r="V180" s="65">
        <v>5882.129849332352</v>
      </c>
      <c r="W180" s="65">
        <v>8167.4788188503171</v>
      </c>
      <c r="X180" s="71">
        <v>7254.8964157295377</v>
      </c>
      <c r="Y180" s="67">
        <v>14602.66023388213</v>
      </c>
      <c r="Z180" s="67">
        <v>15422.375234579855</v>
      </c>
      <c r="AA180" s="66">
        <v>2927.2130894163365</v>
      </c>
      <c r="AB180" s="65">
        <v>2473.6063302440716</v>
      </c>
      <c r="AC180" s="65">
        <v>1912.6370818479272</v>
      </c>
      <c r="AD180" s="65">
        <v>1349.4792604849858</v>
      </c>
      <c r="AE180" s="65">
        <v>1138.9946157247587</v>
      </c>
      <c r="AF180" s="65">
        <v>1037.2950776683847</v>
      </c>
      <c r="AG180" s="65">
        <v>1027.1194051511509</v>
      </c>
      <c r="AH180" s="65">
        <v>862.25901697451422</v>
      </c>
      <c r="AI180" s="65">
        <v>650.66868205079413</v>
      </c>
      <c r="AJ180" s="65">
        <v>499.39697216642207</v>
      </c>
      <c r="AK180" s="65">
        <v>415.39244635075039</v>
      </c>
      <c r="AL180" s="65">
        <v>329.78268709420809</v>
      </c>
      <c r="AM180" s="65">
        <v>257.38741938888853</v>
      </c>
      <c r="AN180" s="65">
        <v>191.65864981238943</v>
      </c>
      <c r="AO180" s="65">
        <v>145.64586182922389</v>
      </c>
      <c r="AP180" s="65">
        <v>88.351343239950452</v>
      </c>
      <c r="AQ180" s="71">
        <v>115.48729513509851</v>
      </c>
      <c r="AR180" s="66">
        <v>3188.7194774694312</v>
      </c>
      <c r="AS180" s="65">
        <v>2662.8443880028358</v>
      </c>
      <c r="AT180" s="65">
        <v>2018.1765513463249</v>
      </c>
      <c r="AU180" s="65">
        <v>1308.0598719935495</v>
      </c>
      <c r="AV180" s="65">
        <v>926.97752190331369</v>
      </c>
      <c r="AW180" s="65">
        <v>780.64996703785334</v>
      </c>
      <c r="AX180" s="65">
        <v>791.53136762677673</v>
      </c>
      <c r="AY180" s="65">
        <v>673.16620415448858</v>
      </c>
      <c r="AZ180" s="65">
        <v>552.62052095072545</v>
      </c>
      <c r="BA180" s="65">
        <v>411.32856001452592</v>
      </c>
      <c r="BB180" s="65">
        <v>302.38014944409286</v>
      </c>
      <c r="BC180" s="65">
        <v>259.99290770728476</v>
      </c>
      <c r="BD180" s="65">
        <v>244.54752862680607</v>
      </c>
      <c r="BE180" s="65">
        <v>180.5950039067875</v>
      </c>
      <c r="BF180" s="65">
        <v>131.7538375313859</v>
      </c>
      <c r="BG180" s="65">
        <v>67.271818357323212</v>
      </c>
      <c r="BH180" s="71">
        <v>102.04455780862706</v>
      </c>
      <c r="BI180" s="66">
        <v>6115.9325668857664</v>
      </c>
      <c r="BJ180" s="65">
        <v>5136.4507182469069</v>
      </c>
      <c r="BK180" s="65">
        <v>3930.8136331942528</v>
      </c>
      <c r="BL180" s="65">
        <v>2657.5391324785355</v>
      </c>
      <c r="BM180" s="65">
        <v>2065.9721376280722</v>
      </c>
      <c r="BN180" s="65">
        <v>1817.9450447062379</v>
      </c>
      <c r="BO180" s="65">
        <v>1818.6507727779278</v>
      </c>
      <c r="BP180" s="65">
        <v>1535.4252211290034</v>
      </c>
      <c r="BQ180" s="65">
        <v>1203.2892030015198</v>
      </c>
      <c r="BR180" s="65">
        <v>910.72553218094777</v>
      </c>
      <c r="BS180" s="65">
        <v>717.77259579484326</v>
      </c>
      <c r="BT180" s="65">
        <v>589.77559480149284</v>
      </c>
      <c r="BU180" s="65">
        <v>501.93494801569454</v>
      </c>
      <c r="BV180" s="65">
        <v>372.25365371917695</v>
      </c>
      <c r="BW180" s="65">
        <v>277.39969936060976</v>
      </c>
      <c r="BX180" s="65">
        <v>155.62316159727365</v>
      </c>
      <c r="BY180" s="71">
        <v>217.53185294372557</v>
      </c>
    </row>
    <row r="181" spans="1:77" x14ac:dyDescent="0.35">
      <c r="A181" s="72" t="s">
        <v>617</v>
      </c>
      <c r="B181" s="73" t="s">
        <v>257</v>
      </c>
      <c r="C181" s="72" t="s">
        <v>1196</v>
      </c>
      <c r="D181" s="72" t="s">
        <v>617</v>
      </c>
      <c r="E181" s="72" t="s">
        <v>882</v>
      </c>
      <c r="F181" s="72" t="s">
        <v>1219</v>
      </c>
      <c r="G181" s="73">
        <v>46</v>
      </c>
      <c r="H181" s="74">
        <v>16190.008328916338</v>
      </c>
      <c r="I181" s="75">
        <v>0</v>
      </c>
      <c r="J18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8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81" s="89">
        <f>SUM(Table13453[[#This Row],[HC PiN]:[IDP PiN]])</f>
        <v>0</v>
      </c>
      <c r="M181" s="74">
        <f>Table13453[[#This Row],[Total PiN]]*Table13453[[#This Row],[Boys (0-17)2]]</f>
        <v>0</v>
      </c>
      <c r="N181" s="74">
        <f>Table13453[[#This Row],[Total PiN]]*Table13453[[#This Row],[Men (18+)3]]</f>
        <v>0</v>
      </c>
      <c r="O181" s="74">
        <f>Table13453[[#This Row],[Total PiN]]*Table13453[[#This Row],[Girls (0-17)4]]</f>
        <v>0</v>
      </c>
      <c r="P181" s="74">
        <f>Table13453[[#This Row],[Total PiN]]*Table13453[[#This Row],[Women (18+)5]]</f>
        <v>0</v>
      </c>
      <c r="Q181" s="70">
        <v>0.26775155344334645</v>
      </c>
      <c r="R181" s="70">
        <v>0.25835063640461658</v>
      </c>
      <c r="S181" s="70">
        <v>0.22796425269233619</v>
      </c>
      <c r="T181" s="70">
        <v>0.24593355745970077</v>
      </c>
      <c r="U181" s="72">
        <v>4334.8998803280665</v>
      </c>
      <c r="V181" s="72">
        <v>4182.6989551715787</v>
      </c>
      <c r="W181" s="72">
        <v>3690.7431497841117</v>
      </c>
      <c r="X181" s="76">
        <v>3981.6663436325803</v>
      </c>
      <c r="Y181" s="67">
        <v>8517.5988354996443</v>
      </c>
      <c r="Z181" s="67">
        <v>7672.4094934166915</v>
      </c>
      <c r="AA181" s="73">
        <v>1240.5049248868613</v>
      </c>
      <c r="AB181" s="72">
        <v>1106.2135258621831</v>
      </c>
      <c r="AC181" s="72">
        <v>915.97431550772546</v>
      </c>
      <c r="AD181" s="72">
        <v>695.41186979509916</v>
      </c>
      <c r="AE181" s="72">
        <v>688.21992008527013</v>
      </c>
      <c r="AF181" s="72">
        <v>619.53249818782808</v>
      </c>
      <c r="AG181" s="72">
        <v>468.31675976408911</v>
      </c>
      <c r="AH181" s="72">
        <v>389.08330663327706</v>
      </c>
      <c r="AI181" s="72">
        <v>387.15566251705081</v>
      </c>
      <c r="AJ181" s="72">
        <v>301.90983702930276</v>
      </c>
      <c r="AK181" s="72">
        <v>187.8581476491519</v>
      </c>
      <c r="AL181" s="72">
        <v>152.18547966773463</v>
      </c>
      <c r="AM181" s="72">
        <v>156.53728681493121</v>
      </c>
      <c r="AN181" s="72">
        <v>125.95949859569502</v>
      </c>
      <c r="AO181" s="72">
        <v>97.822050309145297</v>
      </c>
      <c r="AP181" s="72">
        <v>74.203077836145198</v>
      </c>
      <c r="AQ181" s="76">
        <v>65.521332275200436</v>
      </c>
      <c r="AR181" s="73">
        <v>1487.6278609806782</v>
      </c>
      <c r="AS181" s="72">
        <v>1307.8788517447731</v>
      </c>
      <c r="AT181" s="72">
        <v>1061.9562709532452</v>
      </c>
      <c r="AU181" s="72">
        <v>774.15137755830563</v>
      </c>
      <c r="AV181" s="72">
        <v>781.6056713837886</v>
      </c>
      <c r="AW181" s="72">
        <v>709.93990871513085</v>
      </c>
      <c r="AX181" s="72">
        <v>511.31891039445685</v>
      </c>
      <c r="AY181" s="72">
        <v>399.70326455002203</v>
      </c>
      <c r="AZ181" s="72">
        <v>363.68793576735084</v>
      </c>
      <c r="BA181" s="72">
        <v>276.58752294374989</v>
      </c>
      <c r="BB181" s="72">
        <v>206.8692314622248</v>
      </c>
      <c r="BC181" s="72">
        <v>177.94325198695387</v>
      </c>
      <c r="BD181" s="72">
        <v>168.76624342362723</v>
      </c>
      <c r="BE181" s="72">
        <v>116.8948587880558</v>
      </c>
      <c r="BF181" s="72">
        <v>78.426934269419945</v>
      </c>
      <c r="BG181" s="72">
        <v>43.896007793591885</v>
      </c>
      <c r="BH181" s="76">
        <v>50.344732784270498</v>
      </c>
      <c r="BI181" s="73">
        <v>2728.1327858675386</v>
      </c>
      <c r="BJ181" s="72">
        <v>2414.0923776069558</v>
      </c>
      <c r="BK181" s="72">
        <v>1977.9305864609707</v>
      </c>
      <c r="BL181" s="72">
        <v>1469.5632473534047</v>
      </c>
      <c r="BM181" s="72">
        <v>1469.8255914690587</v>
      </c>
      <c r="BN181" s="72">
        <v>1329.4724069029594</v>
      </c>
      <c r="BO181" s="72">
        <v>979.63567015854608</v>
      </c>
      <c r="BP181" s="72">
        <v>788.7865711832992</v>
      </c>
      <c r="BQ181" s="72">
        <v>750.84359828440154</v>
      </c>
      <c r="BR181" s="72">
        <v>578.49735997305288</v>
      </c>
      <c r="BS181" s="72">
        <v>394.72737911137671</v>
      </c>
      <c r="BT181" s="72">
        <v>330.12873165468852</v>
      </c>
      <c r="BU181" s="72">
        <v>325.30353023855844</v>
      </c>
      <c r="BV181" s="72">
        <v>242.85435738375082</v>
      </c>
      <c r="BW181" s="72">
        <v>176.24898457856526</v>
      </c>
      <c r="BX181" s="72">
        <v>118.09908562973706</v>
      </c>
      <c r="BY181" s="76">
        <v>115.86606505947094</v>
      </c>
    </row>
    <row r="182" spans="1:77" x14ac:dyDescent="0.35">
      <c r="A182" s="65" t="s">
        <v>619</v>
      </c>
      <c r="B182" s="66" t="s">
        <v>257</v>
      </c>
      <c r="C182" s="65" t="s">
        <v>1196</v>
      </c>
      <c r="D182" s="65" t="s">
        <v>619</v>
      </c>
      <c r="E182" s="65" t="s">
        <v>883</v>
      </c>
      <c r="F182" s="65" t="s">
        <v>1220</v>
      </c>
      <c r="G182" s="66">
        <v>171</v>
      </c>
      <c r="H182" s="68">
        <v>42260.577800104067</v>
      </c>
      <c r="I182" s="69">
        <v>2</v>
      </c>
      <c r="J18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8452</v>
      </c>
      <c r="K18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103</v>
      </c>
      <c r="L182" s="88">
        <f>SUM(Table13453[[#This Row],[HC PiN]:[IDP PiN]])</f>
        <v>8555</v>
      </c>
      <c r="M182" s="68">
        <f>Table13453[[#This Row],[Total PiN]]*Table13453[[#This Row],[Boys (0-17)2]]</f>
        <v>2337.1348423126774</v>
      </c>
      <c r="N182" s="68">
        <f>Table13453[[#This Row],[Total PiN]]*Table13453[[#This Row],[Men (18+)3]]</f>
        <v>2108.4818480836575</v>
      </c>
      <c r="O182" s="68">
        <f>Table13453[[#This Row],[Total PiN]]*Table13453[[#This Row],[Girls (0-17)4]]</f>
        <v>2065.203388680146</v>
      </c>
      <c r="P182" s="68">
        <f>Table13453[[#This Row],[Total PiN]]*Table13453[[#This Row],[Women (18+)5]]</f>
        <v>2044.1799209235194</v>
      </c>
      <c r="Q182" s="70">
        <v>0.27318934451346316</v>
      </c>
      <c r="R182" s="70">
        <v>0.24646193431720137</v>
      </c>
      <c r="S182" s="70">
        <v>0.24140308459148402</v>
      </c>
      <c r="T182" s="70">
        <v>0.23894563657785148</v>
      </c>
      <c r="U182" s="65">
        <v>11545.139547970643</v>
      </c>
      <c r="V182" s="65">
        <v>10415.623749976226</v>
      </c>
      <c r="W182" s="65">
        <v>10201.833837563514</v>
      </c>
      <c r="X182" s="71">
        <v>10097.980664593684</v>
      </c>
      <c r="Y182" s="67">
        <v>21960.763297946869</v>
      </c>
      <c r="Z182" s="67">
        <v>20299.814502157198</v>
      </c>
      <c r="AA182" s="66">
        <v>3440.6282760376794</v>
      </c>
      <c r="AB182" s="65">
        <v>3066.7448651963914</v>
      </c>
      <c r="AC182" s="65">
        <v>2527.9271239723307</v>
      </c>
      <c r="AD182" s="65">
        <v>1864.86778842836</v>
      </c>
      <c r="AE182" s="65">
        <v>1677.2002208955728</v>
      </c>
      <c r="AF182" s="65">
        <v>1525.6039553243161</v>
      </c>
      <c r="AG182" s="65">
        <v>1365.9512531962762</v>
      </c>
      <c r="AH182" s="65">
        <v>1139.59729068858</v>
      </c>
      <c r="AI182" s="65">
        <v>945.25026761850029</v>
      </c>
      <c r="AJ182" s="65">
        <v>724.5747976815336</v>
      </c>
      <c r="AK182" s="65">
        <v>537.48475798787524</v>
      </c>
      <c r="AL182" s="65">
        <v>419.1187296334702</v>
      </c>
      <c r="AM182" s="65">
        <v>351.70201892294222</v>
      </c>
      <c r="AN182" s="65">
        <v>259.29698117110138</v>
      </c>
      <c r="AO182" s="65">
        <v>190.79604851251787</v>
      </c>
      <c r="AP182" s="65">
        <v>131.78992059658057</v>
      </c>
      <c r="AQ182" s="71">
        <v>131.28020629316805</v>
      </c>
      <c r="AR182" s="66">
        <v>3756.6328464119124</v>
      </c>
      <c r="AS182" s="65">
        <v>3492.3636799680512</v>
      </c>
      <c r="AT182" s="65">
        <v>2969.7879150889025</v>
      </c>
      <c r="AU182" s="65">
        <v>2074.2702042564101</v>
      </c>
      <c r="AV182" s="65">
        <v>1642.5999835445311</v>
      </c>
      <c r="AW182" s="65">
        <v>1488.8593728948636</v>
      </c>
      <c r="AX182" s="65">
        <v>1502.0608493019849</v>
      </c>
      <c r="AY182" s="65">
        <v>1270.4853189887619</v>
      </c>
      <c r="AZ182" s="65">
        <v>984.69720843575385</v>
      </c>
      <c r="BA182" s="65">
        <v>729.15868159699028</v>
      </c>
      <c r="BB182" s="65">
        <v>589.23756791669155</v>
      </c>
      <c r="BC182" s="65">
        <v>467.39318509326546</v>
      </c>
      <c r="BD182" s="65">
        <v>338.58388561914103</v>
      </c>
      <c r="BE182" s="65">
        <v>235.72049138331462</v>
      </c>
      <c r="BF182" s="65">
        <v>173.98985427362396</v>
      </c>
      <c r="BG182" s="65">
        <v>111.69860059719078</v>
      </c>
      <c r="BH182" s="71">
        <v>133.22365257547548</v>
      </c>
      <c r="BI182" s="66">
        <v>7197.2611224495931</v>
      </c>
      <c r="BJ182" s="65">
        <v>6559.1085451644421</v>
      </c>
      <c r="BK182" s="65">
        <v>5497.7150390612333</v>
      </c>
      <c r="BL182" s="65">
        <v>3939.1379926847694</v>
      </c>
      <c r="BM182" s="65">
        <v>3319.8002044401037</v>
      </c>
      <c r="BN182" s="65">
        <v>3014.4633282191803</v>
      </c>
      <c r="BO182" s="65">
        <v>2868.0121024982623</v>
      </c>
      <c r="BP182" s="65">
        <v>2410.0826096773417</v>
      </c>
      <c r="BQ182" s="65">
        <v>1929.9474760542541</v>
      </c>
      <c r="BR182" s="65">
        <v>1453.7334792785241</v>
      </c>
      <c r="BS182" s="65">
        <v>1126.722325904567</v>
      </c>
      <c r="BT182" s="65">
        <v>886.51191472673554</v>
      </c>
      <c r="BU182" s="65">
        <v>690.28590454208336</v>
      </c>
      <c r="BV182" s="65">
        <v>495.01747255441609</v>
      </c>
      <c r="BW182" s="65">
        <v>364.78590278614183</v>
      </c>
      <c r="BX182" s="65">
        <v>243.48852119377128</v>
      </c>
      <c r="BY182" s="71">
        <v>264.50385886864348</v>
      </c>
    </row>
    <row r="183" spans="1:77" x14ac:dyDescent="0.35">
      <c r="A183" s="72" t="s">
        <v>621</v>
      </c>
      <c r="B183" s="73" t="s">
        <v>257</v>
      </c>
      <c r="C183" s="72" t="s">
        <v>1196</v>
      </c>
      <c r="D183" s="72" t="s">
        <v>621</v>
      </c>
      <c r="E183" s="72" t="s">
        <v>884</v>
      </c>
      <c r="F183" s="72" t="s">
        <v>1221</v>
      </c>
      <c r="G183" s="73">
        <v>112</v>
      </c>
      <c r="H183" s="74">
        <v>28757.035869160543</v>
      </c>
      <c r="I183" s="75">
        <v>0</v>
      </c>
      <c r="J18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8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83" s="89">
        <f>SUM(Table13453[[#This Row],[HC PiN]:[IDP PiN]])</f>
        <v>0</v>
      </c>
      <c r="M183" s="74">
        <f>Table13453[[#This Row],[Total PiN]]*Table13453[[#This Row],[Boys (0-17)2]]</f>
        <v>0</v>
      </c>
      <c r="N183" s="74">
        <f>Table13453[[#This Row],[Total PiN]]*Table13453[[#This Row],[Men (18+)3]]</f>
        <v>0</v>
      </c>
      <c r="O183" s="74">
        <f>Table13453[[#This Row],[Total PiN]]*Table13453[[#This Row],[Girls (0-17)4]]</f>
        <v>0</v>
      </c>
      <c r="P183" s="74">
        <f>Table13453[[#This Row],[Total PiN]]*Table13453[[#This Row],[Women (18+)5]]</f>
        <v>0</v>
      </c>
      <c r="Q183" s="70">
        <v>0.26496317903499</v>
      </c>
      <c r="R183" s="70">
        <v>0.27141895547538664</v>
      </c>
      <c r="S183" s="70">
        <v>0.22771846870843088</v>
      </c>
      <c r="T183" s="70">
        <v>0.23589939678119265</v>
      </c>
      <c r="U183" s="72">
        <v>7619.5556435160152</v>
      </c>
      <c r="V183" s="72">
        <v>7805.2046381757818</v>
      </c>
      <c r="W183" s="72">
        <v>6548.5081727186598</v>
      </c>
      <c r="X183" s="76">
        <v>6783.767414750092</v>
      </c>
      <c r="Y183" s="67">
        <v>15424.760281691797</v>
      </c>
      <c r="Z183" s="67">
        <v>13332.275587468752</v>
      </c>
      <c r="AA183" s="73">
        <v>2021.4303472866195</v>
      </c>
      <c r="AB183" s="72">
        <v>1954.3938979616394</v>
      </c>
      <c r="AC183" s="72">
        <v>1746.3147770726043</v>
      </c>
      <c r="AD183" s="72">
        <v>1320.022683449266</v>
      </c>
      <c r="AE183" s="72">
        <v>1164.2370770428724</v>
      </c>
      <c r="AF183" s="72">
        <v>1043.0654992220607</v>
      </c>
      <c r="AG183" s="72">
        <v>900.91038103595793</v>
      </c>
      <c r="AH183" s="72">
        <v>735.26258836290015</v>
      </c>
      <c r="AI183" s="72">
        <v>590.3867167248959</v>
      </c>
      <c r="AJ183" s="72">
        <v>460.9215744157957</v>
      </c>
      <c r="AK183" s="72">
        <v>380.29899058076438</v>
      </c>
      <c r="AL183" s="72">
        <v>307.06196569160858</v>
      </c>
      <c r="AM183" s="72">
        <v>259.39361799995589</v>
      </c>
      <c r="AN183" s="72">
        <v>180.41067087559927</v>
      </c>
      <c r="AO183" s="72">
        <v>121.04800545657952</v>
      </c>
      <c r="AP183" s="72">
        <v>72.171937734581036</v>
      </c>
      <c r="AQ183" s="76">
        <v>74.944856555048574</v>
      </c>
      <c r="AR183" s="73">
        <v>2302.6458878716912</v>
      </c>
      <c r="AS183" s="72">
        <v>2290.044476995989</v>
      </c>
      <c r="AT183" s="72">
        <v>2072.5359303390783</v>
      </c>
      <c r="AU183" s="72">
        <v>1514.4753568838382</v>
      </c>
      <c r="AV183" s="72">
        <v>1316.9939788340539</v>
      </c>
      <c r="AW183" s="72">
        <v>1212.3754137344597</v>
      </c>
      <c r="AX183" s="72">
        <v>1108.0468608737012</v>
      </c>
      <c r="AY183" s="72">
        <v>919.18244290571545</v>
      </c>
      <c r="AZ183" s="72">
        <v>743.56760181160632</v>
      </c>
      <c r="BA183" s="72">
        <v>542.59213844250428</v>
      </c>
      <c r="BB183" s="72">
        <v>396.06140663094919</v>
      </c>
      <c r="BC183" s="72">
        <v>314.27963293677021</v>
      </c>
      <c r="BD183" s="72">
        <v>265.56192652815639</v>
      </c>
      <c r="BE183" s="72">
        <v>174.48378429638601</v>
      </c>
      <c r="BF183" s="72">
        <v>113.75647252617418</v>
      </c>
      <c r="BG183" s="72">
        <v>68.186943196159291</v>
      </c>
      <c r="BH183" s="76">
        <v>69.970026884561364</v>
      </c>
      <c r="BI183" s="73">
        <v>4324.0762351583107</v>
      </c>
      <c r="BJ183" s="72">
        <v>4244.4383749576282</v>
      </c>
      <c r="BK183" s="72">
        <v>3818.8507074116842</v>
      </c>
      <c r="BL183" s="72">
        <v>2834.4980403331037</v>
      </c>
      <c r="BM183" s="72">
        <v>2481.2310558769268</v>
      </c>
      <c r="BN183" s="72">
        <v>2255.4409129565206</v>
      </c>
      <c r="BO183" s="72">
        <v>2008.9572419096592</v>
      </c>
      <c r="BP183" s="72">
        <v>1654.4450312686156</v>
      </c>
      <c r="BQ183" s="72">
        <v>1333.9543185365023</v>
      </c>
      <c r="BR183" s="72">
        <v>1003.5137128582999</v>
      </c>
      <c r="BS183" s="72">
        <v>776.36039721171392</v>
      </c>
      <c r="BT183" s="72">
        <v>621.34159862837873</v>
      </c>
      <c r="BU183" s="72">
        <v>524.95554452811223</v>
      </c>
      <c r="BV183" s="72">
        <v>354.89445517198527</v>
      </c>
      <c r="BW183" s="72">
        <v>234.8044779827537</v>
      </c>
      <c r="BX183" s="72">
        <v>140.35888093074036</v>
      </c>
      <c r="BY183" s="76">
        <v>144.91488343960995</v>
      </c>
    </row>
    <row r="184" spans="1:77" x14ac:dyDescent="0.35">
      <c r="A184" s="65" t="s">
        <v>623</v>
      </c>
      <c r="B184" s="66" t="s">
        <v>257</v>
      </c>
      <c r="C184" s="65" t="s">
        <v>1196</v>
      </c>
      <c r="D184" s="65" t="s">
        <v>623</v>
      </c>
      <c r="E184" s="65" t="s">
        <v>622</v>
      </c>
      <c r="F184" s="65" t="s">
        <v>1222</v>
      </c>
      <c r="G184" s="66">
        <v>2338</v>
      </c>
      <c r="H184" s="68">
        <v>24973.758576159726</v>
      </c>
      <c r="I184" s="69">
        <v>4</v>
      </c>
      <c r="J18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9990</v>
      </c>
      <c r="K18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1870</v>
      </c>
      <c r="L184" s="88">
        <f>SUM(Table13453[[#This Row],[HC PiN]:[IDP PiN]])</f>
        <v>11860</v>
      </c>
      <c r="M184" s="68">
        <f>Table13453[[#This Row],[Total PiN]]*Table13453[[#This Row],[Boys (0-17)2]]</f>
        <v>3070.967031488467</v>
      </c>
      <c r="N184" s="68">
        <f>Table13453[[#This Row],[Total PiN]]*Table13453[[#This Row],[Men (18+)3]]</f>
        <v>3195.9444865310961</v>
      </c>
      <c r="O184" s="68">
        <f>Table13453[[#This Row],[Total PiN]]*Table13453[[#This Row],[Girls (0-17)4]]</f>
        <v>2752.8754218004001</v>
      </c>
      <c r="P184" s="68">
        <f>Table13453[[#This Row],[Total PiN]]*Table13453[[#This Row],[Women (18+)5]]</f>
        <v>2840.2130601800341</v>
      </c>
      <c r="Q184" s="70">
        <v>0.2589348255892468</v>
      </c>
      <c r="R184" s="70">
        <v>0.26947255367041284</v>
      </c>
      <c r="S184" s="70">
        <v>0.23211428514337271</v>
      </c>
      <c r="T184" s="70">
        <v>0.23947833559696746</v>
      </c>
      <c r="U184" s="65">
        <v>6466.5758212258752</v>
      </c>
      <c r="V184" s="65">
        <v>6729.742498266135</v>
      </c>
      <c r="W184" s="65">
        <v>5796.7661192484884</v>
      </c>
      <c r="X184" s="71">
        <v>5980.6741374192234</v>
      </c>
      <c r="Y184" s="67">
        <v>13196.318319492009</v>
      </c>
      <c r="Z184" s="67">
        <v>11777.440256667713</v>
      </c>
      <c r="AA184" s="66">
        <v>1706.2826773809575</v>
      </c>
      <c r="AB184" s="65">
        <v>1726.3308612288488</v>
      </c>
      <c r="AC184" s="65">
        <v>1601.979279311453</v>
      </c>
      <c r="AD184" s="65">
        <v>1207.5346236584799</v>
      </c>
      <c r="AE184" s="65">
        <v>1001.3649376456193</v>
      </c>
      <c r="AF184" s="65">
        <v>893.31898264411404</v>
      </c>
      <c r="AG184" s="65">
        <v>812.82094961233395</v>
      </c>
      <c r="AH184" s="65">
        <v>679.09495480354087</v>
      </c>
      <c r="AI184" s="65">
        <v>564.02320070315989</v>
      </c>
      <c r="AJ184" s="65">
        <v>429.86089087474926</v>
      </c>
      <c r="AK184" s="65">
        <v>309.93226681018848</v>
      </c>
      <c r="AL184" s="65">
        <v>243.07606286412317</v>
      </c>
      <c r="AM184" s="65">
        <v>219.088681848861</v>
      </c>
      <c r="AN184" s="65">
        <v>153.77500128630209</v>
      </c>
      <c r="AO184" s="65">
        <v>102.94172352257148</v>
      </c>
      <c r="AP184" s="65">
        <v>67.83364734702613</v>
      </c>
      <c r="AQ184" s="71">
        <v>58.181515125383093</v>
      </c>
      <c r="AR184" s="66">
        <v>1940.306300507176</v>
      </c>
      <c r="AS184" s="65">
        <v>1941.7977350652432</v>
      </c>
      <c r="AT184" s="65">
        <v>1767.631493526819</v>
      </c>
      <c r="AU184" s="65">
        <v>1300.473072256023</v>
      </c>
      <c r="AV184" s="65">
        <v>1154.3346459460938</v>
      </c>
      <c r="AW184" s="65">
        <v>1060.5093049078903</v>
      </c>
      <c r="AX184" s="65">
        <v>931.16678345533705</v>
      </c>
      <c r="AY184" s="65">
        <v>773.44010688717117</v>
      </c>
      <c r="AZ184" s="65">
        <v>661.42633275920718</v>
      </c>
      <c r="BA184" s="65">
        <v>480.43149042448817</v>
      </c>
      <c r="BB184" s="65">
        <v>316.57202988378867</v>
      </c>
      <c r="BC184" s="65">
        <v>251.57113543305266</v>
      </c>
      <c r="BD184" s="65">
        <v>238.01312216287417</v>
      </c>
      <c r="BE184" s="65">
        <v>158.71648710147505</v>
      </c>
      <c r="BF184" s="65">
        <v>102.12193944071953</v>
      </c>
      <c r="BG184" s="65">
        <v>56.150295110673291</v>
      </c>
      <c r="BH184" s="71">
        <v>61.65604462397733</v>
      </c>
      <c r="BI184" s="66">
        <v>3646.5889778881328</v>
      </c>
      <c r="BJ184" s="65">
        <v>3668.1285962940924</v>
      </c>
      <c r="BK184" s="65">
        <v>3369.6107728382713</v>
      </c>
      <c r="BL184" s="65">
        <v>2508.0076959145026</v>
      </c>
      <c r="BM184" s="65">
        <v>2155.6995835917132</v>
      </c>
      <c r="BN184" s="65">
        <v>1953.8282875520042</v>
      </c>
      <c r="BO184" s="65">
        <v>1743.9877330676707</v>
      </c>
      <c r="BP184" s="65">
        <v>1452.5350616907119</v>
      </c>
      <c r="BQ184" s="65">
        <v>1225.4495334623666</v>
      </c>
      <c r="BR184" s="65">
        <v>910.29238129923726</v>
      </c>
      <c r="BS184" s="65">
        <v>626.50429669397727</v>
      </c>
      <c r="BT184" s="65">
        <v>494.64719829717575</v>
      </c>
      <c r="BU184" s="65">
        <v>457.10180401173511</v>
      </c>
      <c r="BV184" s="65">
        <v>312.49148838777711</v>
      </c>
      <c r="BW184" s="65">
        <v>205.06366296329097</v>
      </c>
      <c r="BX184" s="65">
        <v>123.98394245769946</v>
      </c>
      <c r="BY184" s="71">
        <v>119.83755974936042</v>
      </c>
    </row>
    <row r="185" spans="1:77" x14ac:dyDescent="0.35">
      <c r="A185" s="72" t="s">
        <v>264</v>
      </c>
      <c r="B185" s="73" t="s">
        <v>257</v>
      </c>
      <c r="C185" s="72" t="s">
        <v>1196</v>
      </c>
      <c r="D185" s="72" t="s">
        <v>264</v>
      </c>
      <c r="E185" s="72" t="s">
        <v>265</v>
      </c>
      <c r="F185" s="72" t="s">
        <v>1223</v>
      </c>
      <c r="G185" s="73">
        <v>5210</v>
      </c>
      <c r="H185" s="74">
        <v>304914.09456845198</v>
      </c>
      <c r="I185" s="75">
        <v>4</v>
      </c>
      <c r="J18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121966</v>
      </c>
      <c r="K18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4168</v>
      </c>
      <c r="L185" s="89">
        <f>SUM(Table13453[[#This Row],[HC PiN]:[IDP PiN]])</f>
        <v>126134</v>
      </c>
      <c r="M185" s="74">
        <f>Table13453[[#This Row],[Total PiN]]*Table13453[[#This Row],[Boys (0-17)2]]</f>
        <v>28332.102548802319</v>
      </c>
      <c r="N185" s="74">
        <f>Table13453[[#This Row],[Total PiN]]*Table13453[[#This Row],[Men (18+)3]]</f>
        <v>40853.452662323769</v>
      </c>
      <c r="O185" s="74">
        <f>Table13453[[#This Row],[Total PiN]]*Table13453[[#This Row],[Girls (0-17)4]]</f>
        <v>24921.824332940378</v>
      </c>
      <c r="P185" s="74">
        <f>Table13453[[#This Row],[Total PiN]]*Table13453[[#This Row],[Women (18+)5]]</f>
        <v>32026.620455933578</v>
      </c>
      <c r="Q185" s="70">
        <v>0.22461907613175131</v>
      </c>
      <c r="R185" s="70">
        <v>0.323889297590846</v>
      </c>
      <c r="S185" s="70">
        <v>0.19758212958393753</v>
      </c>
      <c r="T185" s="70">
        <v>0.25390949669346552</v>
      </c>
      <c r="U185" s="72">
        <v>68489.52222151513</v>
      </c>
      <c r="V185" s="72">
        <v>98758.411915324701</v>
      </c>
      <c r="W185" s="72">
        <v>60245.576144992861</v>
      </c>
      <c r="X185" s="76">
        <v>77420.584286619385</v>
      </c>
      <c r="Y185" s="67">
        <v>167247.93413683982</v>
      </c>
      <c r="Z185" s="67">
        <v>137666.16043161225</v>
      </c>
      <c r="AA185" s="73">
        <v>18205.564182303293</v>
      </c>
      <c r="AB185" s="72">
        <v>17813.883373989855</v>
      </c>
      <c r="AC185" s="72">
        <v>16241.894448104227</v>
      </c>
      <c r="AD185" s="72">
        <v>13120.075796877105</v>
      </c>
      <c r="AE185" s="72">
        <v>13657.300222019487</v>
      </c>
      <c r="AF185" s="72">
        <v>12997.887084359707</v>
      </c>
      <c r="AG185" s="72">
        <v>11256.181086241397</v>
      </c>
      <c r="AH185" s="72">
        <v>9197.5524529320974</v>
      </c>
      <c r="AI185" s="72">
        <v>7245.3153022336601</v>
      </c>
      <c r="AJ185" s="72">
        <v>5382.5705691530147</v>
      </c>
      <c r="AK185" s="72">
        <v>3977.1622445232892</v>
      </c>
      <c r="AL185" s="72">
        <v>2880.3686558064928</v>
      </c>
      <c r="AM185" s="72">
        <v>2085.6050974203026</v>
      </c>
      <c r="AN185" s="72">
        <v>1393.0409595429726</v>
      </c>
      <c r="AO185" s="72">
        <v>954.87018715437091</v>
      </c>
      <c r="AP185" s="72">
        <v>584.33817217194689</v>
      </c>
      <c r="AQ185" s="76">
        <v>672.55059677903239</v>
      </c>
      <c r="AR185" s="73">
        <v>20546.199668485817</v>
      </c>
      <c r="AS185" s="72">
        <v>20318.120943100657</v>
      </c>
      <c r="AT185" s="72">
        <v>18602.271634498906</v>
      </c>
      <c r="AU185" s="72">
        <v>15121.767256435915</v>
      </c>
      <c r="AV185" s="72">
        <v>17881.451243337098</v>
      </c>
      <c r="AW185" s="72">
        <v>17682.879434295439</v>
      </c>
      <c r="AX185" s="72">
        <v>14209.175427214363</v>
      </c>
      <c r="AY185" s="72">
        <v>11456.188028369936</v>
      </c>
      <c r="AZ185" s="72">
        <v>9399.9310168223819</v>
      </c>
      <c r="BA185" s="72">
        <v>6893.0143324874425</v>
      </c>
      <c r="BB185" s="72">
        <v>5330.5063475609431</v>
      </c>
      <c r="BC185" s="72">
        <v>3907.6540236871151</v>
      </c>
      <c r="BD185" s="72">
        <v>2522.7002444315281</v>
      </c>
      <c r="BE185" s="72">
        <v>1443.7386232109011</v>
      </c>
      <c r="BF185" s="72">
        <v>868.83205581075538</v>
      </c>
      <c r="BG185" s="72">
        <v>524.9935847055101</v>
      </c>
      <c r="BH185" s="76">
        <v>538.51027238509266</v>
      </c>
      <c r="BI185" s="73">
        <v>38751.763850789102</v>
      </c>
      <c r="BJ185" s="72">
        <v>38132.004317090526</v>
      </c>
      <c r="BK185" s="72">
        <v>34844.166082603137</v>
      </c>
      <c r="BL185" s="72">
        <v>28241.843053313016</v>
      </c>
      <c r="BM185" s="72">
        <v>31538.751465356589</v>
      </c>
      <c r="BN185" s="72">
        <v>30680.766518655142</v>
      </c>
      <c r="BO185" s="72">
        <v>25465.356513455754</v>
      </c>
      <c r="BP185" s="72">
        <v>20653.740481302029</v>
      </c>
      <c r="BQ185" s="72">
        <v>16645.246319056041</v>
      </c>
      <c r="BR185" s="72">
        <v>12275.584901640454</v>
      </c>
      <c r="BS185" s="72">
        <v>9307.6685920842301</v>
      </c>
      <c r="BT185" s="72">
        <v>6788.0226794936088</v>
      </c>
      <c r="BU185" s="72">
        <v>4608.3053418518311</v>
      </c>
      <c r="BV185" s="72">
        <v>2836.7795827538739</v>
      </c>
      <c r="BW185" s="72">
        <v>1823.7022429651267</v>
      </c>
      <c r="BX185" s="72">
        <v>1109.3317568774569</v>
      </c>
      <c r="BY185" s="76">
        <v>1211.0608691641246</v>
      </c>
    </row>
    <row r="186" spans="1:77" x14ac:dyDescent="0.35">
      <c r="A186" s="65" t="s">
        <v>625</v>
      </c>
      <c r="B186" s="66" t="s">
        <v>257</v>
      </c>
      <c r="C186" s="65" t="s">
        <v>1196</v>
      </c>
      <c r="D186" s="65" t="s">
        <v>625</v>
      </c>
      <c r="E186" s="65" t="s">
        <v>885</v>
      </c>
      <c r="F186" s="65" t="s">
        <v>1224</v>
      </c>
      <c r="G186" s="66">
        <v>72</v>
      </c>
      <c r="H186" s="68">
        <v>30787.765192926672</v>
      </c>
      <c r="I186" s="69">
        <v>0</v>
      </c>
      <c r="J18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8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86" s="88">
        <f>SUM(Table13453[[#This Row],[HC PiN]:[IDP PiN]])</f>
        <v>0</v>
      </c>
      <c r="M186" s="68">
        <f>Table13453[[#This Row],[Total PiN]]*Table13453[[#This Row],[Boys (0-17)2]]</f>
        <v>0</v>
      </c>
      <c r="N186" s="68">
        <f>Table13453[[#This Row],[Total PiN]]*Table13453[[#This Row],[Men (18+)3]]</f>
        <v>0</v>
      </c>
      <c r="O186" s="68">
        <f>Table13453[[#This Row],[Total PiN]]*Table13453[[#This Row],[Girls (0-17)4]]</f>
        <v>0</v>
      </c>
      <c r="P186" s="68">
        <f>Table13453[[#This Row],[Total PiN]]*Table13453[[#This Row],[Women (18+)5]]</f>
        <v>0</v>
      </c>
      <c r="Q186" s="70">
        <v>0.25508646101671861</v>
      </c>
      <c r="R186" s="70">
        <v>0.27676207594658814</v>
      </c>
      <c r="S186" s="70">
        <v>0.21372513751528135</v>
      </c>
      <c r="T186" s="70">
        <v>0.2544263255214122</v>
      </c>
      <c r="U186" s="65">
        <v>7853.5420656773749</v>
      </c>
      <c r="V186" s="65">
        <v>8520.8858085504944</v>
      </c>
      <c r="W186" s="65">
        <v>6580.1193496464457</v>
      </c>
      <c r="X186" s="71">
        <v>7833.2179690523653</v>
      </c>
      <c r="Y186" s="67">
        <v>16374.427874227869</v>
      </c>
      <c r="Z186" s="67">
        <v>14413.33731869881</v>
      </c>
      <c r="AA186" s="66">
        <v>2124.8947702529354</v>
      </c>
      <c r="AB186" s="65">
        <v>1966.4442744703263</v>
      </c>
      <c r="AC186" s="65">
        <v>1689.9570722079891</v>
      </c>
      <c r="AD186" s="65">
        <v>1287.3004191535074</v>
      </c>
      <c r="AE186" s="65">
        <v>1208.5760892225392</v>
      </c>
      <c r="AF186" s="65">
        <v>1124.272786938127</v>
      </c>
      <c r="AG186" s="65">
        <v>1009.5939313006551</v>
      </c>
      <c r="AH186" s="65">
        <v>856.44979909905885</v>
      </c>
      <c r="AI186" s="65">
        <v>723.950390375967</v>
      </c>
      <c r="AJ186" s="65">
        <v>581.44400104827378</v>
      </c>
      <c r="AK186" s="65">
        <v>482.37414204256748</v>
      </c>
      <c r="AL186" s="65">
        <v>395.03689150245913</v>
      </c>
      <c r="AM186" s="65">
        <v>334.41066169208602</v>
      </c>
      <c r="AN186" s="65">
        <v>240.87398024162894</v>
      </c>
      <c r="AO186" s="65">
        <v>169.76160434634235</v>
      </c>
      <c r="AP186" s="65">
        <v>103.71470624378156</v>
      </c>
      <c r="AQ186" s="71">
        <v>114.28179856056742</v>
      </c>
      <c r="AR186" s="66">
        <v>2397.6111373300923</v>
      </c>
      <c r="AS186" s="65">
        <v>2355.9964719901577</v>
      </c>
      <c r="AT186" s="65">
        <v>2118.0293792450943</v>
      </c>
      <c r="AU186" s="65">
        <v>1578.4850011970086</v>
      </c>
      <c r="AV186" s="65">
        <v>1493.0514050112581</v>
      </c>
      <c r="AW186" s="65">
        <v>1381.6130719322682</v>
      </c>
      <c r="AX186" s="65">
        <v>1152.1071408343842</v>
      </c>
      <c r="AY186" s="65">
        <v>925.19236313272961</v>
      </c>
      <c r="AZ186" s="65">
        <v>746.62161833464904</v>
      </c>
      <c r="BA186" s="65">
        <v>550.35204880620756</v>
      </c>
      <c r="BB186" s="65">
        <v>420.30597808446646</v>
      </c>
      <c r="BC186" s="65">
        <v>351.37137549916031</v>
      </c>
      <c r="BD186" s="65">
        <v>304.6964873206324</v>
      </c>
      <c r="BE186" s="65">
        <v>221.03276197565529</v>
      </c>
      <c r="BF186" s="65">
        <v>161.48979861088387</v>
      </c>
      <c r="BG186" s="65">
        <v>98.4115435684202</v>
      </c>
      <c r="BH186" s="71">
        <v>118.06029135479875</v>
      </c>
      <c r="BI186" s="66">
        <v>4522.5059075830277</v>
      </c>
      <c r="BJ186" s="65">
        <v>4322.4407464604838</v>
      </c>
      <c r="BK186" s="65">
        <v>3807.9864514530832</v>
      </c>
      <c r="BL186" s="65">
        <v>2865.7854203505153</v>
      </c>
      <c r="BM186" s="65">
        <v>2701.6274942337968</v>
      </c>
      <c r="BN186" s="65">
        <v>2505.8858588703956</v>
      </c>
      <c r="BO186" s="65">
        <v>2161.7010721350393</v>
      </c>
      <c r="BP186" s="65">
        <v>1781.6421622317882</v>
      </c>
      <c r="BQ186" s="65">
        <v>1470.5720087106156</v>
      </c>
      <c r="BR186" s="65">
        <v>1131.7960498544812</v>
      </c>
      <c r="BS186" s="65">
        <v>902.68012012703412</v>
      </c>
      <c r="BT186" s="65">
        <v>746.40826700161938</v>
      </c>
      <c r="BU186" s="65">
        <v>639.10714901271842</v>
      </c>
      <c r="BV186" s="65">
        <v>461.90674221728426</v>
      </c>
      <c r="BW186" s="65">
        <v>331.25140295722628</v>
      </c>
      <c r="BX186" s="65">
        <v>202.12624981220179</v>
      </c>
      <c r="BY186" s="71">
        <v>232.34208991536616</v>
      </c>
    </row>
    <row r="187" spans="1:77" x14ac:dyDescent="0.35">
      <c r="A187" s="72" t="s">
        <v>267</v>
      </c>
      <c r="B187" s="73" t="s">
        <v>266</v>
      </c>
      <c r="C187" s="72" t="s">
        <v>1225</v>
      </c>
      <c r="D187" s="72" t="s">
        <v>267</v>
      </c>
      <c r="E187" s="72" t="s">
        <v>268</v>
      </c>
      <c r="F187" s="72" t="s">
        <v>1226</v>
      </c>
      <c r="G187" s="73">
        <v>6348</v>
      </c>
      <c r="H187" s="74">
        <v>204475.5947668305</v>
      </c>
      <c r="I187" s="75">
        <v>2.5</v>
      </c>
      <c r="J18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8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87" s="89">
        <f>SUM(Table13453[[#This Row],[HC PiN]:[IDP PiN]])</f>
        <v>0</v>
      </c>
      <c r="M187" s="74">
        <f>Table13453[[#This Row],[Total PiN]]*Table13453[[#This Row],[Boys (0-17)2]]</f>
        <v>0</v>
      </c>
      <c r="N187" s="74">
        <f>Table13453[[#This Row],[Total PiN]]*Table13453[[#This Row],[Men (18+)3]]</f>
        <v>0</v>
      </c>
      <c r="O187" s="74">
        <f>Table13453[[#This Row],[Total PiN]]*Table13453[[#This Row],[Girls (0-17)4]]</f>
        <v>0</v>
      </c>
      <c r="P187" s="74">
        <f>Table13453[[#This Row],[Total PiN]]*Table13453[[#This Row],[Women (18+)5]]</f>
        <v>0</v>
      </c>
      <c r="Q187" s="70">
        <v>0.29439324119129912</v>
      </c>
      <c r="R187" s="70">
        <v>0.21639392054955389</v>
      </c>
      <c r="S187" s="70">
        <v>0.27940883562461266</v>
      </c>
      <c r="T187" s="70">
        <v>0.20980400263453458</v>
      </c>
      <c r="U187" s="72">
        <v>60196.233087925866</v>
      </c>
      <c r="V187" s="72">
        <v>44247.275608296295</v>
      </c>
      <c r="W187" s="72">
        <v>57132.287847450258</v>
      </c>
      <c r="X187" s="76">
        <v>42899.798223158134</v>
      </c>
      <c r="Y187" s="67">
        <v>104443.50869622215</v>
      </c>
      <c r="Z187" s="67">
        <v>100032.08607060839</v>
      </c>
      <c r="AA187" s="73">
        <v>22223.128320269341</v>
      </c>
      <c r="AB187" s="72">
        <v>17011.916192597349</v>
      </c>
      <c r="AC187" s="72">
        <v>12357.930269757944</v>
      </c>
      <c r="AD187" s="72">
        <v>8945.5050290059025</v>
      </c>
      <c r="AE187" s="72">
        <v>8613.0194006546935</v>
      </c>
      <c r="AF187" s="72">
        <v>7536.0374321337094</v>
      </c>
      <c r="AG187" s="72">
        <v>5902.5704759580194</v>
      </c>
      <c r="AH187" s="72">
        <v>4423.1218911499773</v>
      </c>
      <c r="AI187" s="72">
        <v>3384.8979679653171</v>
      </c>
      <c r="AJ187" s="72">
        <v>2347.3423619814662</v>
      </c>
      <c r="AK187" s="72">
        <v>1983.7158035993148</v>
      </c>
      <c r="AL187" s="72">
        <v>1812.3370753268714</v>
      </c>
      <c r="AM187" s="72">
        <v>1402.514970505174</v>
      </c>
      <c r="AN187" s="72">
        <v>903.18147878515742</v>
      </c>
      <c r="AO187" s="72">
        <v>585.6362712221395</v>
      </c>
      <c r="AP187" s="72">
        <v>327.26651996747927</v>
      </c>
      <c r="AQ187" s="76">
        <v>271.96460972855152</v>
      </c>
      <c r="AR187" s="73">
        <v>22394.524508942748</v>
      </c>
      <c r="AS187" s="72">
        <v>17878.125288352869</v>
      </c>
      <c r="AT187" s="72">
        <v>13677.512453881087</v>
      </c>
      <c r="AU187" s="72">
        <v>10099.304826266623</v>
      </c>
      <c r="AV187" s="72">
        <v>9723.7290815233537</v>
      </c>
      <c r="AW187" s="72">
        <v>8483.3999954200463</v>
      </c>
      <c r="AX187" s="72">
        <v>6399.8340131580189</v>
      </c>
      <c r="AY187" s="72">
        <v>4328.2865709298976</v>
      </c>
      <c r="AZ187" s="72">
        <v>3030.1157492682892</v>
      </c>
      <c r="BA187" s="72">
        <v>2008.6551893783499</v>
      </c>
      <c r="BB187" s="72">
        <v>1648.3523383429081</v>
      </c>
      <c r="BC187" s="72">
        <v>1474.6908205382501</v>
      </c>
      <c r="BD187" s="72">
        <v>1198.1350535543222</v>
      </c>
      <c r="BE187" s="72">
        <v>874.44683449819468</v>
      </c>
      <c r="BF187" s="72">
        <v>601.8933642298465</v>
      </c>
      <c r="BG187" s="72">
        <v>332.31705824688078</v>
      </c>
      <c r="BH187" s="76">
        <v>290.18554969044413</v>
      </c>
      <c r="BI187" s="73">
        <v>44617.652829212086</v>
      </c>
      <c r="BJ187" s="72">
        <v>34890.041480950218</v>
      </c>
      <c r="BK187" s="72">
        <v>26035.442723639033</v>
      </c>
      <c r="BL187" s="72">
        <v>19044.809855272531</v>
      </c>
      <c r="BM187" s="72">
        <v>18336.748482178045</v>
      </c>
      <c r="BN187" s="72">
        <v>16019.437427553758</v>
      </c>
      <c r="BO187" s="72">
        <v>12302.404489116037</v>
      </c>
      <c r="BP187" s="72">
        <v>8751.4084620798731</v>
      </c>
      <c r="BQ187" s="72">
        <v>6415.0137172336053</v>
      </c>
      <c r="BR187" s="72">
        <v>4355.9975513598165</v>
      </c>
      <c r="BS187" s="72">
        <v>3632.0681419422235</v>
      </c>
      <c r="BT187" s="72">
        <v>3287.0278958651215</v>
      </c>
      <c r="BU187" s="72">
        <v>2600.6500240594955</v>
      </c>
      <c r="BV187" s="72">
        <v>1777.6283132833516</v>
      </c>
      <c r="BW187" s="72">
        <v>1187.5296354519862</v>
      </c>
      <c r="BX187" s="72">
        <v>659.58357821436005</v>
      </c>
      <c r="BY187" s="76">
        <v>562.1501594189956</v>
      </c>
    </row>
    <row r="188" spans="1:77" x14ac:dyDescent="0.35">
      <c r="A188" s="65" t="s">
        <v>269</v>
      </c>
      <c r="B188" s="66" t="s">
        <v>266</v>
      </c>
      <c r="C188" s="65" t="s">
        <v>1225</v>
      </c>
      <c r="D188" s="65" t="s">
        <v>269</v>
      </c>
      <c r="E188" s="65" t="s">
        <v>270</v>
      </c>
      <c r="F188" s="65" t="s">
        <v>1227</v>
      </c>
      <c r="G188" s="66">
        <v>20791</v>
      </c>
      <c r="H188" s="68">
        <v>160427.24066433613</v>
      </c>
      <c r="I188" s="69">
        <v>3</v>
      </c>
      <c r="J18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48128</v>
      </c>
      <c r="K18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14554</v>
      </c>
      <c r="L188" s="88">
        <f>SUM(Table13453[[#This Row],[HC PiN]:[IDP PiN]])</f>
        <v>62682</v>
      </c>
      <c r="M188" s="68">
        <f>Table13453[[#This Row],[Total PiN]]*Table13453[[#This Row],[Boys (0-17)2]]</f>
        <v>18473.566875660032</v>
      </c>
      <c r="N188" s="68">
        <f>Table13453[[#This Row],[Total PiN]]*Table13453[[#This Row],[Men (18+)3]]</f>
        <v>14109.012168206935</v>
      </c>
      <c r="O188" s="68">
        <f>Table13453[[#This Row],[Total PiN]]*Table13453[[#This Row],[Girls (0-17)4]]</f>
        <v>17312.24929649345</v>
      </c>
      <c r="P188" s="68">
        <f>Table13453[[#This Row],[Total PiN]]*Table13453[[#This Row],[Women (18+)5]]</f>
        <v>12787.171659639598</v>
      </c>
      <c r="Q188" s="70">
        <v>0.29471884872307891</v>
      </c>
      <c r="R188" s="70">
        <v>0.22508873629123088</v>
      </c>
      <c r="S188" s="70">
        <v>0.27619171845974044</v>
      </c>
      <c r="T188" s="70">
        <v>0.20400069652595001</v>
      </c>
      <c r="U188" s="65">
        <v>47280.931672413455</v>
      </c>
      <c r="V188" s="65">
        <v>36110.364867824588</v>
      </c>
      <c r="W188" s="65">
        <v>44308.675286837351</v>
      </c>
      <c r="X188" s="71">
        <v>32727.268837260781</v>
      </c>
      <c r="Y188" s="67">
        <v>83391.296540238051</v>
      </c>
      <c r="Z188" s="67">
        <v>77035.94412409814</v>
      </c>
      <c r="AA188" s="66">
        <v>17264.255411454062</v>
      </c>
      <c r="AB188" s="65">
        <v>13189.754720739742</v>
      </c>
      <c r="AC188" s="65">
        <v>9563.2668609679367</v>
      </c>
      <c r="AD188" s="65">
        <v>6945.1889615612572</v>
      </c>
      <c r="AE188" s="65">
        <v>6775.3923263459919</v>
      </c>
      <c r="AF188" s="65">
        <v>5948.7796836334383</v>
      </c>
      <c r="AG188" s="65">
        <v>4642.3304828968685</v>
      </c>
      <c r="AH188" s="65">
        <v>3458.2567910958282</v>
      </c>
      <c r="AI188" s="65">
        <v>2643.6162938244515</v>
      </c>
      <c r="AJ188" s="65">
        <v>1780.5420500534742</v>
      </c>
      <c r="AK188" s="65">
        <v>1374.1776835160795</v>
      </c>
      <c r="AL188" s="65">
        <v>1193.1608930249902</v>
      </c>
      <c r="AM188" s="65">
        <v>897.09543436303159</v>
      </c>
      <c r="AN188" s="65">
        <v>572.69006106526581</v>
      </c>
      <c r="AO188" s="65">
        <v>375.84277180241327</v>
      </c>
      <c r="AP188" s="65">
        <v>241.99975513616457</v>
      </c>
      <c r="AQ188" s="71">
        <v>169.59394261713268</v>
      </c>
      <c r="AR188" s="66">
        <v>17509.948874894126</v>
      </c>
      <c r="AS188" s="65">
        <v>14029.406466251045</v>
      </c>
      <c r="AT188" s="65">
        <v>10788.153594671376</v>
      </c>
      <c r="AU188" s="65">
        <v>8041.4447444003226</v>
      </c>
      <c r="AV188" s="65">
        <v>7928.0981749373186</v>
      </c>
      <c r="AW188" s="65">
        <v>7001.9658182196144</v>
      </c>
      <c r="AX188" s="65">
        <v>5286.9435589495524</v>
      </c>
      <c r="AY188" s="65">
        <v>3634.9241825107479</v>
      </c>
      <c r="AZ188" s="65">
        <v>2667.3855664264361</v>
      </c>
      <c r="BA188" s="65">
        <v>1729.5969030712376</v>
      </c>
      <c r="BB188" s="65">
        <v>1266.9576996153958</v>
      </c>
      <c r="BC188" s="65">
        <v>1093.7456587537201</v>
      </c>
      <c r="BD188" s="65">
        <v>917.36359699242655</v>
      </c>
      <c r="BE188" s="65">
        <v>646.49629771863317</v>
      </c>
      <c r="BF188" s="65">
        <v>421.30402870232382</v>
      </c>
      <c r="BG188" s="65">
        <v>252.62408637251644</v>
      </c>
      <c r="BH188" s="71">
        <v>174.93728775125211</v>
      </c>
      <c r="BI188" s="66">
        <v>34774.204286348191</v>
      </c>
      <c r="BJ188" s="65">
        <v>27219.161186990794</v>
      </c>
      <c r="BK188" s="65">
        <v>20351.420455639316</v>
      </c>
      <c r="BL188" s="65">
        <v>14986.633705961583</v>
      </c>
      <c r="BM188" s="65">
        <v>14703.49050128331</v>
      </c>
      <c r="BN188" s="65">
        <v>12950.745501853056</v>
      </c>
      <c r="BO188" s="65">
        <v>9929.27404184642</v>
      </c>
      <c r="BP188" s="65">
        <v>7093.1809736065779</v>
      </c>
      <c r="BQ188" s="65">
        <v>5311.0018602508881</v>
      </c>
      <c r="BR188" s="65">
        <v>3510.1389531247114</v>
      </c>
      <c r="BS188" s="65">
        <v>2641.1353831314755</v>
      </c>
      <c r="BT188" s="65">
        <v>2286.9065517787103</v>
      </c>
      <c r="BU188" s="65">
        <v>1814.4590313554581</v>
      </c>
      <c r="BV188" s="65">
        <v>1219.1863587838991</v>
      </c>
      <c r="BW188" s="65">
        <v>797.14680050473726</v>
      </c>
      <c r="BX188" s="65">
        <v>494.62384150868098</v>
      </c>
      <c r="BY188" s="71">
        <v>344.5312303683848</v>
      </c>
    </row>
    <row r="189" spans="1:77" x14ac:dyDescent="0.35">
      <c r="A189" s="72" t="s">
        <v>627</v>
      </c>
      <c r="B189" s="73" t="s">
        <v>266</v>
      </c>
      <c r="C189" s="72" t="s">
        <v>1225</v>
      </c>
      <c r="D189" s="72" t="s">
        <v>627</v>
      </c>
      <c r="E189" s="72" t="s">
        <v>626</v>
      </c>
      <c r="F189" s="72" t="s">
        <v>1228</v>
      </c>
      <c r="G189" s="73">
        <v>4295</v>
      </c>
      <c r="H189" s="74">
        <v>104940.36949656552</v>
      </c>
      <c r="I189" s="75">
        <v>3</v>
      </c>
      <c r="J18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31482</v>
      </c>
      <c r="K18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3007</v>
      </c>
      <c r="L189" s="89">
        <f>SUM(Table13453[[#This Row],[HC PiN]:[IDP PiN]])</f>
        <v>34489</v>
      </c>
      <c r="M189" s="74">
        <f>Table13453[[#This Row],[Total PiN]]*Table13453[[#This Row],[Boys (0-17)2]]</f>
        <v>9516.3813828854709</v>
      </c>
      <c r="N189" s="74">
        <f>Table13453[[#This Row],[Total PiN]]*Table13453[[#This Row],[Men (18+)3]]</f>
        <v>7700.5956037235501</v>
      </c>
      <c r="O189" s="74">
        <f>Table13453[[#This Row],[Total PiN]]*Table13453[[#This Row],[Girls (0-17)4]]</f>
        <v>9297.7641699804535</v>
      </c>
      <c r="P189" s="74">
        <f>Table13453[[#This Row],[Total PiN]]*Table13453[[#This Row],[Women (18+)5]]</f>
        <v>7974.2588434105319</v>
      </c>
      <c r="Q189" s="70">
        <v>0.27592511765738265</v>
      </c>
      <c r="R189" s="70">
        <v>0.22327685939643219</v>
      </c>
      <c r="S189" s="70">
        <v>0.26958636579722384</v>
      </c>
      <c r="T189" s="70">
        <v>0.23121165714896147</v>
      </c>
      <c r="U189" s="72">
        <v>28955.683800349048</v>
      </c>
      <c r="V189" s="72">
        <v>23430.7561250943</v>
      </c>
      <c r="W189" s="72">
        <v>28290.492837996942</v>
      </c>
      <c r="X189" s="76">
        <v>24263.43673312524</v>
      </c>
      <c r="Y189" s="67">
        <v>52386.439925443352</v>
      </c>
      <c r="Z189" s="67">
        <v>52553.929571122178</v>
      </c>
      <c r="AA189" s="73">
        <v>9473.0234780887949</v>
      </c>
      <c r="AB189" s="72">
        <v>8384.3413379189387</v>
      </c>
      <c r="AC189" s="72">
        <v>7094.826188567371</v>
      </c>
      <c r="AD189" s="72">
        <v>5335.0962263722968</v>
      </c>
      <c r="AE189" s="72">
        <v>4685.9131639087009</v>
      </c>
      <c r="AF189" s="72">
        <v>4071.2638079314693</v>
      </c>
      <c r="AG189" s="72">
        <v>3397.9573773613902</v>
      </c>
      <c r="AH189" s="72">
        <v>2611.2109165570973</v>
      </c>
      <c r="AI189" s="72">
        <v>1998.4015818502987</v>
      </c>
      <c r="AJ189" s="72">
        <v>1379.7541231777598</v>
      </c>
      <c r="AK189" s="72">
        <v>1134.7118416434469</v>
      </c>
      <c r="AL189" s="72">
        <v>1025.882060837725</v>
      </c>
      <c r="AM189" s="72">
        <v>799.66825928212404</v>
      </c>
      <c r="AN189" s="72">
        <v>508.53943693120556</v>
      </c>
      <c r="AO189" s="72">
        <v>323.21373953495083</v>
      </c>
      <c r="AP189" s="72">
        <v>189.37117481266671</v>
      </c>
      <c r="AQ189" s="76">
        <v>140.75485634594111</v>
      </c>
      <c r="AR189" s="73">
        <v>9927.0537879286258</v>
      </c>
      <c r="AS189" s="72">
        <v>8578.3642376839216</v>
      </c>
      <c r="AT189" s="72">
        <v>7115.0048851401652</v>
      </c>
      <c r="AU189" s="72">
        <v>5354.8301479956554</v>
      </c>
      <c r="AV189" s="72">
        <v>4865.164261795423</v>
      </c>
      <c r="AW189" s="72">
        <v>4251.2714569344271</v>
      </c>
      <c r="AX189" s="72">
        <v>3425.240250644043</v>
      </c>
      <c r="AY189" s="72">
        <v>2435.8886932155206</v>
      </c>
      <c r="AZ189" s="72">
        <v>1802.2911659839244</v>
      </c>
      <c r="BA189" s="72">
        <v>1196.7786408811462</v>
      </c>
      <c r="BB189" s="72">
        <v>927.38330755376489</v>
      </c>
      <c r="BC189" s="72">
        <v>799.46538398381688</v>
      </c>
      <c r="BD189" s="72">
        <v>616.54317177176938</v>
      </c>
      <c r="BE189" s="72">
        <v>441.97136735455814</v>
      </c>
      <c r="BF189" s="72">
        <v>304.46415010279208</v>
      </c>
      <c r="BG189" s="72">
        <v>212.02596811264581</v>
      </c>
      <c r="BH189" s="76">
        <v>132.69904836115651</v>
      </c>
      <c r="BI189" s="73">
        <v>19400.077266017415</v>
      </c>
      <c r="BJ189" s="72">
        <v>16962.70557560286</v>
      </c>
      <c r="BK189" s="72">
        <v>14209.831073707537</v>
      </c>
      <c r="BL189" s="72">
        <v>10689.926374367948</v>
      </c>
      <c r="BM189" s="72">
        <v>9551.0774257041248</v>
      </c>
      <c r="BN189" s="72">
        <v>8322.5352648658954</v>
      </c>
      <c r="BO189" s="72">
        <v>6823.1976280054305</v>
      </c>
      <c r="BP189" s="72">
        <v>5047.0996097726156</v>
      </c>
      <c r="BQ189" s="72">
        <v>3800.6927478342227</v>
      </c>
      <c r="BR189" s="72">
        <v>2576.5327640589057</v>
      </c>
      <c r="BS189" s="72">
        <v>2062.0951491972119</v>
      </c>
      <c r="BT189" s="72">
        <v>1825.3474448215422</v>
      </c>
      <c r="BU189" s="72">
        <v>1416.2114310538934</v>
      </c>
      <c r="BV189" s="72">
        <v>950.51080428576347</v>
      </c>
      <c r="BW189" s="72">
        <v>627.67788963774262</v>
      </c>
      <c r="BX189" s="72">
        <v>401.39714292531249</v>
      </c>
      <c r="BY189" s="76">
        <v>273.45390470709765</v>
      </c>
    </row>
    <row r="190" spans="1:77" x14ac:dyDescent="0.35">
      <c r="A190" s="65" t="s">
        <v>629</v>
      </c>
      <c r="B190" s="66" t="s">
        <v>266</v>
      </c>
      <c r="C190" s="65" t="s">
        <v>1225</v>
      </c>
      <c r="D190" s="65" t="s">
        <v>629</v>
      </c>
      <c r="E190" s="65" t="s">
        <v>887</v>
      </c>
      <c r="F190" s="65" t="s">
        <v>1229</v>
      </c>
      <c r="G190" s="66">
        <v>5174</v>
      </c>
      <c r="H190" s="68">
        <v>91597.202192134282</v>
      </c>
      <c r="I190" s="69">
        <v>4</v>
      </c>
      <c r="J19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36639</v>
      </c>
      <c r="K19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4139</v>
      </c>
      <c r="L190" s="88">
        <f>SUM(Table13453[[#This Row],[HC PiN]:[IDP PiN]])</f>
        <v>40778</v>
      </c>
      <c r="M190" s="68">
        <f>Table13453[[#This Row],[Total PiN]]*Table13453[[#This Row],[Boys (0-17)2]]</f>
        <v>11322.799230266419</v>
      </c>
      <c r="N190" s="68">
        <f>Table13453[[#This Row],[Total PiN]]*Table13453[[#This Row],[Men (18+)3]]</f>
        <v>9429.9220206366299</v>
      </c>
      <c r="O190" s="68">
        <f>Table13453[[#This Row],[Total PiN]]*Table13453[[#This Row],[Girls (0-17)4]]</f>
        <v>10848.65100172747</v>
      </c>
      <c r="P190" s="68">
        <f>Table13453[[#This Row],[Total PiN]]*Table13453[[#This Row],[Women (18+)5]]</f>
        <v>9176.627747369479</v>
      </c>
      <c r="Q190" s="70">
        <v>0.27766931262608313</v>
      </c>
      <c r="R190" s="70">
        <v>0.23125023347483031</v>
      </c>
      <c r="S190" s="70">
        <v>0.26604176275755237</v>
      </c>
      <c r="T190" s="70">
        <v>0.22503869114153416</v>
      </c>
      <c r="U190" s="65">
        <v>25433.732171162283</v>
      </c>
      <c r="V190" s="65">
        <v>21181.874392572292</v>
      </c>
      <c r="W190" s="65">
        <v>24368.681134855342</v>
      </c>
      <c r="X190" s="71">
        <v>20612.914493544362</v>
      </c>
      <c r="Y190" s="67">
        <v>46615.606563734575</v>
      </c>
      <c r="Z190" s="67">
        <v>44981.595628399707</v>
      </c>
      <c r="AA190" s="66">
        <v>8906.5292627509189</v>
      </c>
      <c r="AB190" s="65">
        <v>7240.5575715806972</v>
      </c>
      <c r="AC190" s="65">
        <v>5634.6338716619366</v>
      </c>
      <c r="AD190" s="65">
        <v>4154.5220234187891</v>
      </c>
      <c r="AE190" s="65">
        <v>3819.7232084654174</v>
      </c>
      <c r="AF190" s="65">
        <v>3364.8081003408406</v>
      </c>
      <c r="AG190" s="65">
        <v>2795.8819093790435</v>
      </c>
      <c r="AH190" s="65">
        <v>2196.4925089267877</v>
      </c>
      <c r="AI190" s="65">
        <v>1757.1414523444942</v>
      </c>
      <c r="AJ190" s="65">
        <v>1242.167471415708</v>
      </c>
      <c r="AK190" s="65">
        <v>1049.3389423852977</v>
      </c>
      <c r="AL190" s="65">
        <v>962.80951737348687</v>
      </c>
      <c r="AM190" s="65">
        <v>747.10985571089486</v>
      </c>
      <c r="AN190" s="65">
        <v>480.81025504651836</v>
      </c>
      <c r="AO190" s="65">
        <v>310.78575226151293</v>
      </c>
      <c r="AP190" s="65">
        <v>176.26778108681521</v>
      </c>
      <c r="AQ190" s="71">
        <v>142.01614425053847</v>
      </c>
      <c r="AR190" s="66">
        <v>8979.1930383797589</v>
      </c>
      <c r="AS190" s="65">
        <v>7532.8537855309496</v>
      </c>
      <c r="AT190" s="65">
        <v>6081.5400082105971</v>
      </c>
      <c r="AU190" s="65">
        <v>4605.4194335463781</v>
      </c>
      <c r="AV190" s="65">
        <v>4473.106736837869</v>
      </c>
      <c r="AW190" s="65">
        <v>3935.5739139336038</v>
      </c>
      <c r="AX190" s="65">
        <v>2933.3433091772217</v>
      </c>
      <c r="AY190" s="65">
        <v>2043.7641103907529</v>
      </c>
      <c r="AZ190" s="65">
        <v>1544.4074743909107</v>
      </c>
      <c r="BA190" s="65">
        <v>1062.0910715659888</v>
      </c>
      <c r="BB190" s="65">
        <v>893.32761065049851</v>
      </c>
      <c r="BC190" s="65">
        <v>803.40703363208831</v>
      </c>
      <c r="BD190" s="65">
        <v>645.43710333509807</v>
      </c>
      <c r="BE190" s="65">
        <v>459.75097792409264</v>
      </c>
      <c r="BF190" s="65">
        <v>306.69818644246891</v>
      </c>
      <c r="BG190" s="65">
        <v>179.22763214406058</v>
      </c>
      <c r="BH190" s="71">
        <v>136.46513764223511</v>
      </c>
      <c r="BI190" s="66">
        <v>17885.722301130678</v>
      </c>
      <c r="BJ190" s="65">
        <v>14773.411357111645</v>
      </c>
      <c r="BK190" s="65">
        <v>11716.173879872533</v>
      </c>
      <c r="BL190" s="65">
        <v>8759.941456965169</v>
      </c>
      <c r="BM190" s="65">
        <v>8292.8299453032869</v>
      </c>
      <c r="BN190" s="65">
        <v>7300.3820142744444</v>
      </c>
      <c r="BO190" s="65">
        <v>5729.2252185562647</v>
      </c>
      <c r="BP190" s="65">
        <v>4240.2566193175408</v>
      </c>
      <c r="BQ190" s="65">
        <v>3301.5489267354055</v>
      </c>
      <c r="BR190" s="65">
        <v>2304.2585429816963</v>
      </c>
      <c r="BS190" s="65">
        <v>1942.6665530357964</v>
      </c>
      <c r="BT190" s="65">
        <v>1766.2165510055754</v>
      </c>
      <c r="BU190" s="65">
        <v>1392.5469590459932</v>
      </c>
      <c r="BV190" s="65">
        <v>940.56123297061106</v>
      </c>
      <c r="BW190" s="65">
        <v>617.48393870398183</v>
      </c>
      <c r="BX190" s="65">
        <v>355.49541323087573</v>
      </c>
      <c r="BY190" s="71">
        <v>278.48128189277355</v>
      </c>
    </row>
    <row r="191" spans="1:77" x14ac:dyDescent="0.35">
      <c r="A191" s="72" t="s">
        <v>631</v>
      </c>
      <c r="B191" s="73" t="s">
        <v>266</v>
      </c>
      <c r="C191" s="72" t="s">
        <v>1225</v>
      </c>
      <c r="D191" s="72" t="s">
        <v>631</v>
      </c>
      <c r="E191" s="72" t="s">
        <v>888</v>
      </c>
      <c r="F191" s="72" t="s">
        <v>1230</v>
      </c>
      <c r="G191" s="73">
        <v>21825</v>
      </c>
      <c r="H191" s="74">
        <v>255106.19547678807</v>
      </c>
      <c r="I191" s="75">
        <v>3</v>
      </c>
      <c r="J19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76532</v>
      </c>
      <c r="K19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15278</v>
      </c>
      <c r="L191" s="89">
        <f>SUM(Table13453[[#This Row],[HC PiN]:[IDP PiN]])</f>
        <v>91810</v>
      </c>
      <c r="M191" s="74">
        <f>Table13453[[#This Row],[Total PiN]]*Table13453[[#This Row],[Boys (0-17)2]]</f>
        <v>25695.629664653443</v>
      </c>
      <c r="N191" s="74">
        <f>Table13453[[#This Row],[Total PiN]]*Table13453[[#This Row],[Men (18+)3]]</f>
        <v>17361.1036068471</v>
      </c>
      <c r="O191" s="74">
        <f>Table13453[[#This Row],[Total PiN]]*Table13453[[#This Row],[Girls (0-17)4]]</f>
        <v>26395.29537665864</v>
      </c>
      <c r="P191" s="74">
        <f>Table13453[[#This Row],[Total PiN]]*Table13453[[#This Row],[Women (18+)5]]</f>
        <v>22357.971351840835</v>
      </c>
      <c r="Q191" s="70">
        <v>0.27987833204066487</v>
      </c>
      <c r="R191" s="70">
        <v>0.18909817674378718</v>
      </c>
      <c r="S191" s="70">
        <v>0.2874991327378133</v>
      </c>
      <c r="T191" s="70">
        <v>0.24352435847773482</v>
      </c>
      <c r="U191" s="72">
        <v>71398.696483283245</v>
      </c>
      <c r="V191" s="72">
        <v>48240.116440704791</v>
      </c>
      <c r="W191" s="72">
        <v>73342.809955619639</v>
      </c>
      <c r="X191" s="76">
        <v>62124.572597180428</v>
      </c>
      <c r="Y191" s="67">
        <v>119638.81292398804</v>
      </c>
      <c r="Z191" s="67">
        <v>135467.38255280006</v>
      </c>
      <c r="AA191" s="73">
        <v>26001.847116425641</v>
      </c>
      <c r="AB191" s="72">
        <v>21791.363421078127</v>
      </c>
      <c r="AC191" s="72">
        <v>17479.791156542229</v>
      </c>
      <c r="AD191" s="72">
        <v>12861.098491787863</v>
      </c>
      <c r="AE191" s="72">
        <v>11194.023049763904</v>
      </c>
      <c r="AF191" s="72">
        <v>9821.5959416884398</v>
      </c>
      <c r="AG191" s="72">
        <v>8619.3282901433686</v>
      </c>
      <c r="AH191" s="72">
        <v>6888.7011335343122</v>
      </c>
      <c r="AI191" s="72">
        <v>5467.4333270392244</v>
      </c>
      <c r="AJ191" s="72">
        <v>3849.608127939001</v>
      </c>
      <c r="AK191" s="72">
        <v>3225.7217103638031</v>
      </c>
      <c r="AL191" s="72">
        <v>2903.5743987548117</v>
      </c>
      <c r="AM191" s="72">
        <v>2146.9316941818101</v>
      </c>
      <c r="AN191" s="72">
        <v>1364.4613995167645</v>
      </c>
      <c r="AO191" s="72">
        <v>888.068377375404</v>
      </c>
      <c r="AP191" s="72">
        <v>568.28331640451586</v>
      </c>
      <c r="AQ191" s="76">
        <v>395.55160026083507</v>
      </c>
      <c r="AR191" s="73">
        <v>26485.821945562537</v>
      </c>
      <c r="AS191" s="72">
        <v>21279.907753005289</v>
      </c>
      <c r="AT191" s="72">
        <v>16304.005175605374</v>
      </c>
      <c r="AU191" s="72">
        <v>11555.138689649579</v>
      </c>
      <c r="AV191" s="72">
        <v>9379.5184008451179</v>
      </c>
      <c r="AW191" s="72">
        <v>7828.011863194557</v>
      </c>
      <c r="AX191" s="72">
        <v>6658.9452235130611</v>
      </c>
      <c r="AY191" s="72">
        <v>4942.7218418601769</v>
      </c>
      <c r="AZ191" s="72">
        <v>3867.6914478382478</v>
      </c>
      <c r="BA191" s="72">
        <v>2708.9573376873718</v>
      </c>
      <c r="BB191" s="72">
        <v>2288.9510139504</v>
      </c>
      <c r="BC191" s="72">
        <v>2033.4287431158414</v>
      </c>
      <c r="BD191" s="72">
        <v>1542.733465827657</v>
      </c>
      <c r="BE191" s="72">
        <v>1111.7257858394782</v>
      </c>
      <c r="BF191" s="72">
        <v>771.35997435760942</v>
      </c>
      <c r="BG191" s="72">
        <v>541.04766132636632</v>
      </c>
      <c r="BH191" s="76">
        <v>338.8466008093626</v>
      </c>
      <c r="BI191" s="73">
        <v>52487.669061988185</v>
      </c>
      <c r="BJ191" s="72">
        <v>43071.271174083413</v>
      </c>
      <c r="BK191" s="72">
        <v>33783.796332147605</v>
      </c>
      <c r="BL191" s="72">
        <v>24416.237181437442</v>
      </c>
      <c r="BM191" s="72">
        <v>20573.54145060902</v>
      </c>
      <c r="BN191" s="72">
        <v>17649.607804882995</v>
      </c>
      <c r="BO191" s="72">
        <v>15278.273513656432</v>
      </c>
      <c r="BP191" s="72">
        <v>11831.422975394491</v>
      </c>
      <c r="BQ191" s="72">
        <v>9335.1247748774731</v>
      </c>
      <c r="BR191" s="72">
        <v>6558.5654656263723</v>
      </c>
      <c r="BS191" s="72">
        <v>5514.6727243142022</v>
      </c>
      <c r="BT191" s="72">
        <v>4937.003141870654</v>
      </c>
      <c r="BU191" s="72">
        <v>3689.6651600094665</v>
      </c>
      <c r="BV191" s="72">
        <v>2476.1871853562429</v>
      </c>
      <c r="BW191" s="72">
        <v>1659.4283517330134</v>
      </c>
      <c r="BX191" s="72">
        <v>1109.3309777308823</v>
      </c>
      <c r="BY191" s="76">
        <v>734.3982010701975</v>
      </c>
    </row>
    <row r="192" spans="1:77" x14ac:dyDescent="0.35">
      <c r="A192" s="65" t="s">
        <v>633</v>
      </c>
      <c r="B192" s="66" t="s">
        <v>266</v>
      </c>
      <c r="C192" s="65" t="s">
        <v>1225</v>
      </c>
      <c r="D192" s="65" t="s">
        <v>633</v>
      </c>
      <c r="E192" s="65" t="s">
        <v>889</v>
      </c>
      <c r="F192" s="65" t="s">
        <v>1231</v>
      </c>
      <c r="G192" s="66">
        <v>22217</v>
      </c>
      <c r="H192" s="68">
        <v>288085.84080801031</v>
      </c>
      <c r="I192" s="69">
        <v>2</v>
      </c>
      <c r="J19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57617</v>
      </c>
      <c r="K19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13330</v>
      </c>
      <c r="L192" s="88">
        <f>SUM(Table13453[[#This Row],[HC PiN]:[IDP PiN]])</f>
        <v>70947</v>
      </c>
      <c r="M192" s="68">
        <f>Table13453[[#This Row],[Total PiN]]*Table13453[[#This Row],[Boys (0-17)2]]</f>
        <v>19960.882645305875</v>
      </c>
      <c r="N192" s="68">
        <f>Table13453[[#This Row],[Total PiN]]*Table13453[[#This Row],[Men (18+)3]]</f>
        <v>13313.281571926247</v>
      </c>
      <c r="O192" s="68">
        <f>Table13453[[#This Row],[Total PiN]]*Table13453[[#This Row],[Girls (0-17)4]]</f>
        <v>20375.774063479177</v>
      </c>
      <c r="P192" s="68">
        <f>Table13453[[#This Row],[Total PiN]]*Table13453[[#This Row],[Women (18+)5]]</f>
        <v>17297.061719288704</v>
      </c>
      <c r="Q192" s="70">
        <v>0.28134921343123565</v>
      </c>
      <c r="R192" s="70">
        <v>0.18765108562625971</v>
      </c>
      <c r="S192" s="70">
        <v>0.28719711987087793</v>
      </c>
      <c r="T192" s="70">
        <v>0.24380258107162675</v>
      </c>
      <c r="U192" s="65">
        <v>81052.724712009862</v>
      </c>
      <c r="V192" s="65">
        <v>54059.620781176964</v>
      </c>
      <c r="W192" s="65">
        <v>82737.42375564079</v>
      </c>
      <c r="X192" s="71">
        <v>70236.071559182688</v>
      </c>
      <c r="Y192" s="67">
        <v>135112.34549318682</v>
      </c>
      <c r="Z192" s="67">
        <v>152973.49531482346</v>
      </c>
      <c r="AA192" s="66">
        <v>28262.456469022254</v>
      </c>
      <c r="AB192" s="65">
        <v>24563.357505718403</v>
      </c>
      <c r="AC192" s="65">
        <v>20404.482736526414</v>
      </c>
      <c r="AD192" s="65">
        <v>15094.683463404059</v>
      </c>
      <c r="AE192" s="65">
        <v>12724.999025094776</v>
      </c>
      <c r="AF192" s="65">
        <v>11113.491107340862</v>
      </c>
      <c r="AG192" s="65">
        <v>10043.121283376811</v>
      </c>
      <c r="AH192" s="65">
        <v>7927.3069985795664</v>
      </c>
      <c r="AI192" s="65">
        <v>5988.0181145862107</v>
      </c>
      <c r="AJ192" s="65">
        <v>4110.3728972109384</v>
      </c>
      <c r="AK192" s="65">
        <v>3287.072166977814</v>
      </c>
      <c r="AL192" s="65">
        <v>2992.566280271345</v>
      </c>
      <c r="AM192" s="65">
        <v>2388.9422027366822</v>
      </c>
      <c r="AN192" s="65">
        <v>1643.76813172682</v>
      </c>
      <c r="AO192" s="65">
        <v>1157.3705693770651</v>
      </c>
      <c r="AP192" s="65">
        <v>678.19271097386343</v>
      </c>
      <c r="AQ192" s="71">
        <v>593.29365189956332</v>
      </c>
      <c r="AR192" s="66">
        <v>30265.282732238789</v>
      </c>
      <c r="AS192" s="65">
        <v>24182.325170001815</v>
      </c>
      <c r="AT192" s="65">
        <v>18387.727344583142</v>
      </c>
      <c r="AU192" s="65">
        <v>12854.898867015228</v>
      </c>
      <c r="AV192" s="65">
        <v>9849.7457529928888</v>
      </c>
      <c r="AW192" s="65">
        <v>8271.9001421133562</v>
      </c>
      <c r="AX192" s="65">
        <v>7964.5323401598598</v>
      </c>
      <c r="AY192" s="65">
        <v>6114.9811465504354</v>
      </c>
      <c r="AZ192" s="65">
        <v>4669.7269778607251</v>
      </c>
      <c r="BA192" s="65">
        <v>3166.3519846036488</v>
      </c>
      <c r="BB192" s="65">
        <v>2439.3073930038463</v>
      </c>
      <c r="BC192" s="65">
        <v>2146.3950414083665</v>
      </c>
      <c r="BD192" s="65">
        <v>1744.8568587298855</v>
      </c>
      <c r="BE192" s="65">
        <v>1265.4287928755973</v>
      </c>
      <c r="BF192" s="65">
        <v>865.89799735343479</v>
      </c>
      <c r="BG192" s="65">
        <v>529.94227069325871</v>
      </c>
      <c r="BH192" s="71">
        <v>393.04468100259197</v>
      </c>
      <c r="BI192" s="66">
        <v>58527.739201261043</v>
      </c>
      <c r="BJ192" s="65">
        <v>48745.682675720207</v>
      </c>
      <c r="BK192" s="65">
        <v>38792.210081109559</v>
      </c>
      <c r="BL192" s="65">
        <v>27949.582330419285</v>
      </c>
      <c r="BM192" s="65">
        <v>22574.744778087665</v>
      </c>
      <c r="BN192" s="65">
        <v>19385.39124945422</v>
      </c>
      <c r="BO192" s="65">
        <v>18007.653623536677</v>
      </c>
      <c r="BP192" s="65">
        <v>14042.288145130002</v>
      </c>
      <c r="BQ192" s="65">
        <v>10657.745092446939</v>
      </c>
      <c r="BR192" s="65">
        <v>7276.7248818145881</v>
      </c>
      <c r="BS192" s="65">
        <v>5726.3795599816603</v>
      </c>
      <c r="BT192" s="65">
        <v>5138.9613216797115</v>
      </c>
      <c r="BU192" s="65">
        <v>4133.7990614665678</v>
      </c>
      <c r="BV192" s="65">
        <v>2909.1969246024182</v>
      </c>
      <c r="BW192" s="65">
        <v>2023.2685667304997</v>
      </c>
      <c r="BX192" s="65">
        <v>1208.1349816671222</v>
      </c>
      <c r="BY192" s="71">
        <v>986.33833290215512</v>
      </c>
    </row>
    <row r="193" spans="1:77" x14ac:dyDescent="0.35">
      <c r="A193" s="72" t="s">
        <v>635</v>
      </c>
      <c r="B193" s="73" t="s">
        <v>266</v>
      </c>
      <c r="C193" s="72" t="s">
        <v>1225</v>
      </c>
      <c r="D193" s="72" t="s">
        <v>635</v>
      </c>
      <c r="E193" s="72" t="s">
        <v>634</v>
      </c>
      <c r="F193" s="72" t="s">
        <v>1232</v>
      </c>
      <c r="G193" s="73">
        <v>43174</v>
      </c>
      <c r="H193" s="74">
        <v>284545.12067728565</v>
      </c>
      <c r="I193" s="75">
        <v>3</v>
      </c>
      <c r="J19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85364</v>
      </c>
      <c r="K19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30222</v>
      </c>
      <c r="L193" s="89">
        <f>SUM(Table13453[[#This Row],[HC PiN]:[IDP PiN]])</f>
        <v>115586</v>
      </c>
      <c r="M193" s="74">
        <f>Table13453[[#This Row],[Total PiN]]*Table13453[[#This Row],[Boys (0-17)2]]</f>
        <v>32578.81705618569</v>
      </c>
      <c r="N193" s="74">
        <f>Table13453[[#This Row],[Total PiN]]*Table13453[[#This Row],[Men (18+)3]]</f>
        <v>21536.040742105215</v>
      </c>
      <c r="O193" s="74">
        <f>Table13453[[#This Row],[Total PiN]]*Table13453[[#This Row],[Girls (0-17)4]]</f>
        <v>32952.094281179743</v>
      </c>
      <c r="P193" s="74">
        <f>Table13453[[#This Row],[Total PiN]]*Table13453[[#This Row],[Women (18+)5]]</f>
        <v>28519.047920529356</v>
      </c>
      <c r="Q193" s="70">
        <v>0.28185781198575682</v>
      </c>
      <c r="R193" s="70">
        <v>0.18632049506086562</v>
      </c>
      <c r="S193" s="70">
        <v>0.2850872448322439</v>
      </c>
      <c r="T193" s="70">
        <v>0.24673444812113365</v>
      </c>
      <c r="U193" s="72">
        <v>80201.265125322869</v>
      </c>
      <c r="V193" s="72">
        <v>53016.587751745617</v>
      </c>
      <c r="W193" s="72">
        <v>81120.184484345722</v>
      </c>
      <c r="X193" s="76">
        <v>70207.083315871452</v>
      </c>
      <c r="Y193" s="67">
        <v>133217.85287706848</v>
      </c>
      <c r="Z193" s="67">
        <v>151327.26780021717</v>
      </c>
      <c r="AA193" s="73">
        <v>28219.243009972804</v>
      </c>
      <c r="AB193" s="72">
        <v>24079.209977695398</v>
      </c>
      <c r="AC193" s="72">
        <v>19672.366939723481</v>
      </c>
      <c r="AD193" s="72">
        <v>14591.126806871525</v>
      </c>
      <c r="AE193" s="72">
        <v>12716.165681180786</v>
      </c>
      <c r="AF193" s="72">
        <v>11206.935266185856</v>
      </c>
      <c r="AG193" s="72">
        <v>9973.3130831634153</v>
      </c>
      <c r="AH193" s="72">
        <v>7879.7270675037289</v>
      </c>
      <c r="AI193" s="72">
        <v>6034.7098874466874</v>
      </c>
      <c r="AJ193" s="72">
        <v>4138.9204165232059</v>
      </c>
      <c r="AK193" s="72">
        <v>3251.6866184589885</v>
      </c>
      <c r="AL193" s="72">
        <v>2949.5080106087967</v>
      </c>
      <c r="AM193" s="72">
        <v>2350.7332847958205</v>
      </c>
      <c r="AN193" s="72">
        <v>1659.7004851721758</v>
      </c>
      <c r="AO193" s="72">
        <v>1209.3138333829299</v>
      </c>
      <c r="AP193" s="72">
        <v>768.00982551888239</v>
      </c>
      <c r="AQ193" s="76">
        <v>626.59760601272342</v>
      </c>
      <c r="AR193" s="73">
        <v>29592.013599886559</v>
      </c>
      <c r="AS193" s="72">
        <v>23929.566893764219</v>
      </c>
      <c r="AT193" s="72">
        <v>18424.892517265642</v>
      </c>
      <c r="AU193" s="72">
        <v>12870.125111767262</v>
      </c>
      <c r="AV193" s="72">
        <v>9567.5446385907562</v>
      </c>
      <c r="AW193" s="72">
        <v>7952.3373938698514</v>
      </c>
      <c r="AX193" s="72">
        <v>7805.9068098274793</v>
      </c>
      <c r="AY193" s="72">
        <v>6015.9288762441702</v>
      </c>
      <c r="AZ193" s="72">
        <v>4565.6276088206696</v>
      </c>
      <c r="BA193" s="72">
        <v>3121.9632598697358</v>
      </c>
      <c r="BB193" s="72">
        <v>2489.4260082827413</v>
      </c>
      <c r="BC193" s="72">
        <v>2174.8932026932735</v>
      </c>
      <c r="BD193" s="72">
        <v>1656.5766016333441</v>
      </c>
      <c r="BE193" s="72">
        <v>1214.3834524980182</v>
      </c>
      <c r="BF193" s="72">
        <v>863.46869166202487</v>
      </c>
      <c r="BG193" s="72">
        <v>556.65265025234078</v>
      </c>
      <c r="BH193" s="76">
        <v>416.54556014039133</v>
      </c>
      <c r="BI193" s="73">
        <v>57811.25660985936</v>
      </c>
      <c r="BJ193" s="72">
        <v>48008.77687145961</v>
      </c>
      <c r="BK193" s="72">
        <v>38097.25945698913</v>
      </c>
      <c r="BL193" s="72">
        <v>27461.251918638784</v>
      </c>
      <c r="BM193" s="72">
        <v>22283.710319771541</v>
      </c>
      <c r="BN193" s="72">
        <v>19159.272660055707</v>
      </c>
      <c r="BO193" s="72">
        <v>17779.219892990892</v>
      </c>
      <c r="BP193" s="72">
        <v>13895.655943747899</v>
      </c>
      <c r="BQ193" s="72">
        <v>10600.337496267353</v>
      </c>
      <c r="BR193" s="72">
        <v>7260.8836763929421</v>
      </c>
      <c r="BS193" s="72">
        <v>5741.1126267417294</v>
      </c>
      <c r="BT193" s="72">
        <v>5124.4012133020697</v>
      </c>
      <c r="BU193" s="72">
        <v>4007.3098864291646</v>
      </c>
      <c r="BV193" s="72">
        <v>2874.0839376701942</v>
      </c>
      <c r="BW193" s="72">
        <v>2072.7825250449546</v>
      </c>
      <c r="BX193" s="72">
        <v>1324.6624757712229</v>
      </c>
      <c r="BY193" s="76">
        <v>1043.1431661531146</v>
      </c>
    </row>
    <row r="194" spans="1:77" x14ac:dyDescent="0.35">
      <c r="A194" s="65" t="s">
        <v>271</v>
      </c>
      <c r="B194" s="66" t="s">
        <v>266</v>
      </c>
      <c r="C194" s="65" t="s">
        <v>1225</v>
      </c>
      <c r="D194" s="65" t="s">
        <v>271</v>
      </c>
      <c r="E194" s="65" t="s">
        <v>272</v>
      </c>
      <c r="F194" s="65" t="s">
        <v>1233</v>
      </c>
      <c r="G194" s="66">
        <v>52120</v>
      </c>
      <c r="H194" s="68">
        <v>322730.07521999552</v>
      </c>
      <c r="I194" s="69">
        <v>2.5</v>
      </c>
      <c r="J19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9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94" s="88">
        <f>SUM(Table13453[[#This Row],[HC PiN]:[IDP PiN]])</f>
        <v>0</v>
      </c>
      <c r="M194" s="68">
        <f>Table13453[[#This Row],[Total PiN]]*Table13453[[#This Row],[Boys (0-17)2]]</f>
        <v>0</v>
      </c>
      <c r="N194" s="68">
        <f>Table13453[[#This Row],[Total PiN]]*Table13453[[#This Row],[Men (18+)3]]</f>
        <v>0</v>
      </c>
      <c r="O194" s="68">
        <f>Table13453[[#This Row],[Total PiN]]*Table13453[[#This Row],[Girls (0-17)4]]</f>
        <v>0</v>
      </c>
      <c r="P194" s="68">
        <f>Table13453[[#This Row],[Total PiN]]*Table13453[[#This Row],[Women (18+)5]]</f>
        <v>0</v>
      </c>
      <c r="Q194" s="70">
        <v>0.26244744332624287</v>
      </c>
      <c r="R194" s="70">
        <v>0.26170405248442624</v>
      </c>
      <c r="S194" s="70">
        <v>0.25159364705973497</v>
      </c>
      <c r="T194" s="70">
        <v>0.22425485712959584</v>
      </c>
      <c r="U194" s="65">
        <v>84699.683125973868</v>
      </c>
      <c r="V194" s="65">
        <v>84459.768543676531</v>
      </c>
      <c r="W194" s="65">
        <v>81196.836640461275</v>
      </c>
      <c r="X194" s="71">
        <v>72373.786909883813</v>
      </c>
      <c r="Y194" s="67">
        <v>169159.45166965039</v>
      </c>
      <c r="Z194" s="67">
        <v>153570.62355034507</v>
      </c>
      <c r="AA194" s="66">
        <v>27180.459485042789</v>
      </c>
      <c r="AB194" s="65">
        <v>23943.541192695604</v>
      </c>
      <c r="AC194" s="65">
        <v>20315.378146909494</v>
      </c>
      <c r="AD194" s="65">
        <v>16024.424144069308</v>
      </c>
      <c r="AE194" s="65">
        <v>16574.307555403248</v>
      </c>
      <c r="AF194" s="65">
        <v>14581.237864822888</v>
      </c>
      <c r="AG194" s="65">
        <v>10195.337293094499</v>
      </c>
      <c r="AH194" s="65">
        <v>7046.7249019975425</v>
      </c>
      <c r="AI194" s="65">
        <v>5110.9526596377482</v>
      </c>
      <c r="AJ194" s="65">
        <v>3367.0225935842336</v>
      </c>
      <c r="AK194" s="65">
        <v>2680.0035731353805</v>
      </c>
      <c r="AL194" s="65">
        <v>2305.6484272200819</v>
      </c>
      <c r="AM194" s="65">
        <v>1617.9275448812928</v>
      </c>
      <c r="AN194" s="65">
        <v>1048.4327588733565</v>
      </c>
      <c r="AO194" s="65">
        <v>726.82024574064428</v>
      </c>
      <c r="AP194" s="65">
        <v>489.78849995456613</v>
      </c>
      <c r="AQ194" s="71">
        <v>362.61666328244735</v>
      </c>
      <c r="AR194" s="66">
        <v>27680.650437560482</v>
      </c>
      <c r="AS194" s="65">
        <v>24864.329231784388</v>
      </c>
      <c r="AT194" s="65">
        <v>21591.417697043944</v>
      </c>
      <c r="AU194" s="65">
        <v>17658.820581447999</v>
      </c>
      <c r="AV194" s="65">
        <v>20109.829991987088</v>
      </c>
      <c r="AW194" s="65">
        <v>18408.767988481752</v>
      </c>
      <c r="AX194" s="65">
        <v>12615.145492319509</v>
      </c>
      <c r="AY194" s="65">
        <v>8114.3063120967481</v>
      </c>
      <c r="AZ194" s="65">
        <v>5568.6034599291615</v>
      </c>
      <c r="BA194" s="65">
        <v>3482.4670034009137</v>
      </c>
      <c r="BB194" s="65">
        <v>2567.2867352853305</v>
      </c>
      <c r="BC194" s="65">
        <v>2130.1066889131112</v>
      </c>
      <c r="BD194" s="65">
        <v>1598.7570011835439</v>
      </c>
      <c r="BE194" s="65">
        <v>1130.7935956914573</v>
      </c>
      <c r="BF194" s="65">
        <v>778.90038969680074</v>
      </c>
      <c r="BG194" s="65">
        <v>490.72075264066001</v>
      </c>
      <c r="BH194" s="71">
        <v>368.54831018749496</v>
      </c>
      <c r="BI194" s="66">
        <v>54861.109922603253</v>
      </c>
      <c r="BJ194" s="65">
        <v>48807.870424479988</v>
      </c>
      <c r="BK194" s="65">
        <v>41906.795843953441</v>
      </c>
      <c r="BL194" s="65">
        <v>33683.244725517303</v>
      </c>
      <c r="BM194" s="65">
        <v>36684.137547390339</v>
      </c>
      <c r="BN194" s="65">
        <v>32990.005853304639</v>
      </c>
      <c r="BO194" s="65">
        <v>22810.482785414013</v>
      </c>
      <c r="BP194" s="65">
        <v>15161.031214094293</v>
      </c>
      <c r="BQ194" s="65">
        <v>10679.556119566912</v>
      </c>
      <c r="BR194" s="65">
        <v>6849.4895969851486</v>
      </c>
      <c r="BS194" s="65">
        <v>5247.2903084207101</v>
      </c>
      <c r="BT194" s="65">
        <v>4435.755116133193</v>
      </c>
      <c r="BU194" s="65">
        <v>3216.6845460648369</v>
      </c>
      <c r="BV194" s="65">
        <v>2179.2263545648138</v>
      </c>
      <c r="BW194" s="65">
        <v>1505.720635437445</v>
      </c>
      <c r="BX194" s="65">
        <v>980.50925259522614</v>
      </c>
      <c r="BY194" s="71">
        <v>731.16497346994242</v>
      </c>
    </row>
    <row r="195" spans="1:77" x14ac:dyDescent="0.35">
      <c r="A195" s="72" t="s">
        <v>637</v>
      </c>
      <c r="B195" s="73" t="s">
        <v>266</v>
      </c>
      <c r="C195" s="72" t="s">
        <v>1225</v>
      </c>
      <c r="D195" s="72" t="s">
        <v>637</v>
      </c>
      <c r="E195" s="72" t="s">
        <v>890</v>
      </c>
      <c r="F195" s="72" t="s">
        <v>1234</v>
      </c>
      <c r="G195" s="73">
        <v>2604</v>
      </c>
      <c r="H195" s="74">
        <v>101916.77861035406</v>
      </c>
      <c r="I195" s="75">
        <v>4</v>
      </c>
      <c r="J19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40767</v>
      </c>
      <c r="K19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2083</v>
      </c>
      <c r="L195" s="89">
        <f>SUM(Table13453[[#This Row],[HC PiN]:[IDP PiN]])</f>
        <v>42850</v>
      </c>
      <c r="M195" s="74">
        <f>Table13453[[#This Row],[Total PiN]]*Table13453[[#This Row],[Boys (0-17)2]]</f>
        <v>12645.668527958454</v>
      </c>
      <c r="N195" s="74">
        <f>Table13453[[#This Row],[Total PiN]]*Table13453[[#This Row],[Men (18+)3]]</f>
        <v>9410.9450560467139</v>
      </c>
      <c r="O195" s="74">
        <f>Table13453[[#This Row],[Total PiN]]*Table13453[[#This Row],[Girls (0-17)4]]</f>
        <v>11989.193622892622</v>
      </c>
      <c r="P195" s="74">
        <f>Table13453[[#This Row],[Total PiN]]*Table13453[[#This Row],[Women (18+)5]]</f>
        <v>8804.1927931021946</v>
      </c>
      <c r="Q195" s="70">
        <v>0.29511478478316111</v>
      </c>
      <c r="R195" s="70">
        <v>0.21962532219478911</v>
      </c>
      <c r="S195" s="70">
        <v>0.27979448361476367</v>
      </c>
      <c r="T195" s="70">
        <v>0.20546540940728575</v>
      </c>
      <c r="U195" s="72">
        <v>30077.148185387716</v>
      </c>
      <c r="V195" s="72">
        <v>22383.505339354</v>
      </c>
      <c r="W195" s="72">
        <v>28515.752442964204</v>
      </c>
      <c r="X195" s="76">
        <v>20940.372642648101</v>
      </c>
      <c r="Y195" s="67">
        <v>52460.65352474172</v>
      </c>
      <c r="Z195" s="67">
        <v>49456.125085612308</v>
      </c>
      <c r="AA195" s="73">
        <v>10194.350595141259</v>
      </c>
      <c r="AB195" s="72">
        <v>8481.2127230104379</v>
      </c>
      <c r="AC195" s="72">
        <v>6747.6633903871398</v>
      </c>
      <c r="AD195" s="72">
        <v>4928.3187591918049</v>
      </c>
      <c r="AE195" s="72">
        <v>4289.0701012970467</v>
      </c>
      <c r="AF195" s="72">
        <v>3622.426811363146</v>
      </c>
      <c r="AG195" s="72">
        <v>2826.9584888253094</v>
      </c>
      <c r="AH195" s="72">
        <v>2104.0448836222981</v>
      </c>
      <c r="AI195" s="72">
        <v>1621.9011058174117</v>
      </c>
      <c r="AJ195" s="72">
        <v>1134.6481492088553</v>
      </c>
      <c r="AK195" s="72">
        <v>994.72312912329335</v>
      </c>
      <c r="AL195" s="72">
        <v>892.94504245043345</v>
      </c>
      <c r="AM195" s="72">
        <v>608.25291408029886</v>
      </c>
      <c r="AN195" s="72">
        <v>400.49406603815902</v>
      </c>
      <c r="AO195" s="72">
        <v>284.31548370353477</v>
      </c>
      <c r="AP195" s="72">
        <v>167.059169390855</v>
      </c>
      <c r="AQ195" s="76">
        <v>157.74027296102651</v>
      </c>
      <c r="AR195" s="73">
        <v>10414.058516683121</v>
      </c>
      <c r="AS195" s="72">
        <v>8915.9110120575515</v>
      </c>
      <c r="AT195" s="72">
        <v>7328.6635561597204</v>
      </c>
      <c r="AU195" s="72">
        <v>5497.5860141175117</v>
      </c>
      <c r="AV195" s="72">
        <v>5050.778061226415</v>
      </c>
      <c r="AW195" s="72">
        <v>4307.867702698838</v>
      </c>
      <c r="AX195" s="72">
        <v>3133.1399191860614</v>
      </c>
      <c r="AY195" s="72">
        <v>2108.7009312190735</v>
      </c>
      <c r="AZ195" s="72">
        <v>1564.5005794748133</v>
      </c>
      <c r="BA195" s="72">
        <v>1036.4530133287772</v>
      </c>
      <c r="BB195" s="72">
        <v>816.91832754389998</v>
      </c>
      <c r="BC195" s="72">
        <v>707.7309477473392</v>
      </c>
      <c r="BD195" s="72">
        <v>529.10287691538213</v>
      </c>
      <c r="BE195" s="72">
        <v>403.93690462175437</v>
      </c>
      <c r="BF195" s="72">
        <v>304.29065602862926</v>
      </c>
      <c r="BG195" s="72">
        <v>168.92614653138355</v>
      </c>
      <c r="BH195" s="76">
        <v>172.08835920145862</v>
      </c>
      <c r="BI195" s="73">
        <v>20608.409111824374</v>
      </c>
      <c r="BJ195" s="72">
        <v>17397.123735067995</v>
      </c>
      <c r="BK195" s="72">
        <v>14076.32694654686</v>
      </c>
      <c r="BL195" s="72">
        <v>10425.904773309318</v>
      </c>
      <c r="BM195" s="72">
        <v>9339.8481625234635</v>
      </c>
      <c r="BN195" s="72">
        <v>7930.294514061984</v>
      </c>
      <c r="BO195" s="72">
        <v>5960.0984080113712</v>
      </c>
      <c r="BP195" s="72">
        <v>4212.7458148413707</v>
      </c>
      <c r="BQ195" s="72">
        <v>3186.4016852922246</v>
      </c>
      <c r="BR195" s="72">
        <v>2171.1011625376332</v>
      </c>
      <c r="BS195" s="72">
        <v>1811.6414566671936</v>
      </c>
      <c r="BT195" s="72">
        <v>1600.6759901977725</v>
      </c>
      <c r="BU195" s="72">
        <v>1137.355790995681</v>
      </c>
      <c r="BV195" s="72">
        <v>804.43097065991333</v>
      </c>
      <c r="BW195" s="72">
        <v>588.60613973216402</v>
      </c>
      <c r="BX195" s="72">
        <v>335.98531592223856</v>
      </c>
      <c r="BY195" s="76">
        <v>329.82863216248512</v>
      </c>
    </row>
    <row r="196" spans="1:77" x14ac:dyDescent="0.35">
      <c r="A196" s="65" t="s">
        <v>273</v>
      </c>
      <c r="B196" s="66" t="s">
        <v>266</v>
      </c>
      <c r="C196" s="65" t="s">
        <v>1225</v>
      </c>
      <c r="D196" s="65" t="s">
        <v>273</v>
      </c>
      <c r="E196" s="65" t="s">
        <v>891</v>
      </c>
      <c r="F196" s="65" t="s">
        <v>1235</v>
      </c>
      <c r="G196" s="66">
        <v>3160</v>
      </c>
      <c r="H196" s="68">
        <v>197193.61344706197</v>
      </c>
      <c r="I196" s="69">
        <v>3</v>
      </c>
      <c r="J19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59158</v>
      </c>
      <c r="K19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2212</v>
      </c>
      <c r="L196" s="88">
        <f>SUM(Table13453[[#This Row],[HC PiN]:[IDP PiN]])</f>
        <v>61370</v>
      </c>
      <c r="M196" s="68">
        <f>Table13453[[#This Row],[Total PiN]]*Table13453[[#This Row],[Boys (0-17)2]]</f>
        <v>17597.259366721089</v>
      </c>
      <c r="N196" s="68">
        <f>Table13453[[#This Row],[Total PiN]]*Table13453[[#This Row],[Men (18+)3]]</f>
        <v>13535.557010079994</v>
      </c>
      <c r="O196" s="68">
        <f>Table13453[[#This Row],[Total PiN]]*Table13453[[#This Row],[Girls (0-17)4]]</f>
        <v>16998.294825993031</v>
      </c>
      <c r="P196" s="68">
        <f>Table13453[[#This Row],[Total PiN]]*Table13453[[#This Row],[Women (18+)5]]</f>
        <v>13238.8887972059</v>
      </c>
      <c r="Q196" s="70">
        <v>0.28674041659965926</v>
      </c>
      <c r="R196" s="70">
        <v>0.22055657503796633</v>
      </c>
      <c r="S196" s="70">
        <v>0.27698052510987503</v>
      </c>
      <c r="T196" s="70">
        <v>0.2157224832524996</v>
      </c>
      <c r="U196" s="65">
        <v>56543.378870602719</v>
      </c>
      <c r="V196" s="65">
        <v>43492.348001244653</v>
      </c>
      <c r="W196" s="65">
        <v>54618.790600880937</v>
      </c>
      <c r="X196" s="71">
        <v>42539.095974333708</v>
      </c>
      <c r="Y196" s="67">
        <v>100035.72687184738</v>
      </c>
      <c r="Z196" s="67">
        <v>97157.886575214652</v>
      </c>
      <c r="AA196" s="66">
        <v>19903.988427632976</v>
      </c>
      <c r="AB196" s="65">
        <v>16235.23997187227</v>
      </c>
      <c r="AC196" s="65">
        <v>12671.868207014122</v>
      </c>
      <c r="AD196" s="65">
        <v>9309.3371056908709</v>
      </c>
      <c r="AE196" s="65">
        <v>8450.5880439948123</v>
      </c>
      <c r="AF196" s="65">
        <v>7346.0736827362116</v>
      </c>
      <c r="AG196" s="65">
        <v>6023.610212194184</v>
      </c>
      <c r="AH196" s="65">
        <v>4524.9569874817562</v>
      </c>
      <c r="AI196" s="65">
        <v>3313.8513380459531</v>
      </c>
      <c r="AJ196" s="65">
        <v>2289.081566163879</v>
      </c>
      <c r="AK196" s="65">
        <v>2005.327787651679</v>
      </c>
      <c r="AL196" s="65">
        <v>1810.5727717724337</v>
      </c>
      <c r="AM196" s="65">
        <v>1291.0673508999569</v>
      </c>
      <c r="AN196" s="65">
        <v>826.18208893975236</v>
      </c>
      <c r="AO196" s="65">
        <v>551.82750366503672</v>
      </c>
      <c r="AP196" s="65">
        <v>334.15158655056024</v>
      </c>
      <c r="AQ196" s="71">
        <v>270.16194290817657</v>
      </c>
      <c r="AR196" s="66">
        <v>19816.200547290187</v>
      </c>
      <c r="AS196" s="65">
        <v>16761.163224194173</v>
      </c>
      <c r="AT196" s="65">
        <v>13621.762430043156</v>
      </c>
      <c r="AU196" s="65">
        <v>10221.366323942728</v>
      </c>
      <c r="AV196" s="65">
        <v>9524.056068171747</v>
      </c>
      <c r="AW196" s="65">
        <v>8243.0391002558354</v>
      </c>
      <c r="AX196" s="65">
        <v>6221.9898792509639</v>
      </c>
      <c r="AY196" s="65">
        <v>4249.9816126904216</v>
      </c>
      <c r="AZ196" s="65">
        <v>3072.9602764382903</v>
      </c>
      <c r="BA196" s="65">
        <v>2047.8673781085797</v>
      </c>
      <c r="BB196" s="65">
        <v>1662.7015813497269</v>
      </c>
      <c r="BC196" s="65">
        <v>1458.8065400127907</v>
      </c>
      <c r="BD196" s="65">
        <v>1126.264933579547</v>
      </c>
      <c r="BE196" s="65">
        <v>818.83432811239106</v>
      </c>
      <c r="BF196" s="65">
        <v>572.72796267800891</v>
      </c>
      <c r="BG196" s="65">
        <v>333.65762640212597</v>
      </c>
      <c r="BH196" s="71">
        <v>282.34705932669806</v>
      </c>
      <c r="BI196" s="66">
        <v>39720.18897492317</v>
      </c>
      <c r="BJ196" s="65">
        <v>32996.403196066451</v>
      </c>
      <c r="BK196" s="65">
        <v>26293.630637057282</v>
      </c>
      <c r="BL196" s="65">
        <v>19530.703429633599</v>
      </c>
      <c r="BM196" s="65">
        <v>17974.644112166556</v>
      </c>
      <c r="BN196" s="65">
        <v>15589.11278299205</v>
      </c>
      <c r="BO196" s="65">
        <v>12245.600091445147</v>
      </c>
      <c r="BP196" s="65">
        <v>8774.9386001721778</v>
      </c>
      <c r="BQ196" s="65">
        <v>6386.8116144842434</v>
      </c>
      <c r="BR196" s="65">
        <v>4336.9489442724589</v>
      </c>
      <c r="BS196" s="65">
        <v>3668.0293690014055</v>
      </c>
      <c r="BT196" s="65">
        <v>3269.3793117852238</v>
      </c>
      <c r="BU196" s="65">
        <v>2417.3322844795048</v>
      </c>
      <c r="BV196" s="65">
        <v>1645.0164170521432</v>
      </c>
      <c r="BW196" s="65">
        <v>1124.5554663430455</v>
      </c>
      <c r="BX196" s="65">
        <v>667.80921295268615</v>
      </c>
      <c r="BY196" s="71">
        <v>552.50900223487474</v>
      </c>
    </row>
    <row r="197" spans="1:77" x14ac:dyDescent="0.35">
      <c r="A197" s="72" t="s">
        <v>639</v>
      </c>
      <c r="B197" s="73" t="s">
        <v>266</v>
      </c>
      <c r="C197" s="72" t="s">
        <v>1225</v>
      </c>
      <c r="D197" s="72" t="s">
        <v>639</v>
      </c>
      <c r="E197" s="72" t="s">
        <v>892</v>
      </c>
      <c r="F197" s="72" t="s">
        <v>1236</v>
      </c>
      <c r="G197" s="73">
        <v>9578</v>
      </c>
      <c r="H197" s="74">
        <v>205801.11075149308</v>
      </c>
      <c r="I197" s="75">
        <v>4</v>
      </c>
      <c r="J19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82320</v>
      </c>
      <c r="K19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7662</v>
      </c>
      <c r="L197" s="89">
        <f>SUM(Table13453[[#This Row],[HC PiN]:[IDP PiN]])</f>
        <v>89982</v>
      </c>
      <c r="M197" s="74">
        <f>Table13453[[#This Row],[Total PiN]]*Table13453[[#This Row],[Boys (0-17)2]]</f>
        <v>25670.010909366287</v>
      </c>
      <c r="N197" s="74">
        <f>Table13453[[#This Row],[Total PiN]]*Table13453[[#This Row],[Men (18+)3]]</f>
        <v>20268.187548546644</v>
      </c>
      <c r="O197" s="74">
        <f>Table13453[[#This Row],[Total PiN]]*Table13453[[#This Row],[Girls (0-17)4]]</f>
        <v>24324.745141810334</v>
      </c>
      <c r="P197" s="74">
        <f>Table13453[[#This Row],[Total PiN]]*Table13453[[#This Row],[Women (18+)5]]</f>
        <v>19719.056400276771</v>
      </c>
      <c r="Q197" s="70">
        <v>0.28527939931726665</v>
      </c>
      <c r="R197" s="70">
        <v>0.22524713329940038</v>
      </c>
      <c r="S197" s="70">
        <v>0.27032901182247931</v>
      </c>
      <c r="T197" s="70">
        <v>0.21914445556085407</v>
      </c>
      <c r="U197" s="72">
        <v>58710.81725401221</v>
      </c>
      <c r="V197" s="72">
        <v>46356.110226606223</v>
      </c>
      <c r="W197" s="72">
        <v>55634.010901419751</v>
      </c>
      <c r="X197" s="76">
        <v>45100.17236945498</v>
      </c>
      <c r="Y197" s="67">
        <v>105066.92748061844</v>
      </c>
      <c r="Z197" s="67">
        <v>100734.18327087472</v>
      </c>
      <c r="AA197" s="73">
        <v>20645.845715249157</v>
      </c>
      <c r="AB197" s="72">
        <v>16534.017987620482</v>
      </c>
      <c r="AC197" s="72">
        <v>12663.697538256976</v>
      </c>
      <c r="AD197" s="72">
        <v>9328.7010188385084</v>
      </c>
      <c r="AE197" s="72">
        <v>8770.6338710832679</v>
      </c>
      <c r="AF197" s="72">
        <v>7713.1143528047105</v>
      </c>
      <c r="AG197" s="72">
        <v>6244.5119297010006</v>
      </c>
      <c r="AH197" s="72">
        <v>4780.6501396897074</v>
      </c>
      <c r="AI197" s="72">
        <v>3717.3204991070061</v>
      </c>
      <c r="AJ197" s="72">
        <v>2573.0431516446606</v>
      </c>
      <c r="AK197" s="72">
        <v>2105.1934891046776</v>
      </c>
      <c r="AL197" s="72">
        <v>1904.6846367237215</v>
      </c>
      <c r="AM197" s="72">
        <v>1477.5306385512099</v>
      </c>
      <c r="AN197" s="72">
        <v>964.10025013019697</v>
      </c>
      <c r="AO197" s="72">
        <v>638.34656207913997</v>
      </c>
      <c r="AP197" s="72">
        <v>371.20655673904196</v>
      </c>
      <c r="AQ197" s="76">
        <v>301.58493355124187</v>
      </c>
      <c r="AR197" s="73">
        <v>21208.653552521722</v>
      </c>
      <c r="AS197" s="72">
        <v>17416.969177551098</v>
      </c>
      <c r="AT197" s="72">
        <v>13738.405838711889</v>
      </c>
      <c r="AU197" s="72">
        <v>10237.910551696996</v>
      </c>
      <c r="AV197" s="72">
        <v>9668.0779985785957</v>
      </c>
      <c r="AW197" s="72">
        <v>8523.6704904911167</v>
      </c>
      <c r="AX197" s="72">
        <v>6788.0581955717744</v>
      </c>
      <c r="AY197" s="72">
        <v>4770.8138888936228</v>
      </c>
      <c r="AZ197" s="72">
        <v>3432.449044945025</v>
      </c>
      <c r="BA197" s="72">
        <v>2293.5347852135765</v>
      </c>
      <c r="BB197" s="72">
        <v>1863.057181432783</v>
      </c>
      <c r="BC197" s="72">
        <v>1625.8375903482897</v>
      </c>
      <c r="BD197" s="72">
        <v>1220.2403983998317</v>
      </c>
      <c r="BE197" s="72">
        <v>903.7075343407505</v>
      </c>
      <c r="BF197" s="72">
        <v>654.48735256559155</v>
      </c>
      <c r="BG197" s="72">
        <v>375.05787049084137</v>
      </c>
      <c r="BH197" s="76">
        <v>345.99602886492858</v>
      </c>
      <c r="BI197" s="73">
        <v>41854.499267770872</v>
      </c>
      <c r="BJ197" s="72">
        <v>33950.98716517158</v>
      </c>
      <c r="BK197" s="72">
        <v>26402.103376968862</v>
      </c>
      <c r="BL197" s="72">
        <v>19566.611570535504</v>
      </c>
      <c r="BM197" s="72">
        <v>18438.711869661864</v>
      </c>
      <c r="BN197" s="72">
        <v>16236.784843295827</v>
      </c>
      <c r="BO197" s="72">
        <v>13032.570125272776</v>
      </c>
      <c r="BP197" s="72">
        <v>9551.4640285833302</v>
      </c>
      <c r="BQ197" s="72">
        <v>7149.7695440520311</v>
      </c>
      <c r="BR197" s="72">
        <v>4866.5779368582371</v>
      </c>
      <c r="BS197" s="72">
        <v>3968.2506705374603</v>
      </c>
      <c r="BT197" s="72">
        <v>3530.522227072011</v>
      </c>
      <c r="BU197" s="72">
        <v>2697.7710369510419</v>
      </c>
      <c r="BV197" s="72">
        <v>1867.8077844709474</v>
      </c>
      <c r="BW197" s="72">
        <v>1292.8339146447317</v>
      </c>
      <c r="BX197" s="72">
        <v>746.26442722988327</v>
      </c>
      <c r="BY197" s="76">
        <v>647.58096241617056</v>
      </c>
    </row>
    <row r="198" spans="1:77" x14ac:dyDescent="0.35">
      <c r="A198" s="65" t="s">
        <v>641</v>
      </c>
      <c r="B198" s="66" t="s">
        <v>266</v>
      </c>
      <c r="C198" s="65" t="s">
        <v>1225</v>
      </c>
      <c r="D198" s="65" t="s">
        <v>641</v>
      </c>
      <c r="E198" s="65" t="s">
        <v>640</v>
      </c>
      <c r="F198" s="65" t="s">
        <v>1237</v>
      </c>
      <c r="G198" s="66">
        <v>2921</v>
      </c>
      <c r="H198" s="68">
        <v>82468.857889144798</v>
      </c>
      <c r="I198" s="69">
        <v>2</v>
      </c>
      <c r="J19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16494</v>
      </c>
      <c r="K19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1753</v>
      </c>
      <c r="L198" s="88">
        <f>SUM(Table13453[[#This Row],[HC PiN]:[IDP PiN]])</f>
        <v>18247</v>
      </c>
      <c r="M198" s="68">
        <f>Table13453[[#This Row],[Total PiN]]*Table13453[[#This Row],[Boys (0-17)2]]</f>
        <v>5122.1794296252074</v>
      </c>
      <c r="N198" s="68">
        <f>Table13453[[#This Row],[Total PiN]]*Table13453[[#This Row],[Men (18+)3]]</f>
        <v>4128.9269082341589</v>
      </c>
      <c r="O198" s="68">
        <f>Table13453[[#This Row],[Total PiN]]*Table13453[[#This Row],[Girls (0-17)4]]</f>
        <v>4953.6402115918272</v>
      </c>
      <c r="P198" s="68">
        <f>Table13453[[#This Row],[Total PiN]]*Table13453[[#This Row],[Women (18+)5]]</f>
        <v>4042.253450548807</v>
      </c>
      <c r="Q198" s="70">
        <v>0.28071351069355005</v>
      </c>
      <c r="R198" s="70">
        <v>0.22627976698822594</v>
      </c>
      <c r="S198" s="70">
        <v>0.27147696671188837</v>
      </c>
      <c r="T198" s="70">
        <v>0.22152975560633567</v>
      </c>
      <c r="U198" s="65">
        <v>23150.122620949307</v>
      </c>
      <c r="V198" s="65">
        <v>18661.033946940803</v>
      </c>
      <c r="W198" s="65">
        <v>22388.395387938814</v>
      </c>
      <c r="X198" s="71">
        <v>18269.305933315874</v>
      </c>
      <c r="Y198" s="67">
        <v>41811.15656789011</v>
      </c>
      <c r="Z198" s="67">
        <v>40657.701321254688</v>
      </c>
      <c r="AA198" s="66">
        <v>8690.7456546197536</v>
      </c>
      <c r="AB198" s="65">
        <v>6664.3546391564032</v>
      </c>
      <c r="AC198" s="65">
        <v>4851.7610339526136</v>
      </c>
      <c r="AD198" s="65">
        <v>3515.9782955181477</v>
      </c>
      <c r="AE198" s="65">
        <v>3346.4704618775231</v>
      </c>
      <c r="AF198" s="65">
        <v>3008.4483586998977</v>
      </c>
      <c r="AG198" s="65">
        <v>2626.7961026817729</v>
      </c>
      <c r="AH198" s="65">
        <v>2047.5194027526543</v>
      </c>
      <c r="AI198" s="65">
        <v>1513.5656769613174</v>
      </c>
      <c r="AJ198" s="65">
        <v>1051.129181676723</v>
      </c>
      <c r="AK198" s="65">
        <v>904.47792237795829</v>
      </c>
      <c r="AL198" s="65">
        <v>827.81004730601148</v>
      </c>
      <c r="AM198" s="65">
        <v>624.87344585394476</v>
      </c>
      <c r="AN198" s="65">
        <v>409.34166914447815</v>
      </c>
      <c r="AO198" s="65">
        <v>274.95240215973962</v>
      </c>
      <c r="AP198" s="65">
        <v>169.07635677996907</v>
      </c>
      <c r="AQ198" s="71">
        <v>130.40066973579016</v>
      </c>
      <c r="AR198" s="66">
        <v>8461.7578459462675</v>
      </c>
      <c r="AS198" s="65">
        <v>6868.6669461562778</v>
      </c>
      <c r="AT198" s="65">
        <v>5353.4418457951469</v>
      </c>
      <c r="AU198" s="65">
        <v>3985.8328956791238</v>
      </c>
      <c r="AV198" s="65">
        <v>3817.0355114111458</v>
      </c>
      <c r="AW198" s="65">
        <v>3385.7683401905947</v>
      </c>
      <c r="AX198" s="65">
        <v>2685.1779724747148</v>
      </c>
      <c r="AY198" s="65">
        <v>1923.8399293646007</v>
      </c>
      <c r="AZ198" s="65">
        <v>1457.4311165513834</v>
      </c>
      <c r="BA198" s="65">
        <v>979.03754157302478</v>
      </c>
      <c r="BB198" s="65">
        <v>765.54351041080099</v>
      </c>
      <c r="BC198" s="65">
        <v>665.47036735573067</v>
      </c>
      <c r="BD198" s="65">
        <v>511.77156598167255</v>
      </c>
      <c r="BE198" s="65">
        <v>377.54377613457081</v>
      </c>
      <c r="BF198" s="65">
        <v>269.99676810419703</v>
      </c>
      <c r="BG198" s="65">
        <v>170.1407682086793</v>
      </c>
      <c r="BH198" s="71">
        <v>132.69986655217838</v>
      </c>
      <c r="BI198" s="66">
        <v>17152.503500566017</v>
      </c>
      <c r="BJ198" s="65">
        <v>13533.021585312679</v>
      </c>
      <c r="BK198" s="65">
        <v>10205.202879747761</v>
      </c>
      <c r="BL198" s="65">
        <v>7501.8111911972719</v>
      </c>
      <c r="BM198" s="65">
        <v>7163.5059732886675</v>
      </c>
      <c r="BN198" s="65">
        <v>6394.2166988904928</v>
      </c>
      <c r="BO198" s="65">
        <v>5311.9740751564887</v>
      </c>
      <c r="BP198" s="65">
        <v>3971.3593321172543</v>
      </c>
      <c r="BQ198" s="65">
        <v>2970.9967935127015</v>
      </c>
      <c r="BR198" s="65">
        <v>2030.1667232497475</v>
      </c>
      <c r="BS198" s="65">
        <v>1670.02143278876</v>
      </c>
      <c r="BT198" s="65">
        <v>1493.2804146617423</v>
      </c>
      <c r="BU198" s="65">
        <v>1136.6450118356177</v>
      </c>
      <c r="BV198" s="65">
        <v>786.88544527904901</v>
      </c>
      <c r="BW198" s="65">
        <v>544.94917026393659</v>
      </c>
      <c r="BX198" s="65">
        <v>339.21712498864844</v>
      </c>
      <c r="BY198" s="71">
        <v>263.10053628796857</v>
      </c>
    </row>
    <row r="199" spans="1:77" x14ac:dyDescent="0.35">
      <c r="A199" s="72" t="s">
        <v>643</v>
      </c>
      <c r="B199" s="73" t="s">
        <v>275</v>
      </c>
      <c r="C199" s="72" t="s">
        <v>1238</v>
      </c>
      <c r="D199" s="72" t="s">
        <v>643</v>
      </c>
      <c r="E199" s="72" t="s">
        <v>894</v>
      </c>
      <c r="F199" s="72" t="s">
        <v>1239</v>
      </c>
      <c r="G199" s="73">
        <v>114</v>
      </c>
      <c r="H199" s="74">
        <v>14714.974891658581</v>
      </c>
      <c r="I199" s="75">
        <v>0</v>
      </c>
      <c r="J19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19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199" s="89">
        <f>SUM(Table13453[[#This Row],[HC PiN]:[IDP PiN]])</f>
        <v>0</v>
      </c>
      <c r="M199" s="74">
        <f>Table13453[[#This Row],[Total PiN]]*Table13453[[#This Row],[Boys (0-17)2]]</f>
        <v>0</v>
      </c>
      <c r="N199" s="74">
        <f>Table13453[[#This Row],[Total PiN]]*Table13453[[#This Row],[Men (18+)3]]</f>
        <v>0</v>
      </c>
      <c r="O199" s="74">
        <f>Table13453[[#This Row],[Total PiN]]*Table13453[[#This Row],[Girls (0-17)4]]</f>
        <v>0</v>
      </c>
      <c r="P199" s="74">
        <f>Table13453[[#This Row],[Total PiN]]*Table13453[[#This Row],[Women (18+)5]]</f>
        <v>0</v>
      </c>
      <c r="Q199" s="70">
        <v>0.31318434224296443</v>
      </c>
      <c r="R199" s="70">
        <v>0.19879887374858743</v>
      </c>
      <c r="S199" s="70">
        <v>0.27445446932831591</v>
      </c>
      <c r="T199" s="70">
        <v>0.21356231468013237</v>
      </c>
      <c r="U199" s="72">
        <v>4608.4997325658296</v>
      </c>
      <c r="V199" s="72">
        <v>2925.3204357004684</v>
      </c>
      <c r="W199" s="72">
        <v>4038.5906250696485</v>
      </c>
      <c r="X199" s="76">
        <v>3142.5640983226367</v>
      </c>
      <c r="Y199" s="67">
        <v>7533.8201682662984</v>
      </c>
      <c r="Z199" s="67">
        <v>7181.1547233922847</v>
      </c>
      <c r="AA199" s="73">
        <v>1497.015709462383</v>
      </c>
      <c r="AB199" s="72">
        <v>1229.7805176530112</v>
      </c>
      <c r="AC199" s="72">
        <v>913.13323775091862</v>
      </c>
      <c r="AD199" s="72">
        <v>640.53154581586602</v>
      </c>
      <c r="AE199" s="72">
        <v>614.2877584905558</v>
      </c>
      <c r="AF199" s="72">
        <v>541.23778157304491</v>
      </c>
      <c r="AG199" s="72">
        <v>402.92832872185431</v>
      </c>
      <c r="AH199" s="72">
        <v>292.05232831929584</v>
      </c>
      <c r="AI199" s="72">
        <v>277.62533531979102</v>
      </c>
      <c r="AJ199" s="72">
        <v>235.77283969174982</v>
      </c>
      <c r="AK199" s="72">
        <v>164.85761667290373</v>
      </c>
      <c r="AL199" s="72">
        <v>122.22577024395919</v>
      </c>
      <c r="AM199" s="72">
        <v>103.54512007067441</v>
      </c>
      <c r="AN199" s="72">
        <v>65.796094801526792</v>
      </c>
      <c r="AO199" s="72">
        <v>40.229232229975644</v>
      </c>
      <c r="AP199" s="72">
        <v>24.781757049375006</v>
      </c>
      <c r="AQ199" s="76">
        <v>15.353749525400694</v>
      </c>
      <c r="AR199" s="73">
        <v>1925.2589529444094</v>
      </c>
      <c r="AS199" s="72">
        <v>1402.6074971591077</v>
      </c>
      <c r="AT199" s="72">
        <v>912.41404421008599</v>
      </c>
      <c r="AU199" s="72">
        <v>590.43338265144098</v>
      </c>
      <c r="AV199" s="72">
        <v>589.95811973545733</v>
      </c>
      <c r="AW199" s="72">
        <v>540.9558894508101</v>
      </c>
      <c r="AX199" s="72">
        <v>431.03814760550017</v>
      </c>
      <c r="AY199" s="72">
        <v>282.36645673047752</v>
      </c>
      <c r="AZ199" s="72">
        <v>215.47794875218742</v>
      </c>
      <c r="BA199" s="72">
        <v>165.83750469424612</v>
      </c>
      <c r="BB199" s="72">
        <v>129.0907819024433</v>
      </c>
      <c r="BC199" s="72">
        <v>103.80121075842845</v>
      </c>
      <c r="BD199" s="72">
        <v>90.485191961330443</v>
      </c>
      <c r="BE199" s="72">
        <v>62.62871625150018</v>
      </c>
      <c r="BF199" s="72">
        <v>42.468243565545784</v>
      </c>
      <c r="BG199" s="72">
        <v>24.412664683394119</v>
      </c>
      <c r="BH199" s="76">
        <v>24.585415209932286</v>
      </c>
      <c r="BI199" s="73">
        <v>3422.2746624067927</v>
      </c>
      <c r="BJ199" s="72">
        <v>2632.3880148121189</v>
      </c>
      <c r="BK199" s="72">
        <v>1825.5472819610047</v>
      </c>
      <c r="BL199" s="72">
        <v>1230.9649284673069</v>
      </c>
      <c r="BM199" s="72">
        <v>1204.2458782260132</v>
      </c>
      <c r="BN199" s="72">
        <v>1082.1936710238549</v>
      </c>
      <c r="BO199" s="72">
        <v>833.9664763273546</v>
      </c>
      <c r="BP199" s="72">
        <v>574.41878504977331</v>
      </c>
      <c r="BQ199" s="72">
        <v>493.10328407197846</v>
      </c>
      <c r="BR199" s="72">
        <v>401.61034438599597</v>
      </c>
      <c r="BS199" s="72">
        <v>293.94839857534703</v>
      </c>
      <c r="BT199" s="72">
        <v>226.02698100238766</v>
      </c>
      <c r="BU199" s="72">
        <v>194.0303120320049</v>
      </c>
      <c r="BV199" s="72">
        <v>128.42481105302696</v>
      </c>
      <c r="BW199" s="72">
        <v>82.697475795521413</v>
      </c>
      <c r="BX199" s="72">
        <v>49.194421732769122</v>
      </c>
      <c r="BY199" s="76">
        <v>39.939164735332987</v>
      </c>
    </row>
    <row r="200" spans="1:77" x14ac:dyDescent="0.35">
      <c r="A200" s="65" t="s">
        <v>645</v>
      </c>
      <c r="B200" s="66" t="s">
        <v>275</v>
      </c>
      <c r="C200" s="65" t="s">
        <v>1238</v>
      </c>
      <c r="D200" s="65" t="s">
        <v>645</v>
      </c>
      <c r="E200" s="65" t="s">
        <v>895</v>
      </c>
      <c r="F200" s="65" t="s">
        <v>1240</v>
      </c>
      <c r="G200" s="66">
        <v>637</v>
      </c>
      <c r="H200" s="68">
        <v>14437.512901826034</v>
      </c>
      <c r="I200" s="69">
        <v>0</v>
      </c>
      <c r="J20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0" s="88">
        <f>SUM(Table13453[[#This Row],[HC PiN]:[IDP PiN]])</f>
        <v>0</v>
      </c>
      <c r="M200" s="68">
        <f>Table13453[[#This Row],[Total PiN]]*Table13453[[#This Row],[Boys (0-17)2]]</f>
        <v>0</v>
      </c>
      <c r="N200" s="68">
        <f>Table13453[[#This Row],[Total PiN]]*Table13453[[#This Row],[Men (18+)3]]</f>
        <v>0</v>
      </c>
      <c r="O200" s="68">
        <f>Table13453[[#This Row],[Total PiN]]*Table13453[[#This Row],[Girls (0-17)4]]</f>
        <v>0</v>
      </c>
      <c r="P200" s="68">
        <f>Table13453[[#This Row],[Total PiN]]*Table13453[[#This Row],[Women (18+)5]]</f>
        <v>0</v>
      </c>
      <c r="Q200" s="70">
        <v>0.25482459948467828</v>
      </c>
      <c r="R200" s="70">
        <v>0.26049644864105975</v>
      </c>
      <c r="S200" s="70">
        <v>0.23866740796957961</v>
      </c>
      <c r="T200" s="70">
        <v>0.2460115439046823</v>
      </c>
      <c r="U200" s="65">
        <v>3679.0334427626944</v>
      </c>
      <c r="V200" s="65">
        <v>3760.9208381351632</v>
      </c>
      <c r="W200" s="65">
        <v>3445.763781806183</v>
      </c>
      <c r="X200" s="71">
        <v>3551.7948391219925</v>
      </c>
      <c r="Y200" s="67">
        <v>7439.9542808978576</v>
      </c>
      <c r="Z200" s="67">
        <v>6997.5586209281755</v>
      </c>
      <c r="AA200" s="66">
        <v>1213.009938767296</v>
      </c>
      <c r="AB200" s="65">
        <v>1042.3375869096885</v>
      </c>
      <c r="AC200" s="65">
        <v>819.40231472618689</v>
      </c>
      <c r="AD200" s="65">
        <v>602.50786251629461</v>
      </c>
      <c r="AE200" s="65">
        <v>610.47790781159063</v>
      </c>
      <c r="AF200" s="65">
        <v>574.05050950974157</v>
      </c>
      <c r="AG200" s="65">
        <v>485.52597157833958</v>
      </c>
      <c r="AH200" s="65">
        <v>344.41637168945033</v>
      </c>
      <c r="AI200" s="65">
        <v>251.60751106697683</v>
      </c>
      <c r="AJ200" s="65">
        <v>210.78325182425672</v>
      </c>
      <c r="AK200" s="65">
        <v>184.76191806460844</v>
      </c>
      <c r="AL200" s="65">
        <v>163.50728808741383</v>
      </c>
      <c r="AM200" s="65">
        <v>156.44743908098525</v>
      </c>
      <c r="AN200" s="65">
        <v>119.69541104032173</v>
      </c>
      <c r="AO200" s="65">
        <v>93.135731701873638</v>
      </c>
      <c r="AP200" s="65">
        <v>68.167694279863454</v>
      </c>
      <c r="AQ200" s="71">
        <v>57.723912273287823</v>
      </c>
      <c r="AR200" s="66">
        <v>1404.8596353660037</v>
      </c>
      <c r="AS200" s="65">
        <v>1112.3080481004085</v>
      </c>
      <c r="AT200" s="65">
        <v>810.25517429515503</v>
      </c>
      <c r="AU200" s="65">
        <v>587.21963314724621</v>
      </c>
      <c r="AV200" s="65">
        <v>721.52605949432279</v>
      </c>
      <c r="AW200" s="65">
        <v>738.02369055915722</v>
      </c>
      <c r="AX200" s="65">
        <v>589.9340590492211</v>
      </c>
      <c r="AY200" s="65">
        <v>382.81599008298258</v>
      </c>
      <c r="AZ200" s="65">
        <v>260.09180786089053</v>
      </c>
      <c r="BA200" s="65">
        <v>190.41141344321326</v>
      </c>
      <c r="BB200" s="65">
        <v>144.57378673483225</v>
      </c>
      <c r="BC200" s="65">
        <v>122.10916966001439</v>
      </c>
      <c r="BD200" s="65">
        <v>116.63738365263869</v>
      </c>
      <c r="BE200" s="65">
        <v>90.844482019889355</v>
      </c>
      <c r="BF200" s="65">
        <v>70.488489996611889</v>
      </c>
      <c r="BG200" s="65">
        <v>53.708312941528177</v>
      </c>
      <c r="BH200" s="71">
        <v>44.147144493741187</v>
      </c>
      <c r="BI200" s="66">
        <v>2617.8695741332995</v>
      </c>
      <c r="BJ200" s="65">
        <v>2154.6456350100971</v>
      </c>
      <c r="BK200" s="65">
        <v>1629.6574890213421</v>
      </c>
      <c r="BL200" s="65">
        <v>1189.7274956635406</v>
      </c>
      <c r="BM200" s="65">
        <v>1332.0039673059134</v>
      </c>
      <c r="BN200" s="65">
        <v>1312.074200068899</v>
      </c>
      <c r="BO200" s="65">
        <v>1075.4600306275611</v>
      </c>
      <c r="BP200" s="65">
        <v>727.2323617724328</v>
      </c>
      <c r="BQ200" s="65">
        <v>511.69931892786724</v>
      </c>
      <c r="BR200" s="65">
        <v>401.19466526746993</v>
      </c>
      <c r="BS200" s="65">
        <v>329.33570479944063</v>
      </c>
      <c r="BT200" s="65">
        <v>285.61645774742817</v>
      </c>
      <c r="BU200" s="65">
        <v>273.08482273362392</v>
      </c>
      <c r="BV200" s="65">
        <v>210.53989306021109</v>
      </c>
      <c r="BW200" s="65">
        <v>163.62422169848554</v>
      </c>
      <c r="BX200" s="65">
        <v>121.87600722139163</v>
      </c>
      <c r="BY200" s="71">
        <v>101.871056767029</v>
      </c>
    </row>
    <row r="201" spans="1:77" x14ac:dyDescent="0.35">
      <c r="A201" s="72" t="s">
        <v>647</v>
      </c>
      <c r="B201" s="73" t="s">
        <v>275</v>
      </c>
      <c r="C201" s="72" t="s">
        <v>1238</v>
      </c>
      <c r="D201" s="72" t="s">
        <v>647</v>
      </c>
      <c r="E201" s="72" t="s">
        <v>646</v>
      </c>
      <c r="F201" s="72" t="s">
        <v>1241</v>
      </c>
      <c r="G201" s="73">
        <v>415</v>
      </c>
      <c r="H201" s="74">
        <v>23868.1396072184</v>
      </c>
      <c r="I201" s="75">
        <v>0</v>
      </c>
      <c r="J20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1" s="89">
        <f>SUM(Table13453[[#This Row],[HC PiN]:[IDP PiN]])</f>
        <v>0</v>
      </c>
      <c r="M201" s="74">
        <f>Table13453[[#This Row],[Total PiN]]*Table13453[[#This Row],[Boys (0-17)2]]</f>
        <v>0</v>
      </c>
      <c r="N201" s="74">
        <f>Table13453[[#This Row],[Total PiN]]*Table13453[[#This Row],[Men (18+)3]]</f>
        <v>0</v>
      </c>
      <c r="O201" s="74">
        <f>Table13453[[#This Row],[Total PiN]]*Table13453[[#This Row],[Girls (0-17)4]]</f>
        <v>0</v>
      </c>
      <c r="P201" s="74">
        <f>Table13453[[#This Row],[Total PiN]]*Table13453[[#This Row],[Women (18+)5]]</f>
        <v>0</v>
      </c>
      <c r="Q201" s="70">
        <v>0.27273995996267986</v>
      </c>
      <c r="R201" s="70">
        <v>0.22223644891368327</v>
      </c>
      <c r="S201" s="70">
        <v>0.26275681384551397</v>
      </c>
      <c r="T201" s="70">
        <v>0.24226677727812287</v>
      </c>
      <c r="U201" s="72">
        <v>6509.7954408564001</v>
      </c>
      <c r="V201" s="72">
        <v>5304.370588484252</v>
      </c>
      <c r="W201" s="72">
        <v>6271.5163156126246</v>
      </c>
      <c r="X201" s="76">
        <v>5782.4572622651231</v>
      </c>
      <c r="Y201" s="67">
        <v>11814.166029340653</v>
      </c>
      <c r="Z201" s="67">
        <v>12053.973577877747</v>
      </c>
      <c r="AA201" s="73">
        <v>2161.8651314370818</v>
      </c>
      <c r="AB201" s="72">
        <v>1896.2571588847654</v>
      </c>
      <c r="AC201" s="72">
        <v>1523.1318754816325</v>
      </c>
      <c r="AD201" s="72">
        <v>1118.8052498312018</v>
      </c>
      <c r="AE201" s="72">
        <v>1114.7476294462606</v>
      </c>
      <c r="AF201" s="72">
        <v>998.82418024765536</v>
      </c>
      <c r="AG201" s="72">
        <v>735.44191856187081</v>
      </c>
      <c r="AH201" s="72">
        <v>515.52568151615344</v>
      </c>
      <c r="AI201" s="72">
        <v>440.22121092144374</v>
      </c>
      <c r="AJ201" s="72">
        <v>375.53771032977932</v>
      </c>
      <c r="AK201" s="72">
        <v>303.05828425447987</v>
      </c>
      <c r="AL201" s="72">
        <v>243.52338635973146</v>
      </c>
      <c r="AM201" s="72">
        <v>202.44181511114499</v>
      </c>
      <c r="AN201" s="72">
        <v>149.22525955435984</v>
      </c>
      <c r="AO201" s="72">
        <v>116.08747055411382</v>
      </c>
      <c r="AP201" s="72">
        <v>79.909079855974099</v>
      </c>
      <c r="AQ201" s="76">
        <v>79.370535530100057</v>
      </c>
      <c r="AR201" s="73">
        <v>2366.7133712832401</v>
      </c>
      <c r="AS201" s="72">
        <v>1975.6272520801731</v>
      </c>
      <c r="AT201" s="72">
        <v>1512.269967882381</v>
      </c>
      <c r="AU201" s="72">
        <v>1058.0428348301325</v>
      </c>
      <c r="AV201" s="72">
        <v>1071.1158191550933</v>
      </c>
      <c r="AW201" s="72">
        <v>1002.4431242284347</v>
      </c>
      <c r="AX201" s="72">
        <v>790.01868635641722</v>
      </c>
      <c r="AY201" s="72">
        <v>502.20302198513576</v>
      </c>
      <c r="AZ201" s="72">
        <v>338.23660158537621</v>
      </c>
      <c r="BA201" s="72">
        <v>261.79921808079024</v>
      </c>
      <c r="BB201" s="72">
        <v>246.46369442654014</v>
      </c>
      <c r="BC201" s="72">
        <v>202.34152899631914</v>
      </c>
      <c r="BD201" s="72">
        <v>152.46532111197001</v>
      </c>
      <c r="BE201" s="72">
        <v>113.54593803281053</v>
      </c>
      <c r="BF201" s="72">
        <v>88.821579317393628</v>
      </c>
      <c r="BG201" s="72">
        <v>75.784609152054756</v>
      </c>
      <c r="BH201" s="76">
        <v>56.273460836388615</v>
      </c>
      <c r="BI201" s="73">
        <v>4528.5785027203219</v>
      </c>
      <c r="BJ201" s="72">
        <v>3871.8844109649385</v>
      </c>
      <c r="BK201" s="72">
        <v>3035.401843364014</v>
      </c>
      <c r="BL201" s="72">
        <v>2176.8480846613343</v>
      </c>
      <c r="BM201" s="72">
        <v>2185.8634486013534</v>
      </c>
      <c r="BN201" s="72">
        <v>2001.26730447609</v>
      </c>
      <c r="BO201" s="72">
        <v>1525.4606049182883</v>
      </c>
      <c r="BP201" s="72">
        <v>1017.7287035012894</v>
      </c>
      <c r="BQ201" s="72">
        <v>778.45781250681989</v>
      </c>
      <c r="BR201" s="72">
        <v>637.33692841056939</v>
      </c>
      <c r="BS201" s="72">
        <v>549.52197868102007</v>
      </c>
      <c r="BT201" s="72">
        <v>445.86491535605069</v>
      </c>
      <c r="BU201" s="72">
        <v>354.90713622311506</v>
      </c>
      <c r="BV201" s="72">
        <v>262.77119758717038</v>
      </c>
      <c r="BW201" s="72">
        <v>204.90904987150748</v>
      </c>
      <c r="BX201" s="72">
        <v>155.69368900802883</v>
      </c>
      <c r="BY201" s="76">
        <v>135.64399636648866</v>
      </c>
    </row>
    <row r="202" spans="1:77" x14ac:dyDescent="0.35">
      <c r="A202" s="65" t="s">
        <v>649</v>
      </c>
      <c r="B202" s="66" t="s">
        <v>275</v>
      </c>
      <c r="C202" s="65" t="s">
        <v>1238</v>
      </c>
      <c r="D202" s="65" t="s">
        <v>649</v>
      </c>
      <c r="E202" s="65" t="s">
        <v>896</v>
      </c>
      <c r="F202" s="65" t="s">
        <v>1242</v>
      </c>
      <c r="G202" s="66">
        <v>212</v>
      </c>
      <c r="H202" s="68">
        <v>15271.196149803098</v>
      </c>
      <c r="I202" s="69">
        <v>0</v>
      </c>
      <c r="J20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2" s="88">
        <f>SUM(Table13453[[#This Row],[HC PiN]:[IDP PiN]])</f>
        <v>0</v>
      </c>
      <c r="M202" s="68">
        <f>Table13453[[#This Row],[Total PiN]]*Table13453[[#This Row],[Boys (0-17)2]]</f>
        <v>0</v>
      </c>
      <c r="N202" s="68">
        <f>Table13453[[#This Row],[Total PiN]]*Table13453[[#This Row],[Men (18+)3]]</f>
        <v>0</v>
      </c>
      <c r="O202" s="68">
        <f>Table13453[[#This Row],[Total PiN]]*Table13453[[#This Row],[Girls (0-17)4]]</f>
        <v>0</v>
      </c>
      <c r="P202" s="68">
        <f>Table13453[[#This Row],[Total PiN]]*Table13453[[#This Row],[Women (18+)5]]</f>
        <v>0</v>
      </c>
      <c r="Q202" s="70">
        <v>0.25323805841847291</v>
      </c>
      <c r="R202" s="70">
        <v>0.24630130473021974</v>
      </c>
      <c r="S202" s="70">
        <v>0.25776168256724236</v>
      </c>
      <c r="T202" s="70">
        <v>0.24269895428406502</v>
      </c>
      <c r="U202" s="65">
        <v>3867.2480627037958</v>
      </c>
      <c r="V202" s="65">
        <v>3761.3155364876111</v>
      </c>
      <c r="W202" s="65">
        <v>3936.3292143876397</v>
      </c>
      <c r="X202" s="71">
        <v>3706.3033362240517</v>
      </c>
      <c r="Y202" s="67">
        <v>7628.5635991914069</v>
      </c>
      <c r="Z202" s="67">
        <v>7642.6325506116918</v>
      </c>
      <c r="AA202" s="66">
        <v>1321.6107863564832</v>
      </c>
      <c r="AB202" s="65">
        <v>1187.7945315227075</v>
      </c>
      <c r="AC202" s="65">
        <v>979.16174808473568</v>
      </c>
      <c r="AD202" s="65">
        <v>726.84892643393073</v>
      </c>
      <c r="AE202" s="65">
        <v>727.18459606237991</v>
      </c>
      <c r="AF202" s="65">
        <v>645.03883830303744</v>
      </c>
      <c r="AG202" s="65">
        <v>452.37646818031658</v>
      </c>
      <c r="AH202" s="65">
        <v>314.3070872755203</v>
      </c>
      <c r="AI202" s="65">
        <v>275.36764612349708</v>
      </c>
      <c r="AJ202" s="65">
        <v>242.7591971166504</v>
      </c>
      <c r="AK202" s="65">
        <v>213.9157438565567</v>
      </c>
      <c r="AL202" s="65">
        <v>172.87335238200538</v>
      </c>
      <c r="AM202" s="65">
        <v>136.77597000264021</v>
      </c>
      <c r="AN202" s="65">
        <v>93.735383641705909</v>
      </c>
      <c r="AO202" s="65">
        <v>66.363818519328987</v>
      </c>
      <c r="AP202" s="65">
        <v>52.606449590838302</v>
      </c>
      <c r="AQ202" s="71">
        <v>33.912007159359042</v>
      </c>
      <c r="AR202" s="66">
        <v>1355.0955081184718</v>
      </c>
      <c r="AS202" s="65">
        <v>1171.3538264580527</v>
      </c>
      <c r="AT202" s="65">
        <v>930.02097309579472</v>
      </c>
      <c r="AU202" s="65">
        <v>669.27666515489409</v>
      </c>
      <c r="AV202" s="65">
        <v>711.39607305206187</v>
      </c>
      <c r="AW202" s="65">
        <v>690.23443539385744</v>
      </c>
      <c r="AX202" s="65">
        <v>556.26906152654567</v>
      </c>
      <c r="AY202" s="65">
        <v>361.64951000445984</v>
      </c>
      <c r="AZ202" s="65">
        <v>249.00453219962745</v>
      </c>
      <c r="BA202" s="65">
        <v>194.57757938659418</v>
      </c>
      <c r="BB202" s="65">
        <v>174.70202637963774</v>
      </c>
      <c r="BC202" s="65">
        <v>152.95740618755045</v>
      </c>
      <c r="BD202" s="65">
        <v>139.853317821019</v>
      </c>
      <c r="BE202" s="65">
        <v>103.08544962718361</v>
      </c>
      <c r="BF202" s="65">
        <v>74.788549934635981</v>
      </c>
      <c r="BG202" s="65">
        <v>49.147604758653117</v>
      </c>
      <c r="BH202" s="71">
        <v>45.151080092365724</v>
      </c>
      <c r="BI202" s="66">
        <v>2676.7062944749546</v>
      </c>
      <c r="BJ202" s="65">
        <v>2359.1483579807605</v>
      </c>
      <c r="BK202" s="65">
        <v>1909.1827211805303</v>
      </c>
      <c r="BL202" s="65">
        <v>1396.1255915888248</v>
      </c>
      <c r="BM202" s="65">
        <v>1438.5806691144417</v>
      </c>
      <c r="BN202" s="65">
        <v>1335.2732736968946</v>
      </c>
      <c r="BO202" s="65">
        <v>1008.6455297068624</v>
      </c>
      <c r="BP202" s="65">
        <v>675.9565972799802</v>
      </c>
      <c r="BQ202" s="65">
        <v>524.37217832312444</v>
      </c>
      <c r="BR202" s="65">
        <v>437.33677650324461</v>
      </c>
      <c r="BS202" s="65">
        <v>388.61777023619447</v>
      </c>
      <c r="BT202" s="65">
        <v>325.83075856955588</v>
      </c>
      <c r="BU202" s="65">
        <v>276.62928782365924</v>
      </c>
      <c r="BV202" s="65">
        <v>196.82083326888952</v>
      </c>
      <c r="BW202" s="65">
        <v>141.15236845396495</v>
      </c>
      <c r="BX202" s="65">
        <v>101.75405434949141</v>
      </c>
      <c r="BY202" s="71">
        <v>79.063087251724738</v>
      </c>
    </row>
    <row r="203" spans="1:77" x14ac:dyDescent="0.35">
      <c r="A203" s="72" t="s">
        <v>276</v>
      </c>
      <c r="B203" s="73" t="s">
        <v>275</v>
      </c>
      <c r="C203" s="72" t="s">
        <v>1238</v>
      </c>
      <c r="D203" s="72" t="s">
        <v>276</v>
      </c>
      <c r="E203" s="72" t="s">
        <v>897</v>
      </c>
      <c r="F203" s="72" t="s">
        <v>1243</v>
      </c>
      <c r="G203" s="73">
        <v>2511</v>
      </c>
      <c r="H203" s="74">
        <v>45906.659557035659</v>
      </c>
      <c r="I203" s="75">
        <v>1</v>
      </c>
      <c r="J20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4591</v>
      </c>
      <c r="K20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753</v>
      </c>
      <c r="L203" s="89">
        <f>SUM(Table13453[[#This Row],[HC PiN]:[IDP PiN]])</f>
        <v>5344</v>
      </c>
      <c r="M203" s="74">
        <f>Table13453[[#This Row],[Total PiN]]*Table13453[[#This Row],[Boys (0-17)2]]</f>
        <v>1432.7441545586762</v>
      </c>
      <c r="N203" s="74">
        <f>Table13453[[#This Row],[Total PiN]]*Table13453[[#This Row],[Men (18+)3]]</f>
        <v>1311.2257088077006</v>
      </c>
      <c r="O203" s="74">
        <f>Table13453[[#This Row],[Total PiN]]*Table13453[[#This Row],[Girls (0-17)4]]</f>
        <v>1362.6347732163538</v>
      </c>
      <c r="P203" s="74">
        <f>Table13453[[#This Row],[Total PiN]]*Table13453[[#This Row],[Women (18+)5]]</f>
        <v>1237.3953634172701</v>
      </c>
      <c r="Q203" s="70">
        <v>0.26810332233508161</v>
      </c>
      <c r="R203" s="70">
        <v>0.24536409221700983</v>
      </c>
      <c r="S203" s="70">
        <v>0.25498405187431772</v>
      </c>
      <c r="T203" s="70">
        <v>0.23154853357359098</v>
      </c>
      <c r="U203" s="72">
        <v>12307.727944546785</v>
      </c>
      <c r="V203" s="72">
        <v>11263.845848927373</v>
      </c>
      <c r="W203" s="72">
        <v>11705.466061867823</v>
      </c>
      <c r="X203" s="76">
        <v>10629.619701693682</v>
      </c>
      <c r="Y203" s="67">
        <v>23571.573793474156</v>
      </c>
      <c r="Z203" s="67">
        <v>22335.085763561503</v>
      </c>
      <c r="AA203" s="73">
        <v>4001.5472836129475</v>
      </c>
      <c r="AB203" s="72">
        <v>3538.3092480462205</v>
      </c>
      <c r="AC203" s="72">
        <v>2864.8427322801135</v>
      </c>
      <c r="AD203" s="72">
        <v>2100.0790165814824</v>
      </c>
      <c r="AE203" s="72">
        <v>2042.1542626128009</v>
      </c>
      <c r="AF203" s="72">
        <v>1843.8703004599854</v>
      </c>
      <c r="AG203" s="72">
        <v>1438.5587820192138</v>
      </c>
      <c r="AH203" s="72">
        <v>1015.897142132718</v>
      </c>
      <c r="AI203" s="72">
        <v>826.37945672102899</v>
      </c>
      <c r="AJ203" s="72">
        <v>699.13732122037811</v>
      </c>
      <c r="AK203" s="72">
        <v>593.25797133354729</v>
      </c>
      <c r="AL203" s="72">
        <v>452.00732945732</v>
      </c>
      <c r="AM203" s="72">
        <v>318.79641271595159</v>
      </c>
      <c r="AN203" s="72">
        <v>217.05393112897704</v>
      </c>
      <c r="AO203" s="72">
        <v>161.18789767983748</v>
      </c>
      <c r="AP203" s="72">
        <v>114.35146068623429</v>
      </c>
      <c r="AQ203" s="76">
        <v>107.65521487275691</v>
      </c>
      <c r="AR203" s="73">
        <v>4271.0554107822272</v>
      </c>
      <c r="AS203" s="72">
        <v>3728.9549382338814</v>
      </c>
      <c r="AT203" s="72">
        <v>2987.1250899533807</v>
      </c>
      <c r="AU203" s="72">
        <v>2148.1563685156202</v>
      </c>
      <c r="AV203" s="72">
        <v>2257.0678484784185</v>
      </c>
      <c r="AW203" s="72">
        <v>2155.9857929364325</v>
      </c>
      <c r="AX203" s="72">
        <v>1669.9923380895971</v>
      </c>
      <c r="AY203" s="72">
        <v>1083.1015218944035</v>
      </c>
      <c r="AZ203" s="72">
        <v>797.27193814648149</v>
      </c>
      <c r="BA203" s="72">
        <v>620.59644755010163</v>
      </c>
      <c r="BB203" s="72">
        <v>534.29266139777678</v>
      </c>
      <c r="BC203" s="72">
        <v>421.11438866591635</v>
      </c>
      <c r="BD203" s="72">
        <v>314.54306963215777</v>
      </c>
      <c r="BE203" s="72">
        <v>218.80875271833486</v>
      </c>
      <c r="BF203" s="72">
        <v>157.93285650735496</v>
      </c>
      <c r="BG203" s="72">
        <v>101.1037980231163</v>
      </c>
      <c r="BH203" s="76">
        <v>104.47057194895604</v>
      </c>
      <c r="BI203" s="73">
        <v>8272.6026943951711</v>
      </c>
      <c r="BJ203" s="72">
        <v>7267.2641862801029</v>
      </c>
      <c r="BK203" s="72">
        <v>5851.9678222334933</v>
      </c>
      <c r="BL203" s="72">
        <v>4248.2353850971022</v>
      </c>
      <c r="BM203" s="72">
        <v>4299.2221110912187</v>
      </c>
      <c r="BN203" s="72">
        <v>3999.8560933964181</v>
      </c>
      <c r="BO203" s="72">
        <v>3108.5511201088116</v>
      </c>
      <c r="BP203" s="72">
        <v>2098.9986640271218</v>
      </c>
      <c r="BQ203" s="72">
        <v>1623.6513948675106</v>
      </c>
      <c r="BR203" s="72">
        <v>1319.7337687704796</v>
      </c>
      <c r="BS203" s="72">
        <v>1127.5506327313242</v>
      </c>
      <c r="BT203" s="72">
        <v>873.12171812323618</v>
      </c>
      <c r="BU203" s="72">
        <v>633.33948234810941</v>
      </c>
      <c r="BV203" s="72">
        <v>435.86268384731187</v>
      </c>
      <c r="BW203" s="72">
        <v>319.12075418719252</v>
      </c>
      <c r="BX203" s="72">
        <v>215.45525870935063</v>
      </c>
      <c r="BY203" s="76">
        <v>212.12578682171292</v>
      </c>
    </row>
    <row r="204" spans="1:77" x14ac:dyDescent="0.35">
      <c r="A204" s="65" t="s">
        <v>651</v>
      </c>
      <c r="B204" s="66" t="s">
        <v>275</v>
      </c>
      <c r="C204" s="65" t="s">
        <v>1238</v>
      </c>
      <c r="D204" s="65" t="s">
        <v>651</v>
      </c>
      <c r="E204" s="65" t="s">
        <v>898</v>
      </c>
      <c r="F204" s="65" t="s">
        <v>1244</v>
      </c>
      <c r="G204" s="66">
        <v>1967</v>
      </c>
      <c r="H204" s="68">
        <v>33249.030438809379</v>
      </c>
      <c r="I204" s="69">
        <v>0</v>
      </c>
      <c r="J20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4" s="88">
        <f>SUM(Table13453[[#This Row],[HC PiN]:[IDP PiN]])</f>
        <v>0</v>
      </c>
      <c r="M204" s="68">
        <f>Table13453[[#This Row],[Total PiN]]*Table13453[[#This Row],[Boys (0-17)2]]</f>
        <v>0</v>
      </c>
      <c r="N204" s="68">
        <f>Table13453[[#This Row],[Total PiN]]*Table13453[[#This Row],[Men (18+)3]]</f>
        <v>0</v>
      </c>
      <c r="O204" s="68">
        <f>Table13453[[#This Row],[Total PiN]]*Table13453[[#This Row],[Girls (0-17)4]]</f>
        <v>0</v>
      </c>
      <c r="P204" s="68">
        <f>Table13453[[#This Row],[Total PiN]]*Table13453[[#This Row],[Women (18+)5]]</f>
        <v>0</v>
      </c>
      <c r="Q204" s="70">
        <v>0.26906578875858361</v>
      </c>
      <c r="R204" s="70">
        <v>0.25382425924856444</v>
      </c>
      <c r="S204" s="70">
        <v>0.24154991160077585</v>
      </c>
      <c r="T204" s="70">
        <v>0.23556004039207606</v>
      </c>
      <c r="U204" s="65">
        <v>8946.1766004764013</v>
      </c>
      <c r="V204" s="65">
        <v>8439.4105218637615</v>
      </c>
      <c r="W204" s="65">
        <v>8031.3003633059107</v>
      </c>
      <c r="X204" s="71">
        <v>7832.1429531633039</v>
      </c>
      <c r="Y204" s="67">
        <v>17385.587122340163</v>
      </c>
      <c r="Z204" s="67">
        <v>15863.443316469215</v>
      </c>
      <c r="AA204" s="66">
        <v>2518.6008468129189</v>
      </c>
      <c r="AB204" s="65">
        <v>2411.5152874609848</v>
      </c>
      <c r="AC204" s="65">
        <v>2113.6553044413749</v>
      </c>
      <c r="AD204" s="65">
        <v>1600.4344920041581</v>
      </c>
      <c r="AE204" s="65">
        <v>1571.4125341993267</v>
      </c>
      <c r="AF204" s="65">
        <v>1406.7270087867819</v>
      </c>
      <c r="AG204" s="65">
        <v>1023.4379209225905</v>
      </c>
      <c r="AH204" s="65">
        <v>727.45353478131949</v>
      </c>
      <c r="AI204" s="65">
        <v>662.70627887005162</v>
      </c>
      <c r="AJ204" s="65">
        <v>561.04866638901115</v>
      </c>
      <c r="AK204" s="65">
        <v>421.94075446651362</v>
      </c>
      <c r="AL204" s="65">
        <v>301.35307646010159</v>
      </c>
      <c r="AM204" s="65">
        <v>205.963145499832</v>
      </c>
      <c r="AN204" s="65">
        <v>130.83290723487005</v>
      </c>
      <c r="AO204" s="65">
        <v>89.667323511047613</v>
      </c>
      <c r="AP204" s="65">
        <v>63.878495505398533</v>
      </c>
      <c r="AQ204" s="71">
        <v>52.815739122934261</v>
      </c>
      <c r="AR204" s="66">
        <v>2952.0346068665949</v>
      </c>
      <c r="AS204" s="65">
        <v>2709.6739996046449</v>
      </c>
      <c r="AT204" s="65">
        <v>2268.3892550622909</v>
      </c>
      <c r="AU204" s="65">
        <v>1648.4936039805345</v>
      </c>
      <c r="AV204" s="65">
        <v>1694.308736576327</v>
      </c>
      <c r="AW204" s="65">
        <v>1603.4745874583732</v>
      </c>
      <c r="AX204" s="65">
        <v>1214.5755172011102</v>
      </c>
      <c r="AY204" s="65">
        <v>811.48190811361917</v>
      </c>
      <c r="AZ204" s="65">
        <v>689.44854581287063</v>
      </c>
      <c r="BA204" s="65">
        <v>537.82089279818229</v>
      </c>
      <c r="BB204" s="65">
        <v>395.07013385818277</v>
      </c>
      <c r="BC204" s="65">
        <v>287.12535799325644</v>
      </c>
      <c r="BD204" s="65">
        <v>201.6264723104787</v>
      </c>
      <c r="BE204" s="65">
        <v>135.62268573145502</v>
      </c>
      <c r="BF204" s="65">
        <v>97.095327818767174</v>
      </c>
      <c r="BG204" s="65">
        <v>84.980710643786438</v>
      </c>
      <c r="BH204" s="71">
        <v>54.364780509686426</v>
      </c>
      <c r="BI204" s="66">
        <v>5470.6354536795134</v>
      </c>
      <c r="BJ204" s="65">
        <v>5121.1892870656311</v>
      </c>
      <c r="BK204" s="65">
        <v>4382.0445595036645</v>
      </c>
      <c r="BL204" s="65">
        <v>3248.9280959846928</v>
      </c>
      <c r="BM204" s="65">
        <v>3265.7212707756539</v>
      </c>
      <c r="BN204" s="65">
        <v>3010.2015962451551</v>
      </c>
      <c r="BO204" s="65">
        <v>2238.0134381237003</v>
      </c>
      <c r="BP204" s="65">
        <v>1538.9354428949387</v>
      </c>
      <c r="BQ204" s="65">
        <v>1352.1548246829223</v>
      </c>
      <c r="BR204" s="65">
        <v>1098.8695591871933</v>
      </c>
      <c r="BS204" s="65">
        <v>817.01088832469634</v>
      </c>
      <c r="BT204" s="65">
        <v>588.47843445335798</v>
      </c>
      <c r="BU204" s="65">
        <v>407.58961781031064</v>
      </c>
      <c r="BV204" s="65">
        <v>266.45559296632507</v>
      </c>
      <c r="BW204" s="65">
        <v>186.76265132981479</v>
      </c>
      <c r="BX204" s="65">
        <v>148.85920614918496</v>
      </c>
      <c r="BY204" s="71">
        <v>107.18051963262069</v>
      </c>
    </row>
    <row r="205" spans="1:77" x14ac:dyDescent="0.35">
      <c r="A205" s="72" t="s">
        <v>278</v>
      </c>
      <c r="B205" s="73" t="s">
        <v>275</v>
      </c>
      <c r="C205" s="72" t="s">
        <v>1238</v>
      </c>
      <c r="D205" s="72" t="s">
        <v>278</v>
      </c>
      <c r="E205" s="72" t="s">
        <v>279</v>
      </c>
      <c r="F205" s="72" t="s">
        <v>1245</v>
      </c>
      <c r="G205" s="73">
        <v>5454</v>
      </c>
      <c r="H205" s="74">
        <v>68956.06515249185</v>
      </c>
      <c r="I205" s="75">
        <v>2</v>
      </c>
      <c r="J20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13791</v>
      </c>
      <c r="K20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3272</v>
      </c>
      <c r="L205" s="89">
        <f>SUM(Table13453[[#This Row],[HC PiN]:[IDP PiN]])</f>
        <v>17063</v>
      </c>
      <c r="M205" s="74">
        <f>Table13453[[#This Row],[Total PiN]]*Table13453[[#This Row],[Boys (0-17)2]]</f>
        <v>4415.5668830186742</v>
      </c>
      <c r="N205" s="74">
        <f>Table13453[[#This Row],[Total PiN]]*Table13453[[#This Row],[Men (18+)3]]</f>
        <v>4357.1391141943714</v>
      </c>
      <c r="O205" s="74">
        <f>Table13453[[#This Row],[Total PiN]]*Table13453[[#This Row],[Girls (0-17)4]]</f>
        <v>4232.5472324584289</v>
      </c>
      <c r="P205" s="74">
        <f>Table13453[[#This Row],[Total PiN]]*Table13453[[#This Row],[Women (18+)5]]</f>
        <v>4057.7467703285229</v>
      </c>
      <c r="Q205" s="70">
        <v>0.25878021936462958</v>
      </c>
      <c r="R205" s="70">
        <v>0.25535598160900025</v>
      </c>
      <c r="S205" s="70">
        <v>0.24805410727647123</v>
      </c>
      <c r="T205" s="70">
        <v>0.23780969174989877</v>
      </c>
      <c r="U205" s="72">
        <v>17844.465666683529</v>
      </c>
      <c r="V205" s="72">
        <v>17608.343704908733</v>
      </c>
      <c r="W205" s="72">
        <v>17104.835182699553</v>
      </c>
      <c r="X205" s="76">
        <v>16398.420598200024</v>
      </c>
      <c r="Y205" s="67">
        <v>35452.809371592259</v>
      </c>
      <c r="Z205" s="67">
        <v>33503.255780899577</v>
      </c>
      <c r="AA205" s="73">
        <v>5520.5129031218266</v>
      </c>
      <c r="AB205" s="72">
        <v>5150.2735700491894</v>
      </c>
      <c r="AC205" s="72">
        <v>4399.703746938012</v>
      </c>
      <c r="AD205" s="72">
        <v>3271.7886919543898</v>
      </c>
      <c r="AE205" s="72">
        <v>3080.383987927743</v>
      </c>
      <c r="AF205" s="72">
        <v>2807.9728722517975</v>
      </c>
      <c r="AG205" s="72">
        <v>2310.1827940361231</v>
      </c>
      <c r="AH205" s="72">
        <v>1666.6595997934123</v>
      </c>
      <c r="AI205" s="72">
        <v>1377.4947457200929</v>
      </c>
      <c r="AJ205" s="72">
        <v>1144.6087199447438</v>
      </c>
      <c r="AK205" s="72">
        <v>886.75648576122512</v>
      </c>
      <c r="AL205" s="72">
        <v>653.32561921313481</v>
      </c>
      <c r="AM205" s="72">
        <v>481.93760566457519</v>
      </c>
      <c r="AN205" s="72">
        <v>308.20878898289999</v>
      </c>
      <c r="AO205" s="72">
        <v>203.96124058022718</v>
      </c>
      <c r="AP205" s="72">
        <v>126.59151260820717</v>
      </c>
      <c r="AQ205" s="76">
        <v>112.89289635197316</v>
      </c>
      <c r="AR205" s="73">
        <v>5492.2121278826098</v>
      </c>
      <c r="AS205" s="72">
        <v>5407.6866486517574</v>
      </c>
      <c r="AT205" s="72">
        <v>4776.4979471460683</v>
      </c>
      <c r="AU205" s="72">
        <v>3471.9186829828923</v>
      </c>
      <c r="AV205" s="72">
        <v>3265.6650879641784</v>
      </c>
      <c r="AW205" s="72">
        <v>3080.468723521114</v>
      </c>
      <c r="AX205" s="72">
        <v>2626.9055887962759</v>
      </c>
      <c r="AY205" s="72">
        <v>1820.2077356326336</v>
      </c>
      <c r="AZ205" s="72">
        <v>1510.4487133707837</v>
      </c>
      <c r="BA205" s="72">
        <v>1173.7633526784732</v>
      </c>
      <c r="BB205" s="72">
        <v>844.45930752843753</v>
      </c>
      <c r="BC205" s="72">
        <v>627.11925685429048</v>
      </c>
      <c r="BD205" s="72">
        <v>478.90669384740329</v>
      </c>
      <c r="BE205" s="72">
        <v>329.89494885335233</v>
      </c>
      <c r="BF205" s="72">
        <v>235.65367730369823</v>
      </c>
      <c r="BG205" s="72">
        <v>164.31878058222574</v>
      </c>
      <c r="BH205" s="76">
        <v>146.68209799607945</v>
      </c>
      <c r="BI205" s="73">
        <v>11012.725031004436</v>
      </c>
      <c r="BJ205" s="72">
        <v>10557.960218700946</v>
      </c>
      <c r="BK205" s="72">
        <v>9176.2016940840767</v>
      </c>
      <c r="BL205" s="72">
        <v>6743.7073749372848</v>
      </c>
      <c r="BM205" s="72">
        <v>6346.0490758919204</v>
      </c>
      <c r="BN205" s="72">
        <v>5888.4415957729107</v>
      </c>
      <c r="BO205" s="72">
        <v>4937.0883828323986</v>
      </c>
      <c r="BP205" s="72">
        <v>3486.8673354260459</v>
      </c>
      <c r="BQ205" s="72">
        <v>2887.9434590908763</v>
      </c>
      <c r="BR205" s="72">
        <v>2318.3720726232177</v>
      </c>
      <c r="BS205" s="72">
        <v>1731.2157932896625</v>
      </c>
      <c r="BT205" s="72">
        <v>1280.4448760674252</v>
      </c>
      <c r="BU205" s="72">
        <v>960.84429951197853</v>
      </c>
      <c r="BV205" s="72">
        <v>638.10373783625209</v>
      </c>
      <c r="BW205" s="72">
        <v>439.61491788392544</v>
      </c>
      <c r="BX205" s="72">
        <v>290.91029319043281</v>
      </c>
      <c r="BY205" s="76">
        <v>259.5749943480526</v>
      </c>
    </row>
    <row r="206" spans="1:77" x14ac:dyDescent="0.35">
      <c r="A206" s="65" t="s">
        <v>280</v>
      </c>
      <c r="B206" s="66" t="s">
        <v>275</v>
      </c>
      <c r="C206" s="65" t="s">
        <v>1238</v>
      </c>
      <c r="D206" s="65" t="s">
        <v>280</v>
      </c>
      <c r="E206" s="65" t="s">
        <v>899</v>
      </c>
      <c r="F206" s="65" t="s">
        <v>1246</v>
      </c>
      <c r="G206" s="66">
        <v>615</v>
      </c>
      <c r="H206" s="68">
        <v>45934.716322419154</v>
      </c>
      <c r="I206" s="69">
        <v>2.5</v>
      </c>
      <c r="J20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6" s="88">
        <f>SUM(Table13453[[#This Row],[HC PiN]:[IDP PiN]])</f>
        <v>0</v>
      </c>
      <c r="M206" s="68">
        <f>Table13453[[#This Row],[Total PiN]]*Table13453[[#This Row],[Boys (0-17)2]]</f>
        <v>0</v>
      </c>
      <c r="N206" s="68">
        <f>Table13453[[#This Row],[Total PiN]]*Table13453[[#This Row],[Men (18+)3]]</f>
        <v>0</v>
      </c>
      <c r="O206" s="68">
        <f>Table13453[[#This Row],[Total PiN]]*Table13453[[#This Row],[Girls (0-17)4]]</f>
        <v>0</v>
      </c>
      <c r="P206" s="68">
        <f>Table13453[[#This Row],[Total PiN]]*Table13453[[#This Row],[Women (18+)5]]</f>
        <v>0</v>
      </c>
      <c r="Q206" s="70">
        <v>0.30097087329301569</v>
      </c>
      <c r="R206" s="70">
        <v>0.21305365549923255</v>
      </c>
      <c r="S206" s="70">
        <v>0.2864689515053459</v>
      </c>
      <c r="T206" s="70">
        <v>0.1995065197024059</v>
      </c>
      <c r="U206" s="65">
        <v>13825.011686025435</v>
      </c>
      <c r="V206" s="65">
        <v>9786.5592268116652</v>
      </c>
      <c r="W206" s="65">
        <v>13158.870022578913</v>
      </c>
      <c r="X206" s="71">
        <v>9164.2753870031429</v>
      </c>
      <c r="Y206" s="67">
        <v>23611.570912837102</v>
      </c>
      <c r="Z206" s="67">
        <v>22323.145409582055</v>
      </c>
      <c r="AA206" s="66">
        <v>4998.1065946168283</v>
      </c>
      <c r="AB206" s="65">
        <v>4017.806138010521</v>
      </c>
      <c r="AC206" s="65">
        <v>2896.3807333622294</v>
      </c>
      <c r="AD206" s="65">
        <v>1980.4919923985965</v>
      </c>
      <c r="AE206" s="65">
        <v>1782.7558491734178</v>
      </c>
      <c r="AF206" s="65">
        <v>1625.0855687819167</v>
      </c>
      <c r="AG206" s="65">
        <v>1491.3162311418614</v>
      </c>
      <c r="AH206" s="65">
        <v>1080.2081988197972</v>
      </c>
      <c r="AI206" s="65">
        <v>827.89807759461098</v>
      </c>
      <c r="AJ206" s="65">
        <v>635.41175180448909</v>
      </c>
      <c r="AK206" s="65">
        <v>412.74001897938206</v>
      </c>
      <c r="AL206" s="65">
        <v>254.51940509971561</v>
      </c>
      <c r="AM206" s="65">
        <v>155.33807813112435</v>
      </c>
      <c r="AN206" s="65">
        <v>81.09352998451395</v>
      </c>
      <c r="AO206" s="65">
        <v>42.590182718603025</v>
      </c>
      <c r="AP206" s="65">
        <v>22.673214056548659</v>
      </c>
      <c r="AQ206" s="71">
        <v>18.729844907900208</v>
      </c>
      <c r="AR206" s="66">
        <v>4594.9422993630196</v>
      </c>
      <c r="AS206" s="65">
        <v>4208.2931287561241</v>
      </c>
      <c r="AT206" s="65">
        <v>3488.3086323334069</v>
      </c>
      <c r="AU206" s="65">
        <v>2384.7137190932854</v>
      </c>
      <c r="AV206" s="65">
        <v>1819.9402063609502</v>
      </c>
      <c r="AW206" s="65">
        <v>1607.3991789972529</v>
      </c>
      <c r="AX206" s="65">
        <v>1714.3754449662981</v>
      </c>
      <c r="AY206" s="65">
        <v>1184.542537208833</v>
      </c>
      <c r="AZ206" s="65">
        <v>800.54960329239157</v>
      </c>
      <c r="BA206" s="65">
        <v>585.28108259409214</v>
      </c>
      <c r="BB206" s="65">
        <v>458.29086019889303</v>
      </c>
      <c r="BC206" s="65">
        <v>322.38814724547098</v>
      </c>
      <c r="BD206" s="65">
        <v>211.62960118284204</v>
      </c>
      <c r="BE206" s="65">
        <v>116.62425547959037</v>
      </c>
      <c r="BF206" s="65">
        <v>60.675594216993638</v>
      </c>
      <c r="BG206" s="65">
        <v>30.624153672476549</v>
      </c>
      <c r="BH206" s="71">
        <v>22.992467875178885</v>
      </c>
      <c r="BI206" s="66">
        <v>9593.0488939798452</v>
      </c>
      <c r="BJ206" s="65">
        <v>8226.0992667666451</v>
      </c>
      <c r="BK206" s="65">
        <v>6384.6893656956363</v>
      </c>
      <c r="BL206" s="65">
        <v>4365.2057114918816</v>
      </c>
      <c r="BM206" s="65">
        <v>3602.696055534369</v>
      </c>
      <c r="BN206" s="65">
        <v>3232.4847477791691</v>
      </c>
      <c r="BO206" s="65">
        <v>3205.6916761081598</v>
      </c>
      <c r="BP206" s="65">
        <v>2264.7507360286304</v>
      </c>
      <c r="BQ206" s="65">
        <v>1628.4476808870029</v>
      </c>
      <c r="BR206" s="65">
        <v>1220.6928343985808</v>
      </c>
      <c r="BS206" s="65">
        <v>871.0308791782752</v>
      </c>
      <c r="BT206" s="65">
        <v>576.90755234518667</v>
      </c>
      <c r="BU206" s="65">
        <v>366.96767931396636</v>
      </c>
      <c r="BV206" s="65">
        <v>197.71778546410431</v>
      </c>
      <c r="BW206" s="65">
        <v>103.26577693559663</v>
      </c>
      <c r="BX206" s="65">
        <v>53.297367729025204</v>
      </c>
      <c r="BY206" s="71">
        <v>41.722312783079097</v>
      </c>
    </row>
    <row r="207" spans="1:77" x14ac:dyDescent="0.35">
      <c r="A207" s="72" t="s">
        <v>653</v>
      </c>
      <c r="B207" s="73" t="s">
        <v>275</v>
      </c>
      <c r="C207" s="72" t="s">
        <v>1238</v>
      </c>
      <c r="D207" s="72" t="s">
        <v>653</v>
      </c>
      <c r="E207" s="72" t="s">
        <v>900</v>
      </c>
      <c r="F207" s="72" t="s">
        <v>1247</v>
      </c>
      <c r="G207" s="73">
        <v>4017</v>
      </c>
      <c r="H207" s="74">
        <v>61839.96555946958</v>
      </c>
      <c r="I207" s="75">
        <v>0</v>
      </c>
      <c r="J20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7" s="89">
        <f>SUM(Table13453[[#This Row],[HC PiN]:[IDP PiN]])</f>
        <v>0</v>
      </c>
      <c r="M207" s="74">
        <f>Table13453[[#This Row],[Total PiN]]*Table13453[[#This Row],[Boys (0-17)2]]</f>
        <v>0</v>
      </c>
      <c r="N207" s="74">
        <f>Table13453[[#This Row],[Total PiN]]*Table13453[[#This Row],[Men (18+)3]]</f>
        <v>0</v>
      </c>
      <c r="O207" s="74">
        <f>Table13453[[#This Row],[Total PiN]]*Table13453[[#This Row],[Girls (0-17)4]]</f>
        <v>0</v>
      </c>
      <c r="P207" s="74">
        <f>Table13453[[#This Row],[Total PiN]]*Table13453[[#This Row],[Women (18+)5]]</f>
        <v>0</v>
      </c>
      <c r="Q207" s="70">
        <v>0.26056362807532374</v>
      </c>
      <c r="R207" s="70">
        <v>0.26062752777197645</v>
      </c>
      <c r="S207" s="70">
        <v>0.24486365338289753</v>
      </c>
      <c r="T207" s="70">
        <v>0.23394519076980258</v>
      </c>
      <c r="U207" s="72">
        <v>16113.245786228461</v>
      </c>
      <c r="V207" s="72">
        <v>16117.197341268724</v>
      </c>
      <c r="W207" s="72">
        <v>15142.359891964281</v>
      </c>
      <c r="X207" s="76">
        <v>14467.162540008132</v>
      </c>
      <c r="Y207" s="67">
        <v>32230.443127497187</v>
      </c>
      <c r="Z207" s="67">
        <v>29609.522431972415</v>
      </c>
      <c r="AA207" s="73">
        <v>4749.1616019154262</v>
      </c>
      <c r="AB207" s="72">
        <v>4559.5275433882061</v>
      </c>
      <c r="AC207" s="72">
        <v>3988.9865634435714</v>
      </c>
      <c r="AD207" s="72">
        <v>2929.8934621292487</v>
      </c>
      <c r="AE207" s="72">
        <v>2529.073034105319</v>
      </c>
      <c r="AF207" s="72">
        <v>2273.4548984769444</v>
      </c>
      <c r="AG207" s="72">
        <v>1992.1765293483095</v>
      </c>
      <c r="AH207" s="72">
        <v>1473.7347521153908</v>
      </c>
      <c r="AI207" s="72">
        <v>1229.6372872523475</v>
      </c>
      <c r="AJ207" s="72">
        <v>1068.3983658336579</v>
      </c>
      <c r="AK207" s="72">
        <v>944.41551776607878</v>
      </c>
      <c r="AL207" s="72">
        <v>704.84343796724409</v>
      </c>
      <c r="AM207" s="72">
        <v>448.24700650984295</v>
      </c>
      <c r="AN207" s="72">
        <v>279.20674648675595</v>
      </c>
      <c r="AO207" s="72">
        <v>189.73242298872921</v>
      </c>
      <c r="AP207" s="72">
        <v>135.51500965259584</v>
      </c>
      <c r="AQ207" s="76">
        <v>113.51825259273849</v>
      </c>
      <c r="AR207" s="73">
        <v>4867.7783053351322</v>
      </c>
      <c r="AS207" s="72">
        <v>4878.8032614011518</v>
      </c>
      <c r="AT207" s="72">
        <v>4371.6317612306684</v>
      </c>
      <c r="AU207" s="72">
        <v>3218.9321745931893</v>
      </c>
      <c r="AV207" s="72">
        <v>3168.5134273458243</v>
      </c>
      <c r="AW207" s="72">
        <v>2964.3133961000071</v>
      </c>
      <c r="AX207" s="72">
        <v>2284.4881792582187</v>
      </c>
      <c r="AY207" s="72">
        <v>1525.080853727155</v>
      </c>
      <c r="AZ207" s="72">
        <v>1259.7998958991595</v>
      </c>
      <c r="BA207" s="72">
        <v>1007.9930104512651</v>
      </c>
      <c r="BB207" s="72">
        <v>822.66855365949539</v>
      </c>
      <c r="BC207" s="72">
        <v>630.45562330552355</v>
      </c>
      <c r="BD207" s="72">
        <v>459.6772903207584</v>
      </c>
      <c r="BE207" s="72">
        <v>304.46450715481154</v>
      </c>
      <c r="BF207" s="72">
        <v>207.30747939980529</v>
      </c>
      <c r="BG207" s="72">
        <v>134.21048096081702</v>
      </c>
      <c r="BH207" s="76">
        <v>124.32492735418668</v>
      </c>
      <c r="BI207" s="73">
        <v>9616.9399072505566</v>
      </c>
      <c r="BJ207" s="72">
        <v>9438.3308047893588</v>
      </c>
      <c r="BK207" s="72">
        <v>8360.6183246742403</v>
      </c>
      <c r="BL207" s="72">
        <v>6148.8256367224394</v>
      </c>
      <c r="BM207" s="72">
        <v>5697.5864614511429</v>
      </c>
      <c r="BN207" s="72">
        <v>5237.768294576952</v>
      </c>
      <c r="BO207" s="72">
        <v>4276.6647086065277</v>
      </c>
      <c r="BP207" s="72">
        <v>2998.8156058425461</v>
      </c>
      <c r="BQ207" s="72">
        <v>2489.4371831515073</v>
      </c>
      <c r="BR207" s="72">
        <v>2076.3913762849234</v>
      </c>
      <c r="BS207" s="72">
        <v>1767.0840714255742</v>
      </c>
      <c r="BT207" s="72">
        <v>1335.2990612727674</v>
      </c>
      <c r="BU207" s="72">
        <v>907.92429683060129</v>
      </c>
      <c r="BV207" s="72">
        <v>583.67125364156755</v>
      </c>
      <c r="BW207" s="72">
        <v>397.03990238853447</v>
      </c>
      <c r="BX207" s="72">
        <v>269.72549061341283</v>
      </c>
      <c r="BY207" s="76">
        <v>237.84317994692518</v>
      </c>
    </row>
    <row r="208" spans="1:77" x14ac:dyDescent="0.35">
      <c r="A208" s="65" t="s">
        <v>282</v>
      </c>
      <c r="B208" s="66" t="s">
        <v>275</v>
      </c>
      <c r="C208" s="65" t="s">
        <v>1238</v>
      </c>
      <c r="D208" s="65" t="s">
        <v>282</v>
      </c>
      <c r="E208" s="65" t="s">
        <v>283</v>
      </c>
      <c r="F208" s="65" t="s">
        <v>1248</v>
      </c>
      <c r="G208" s="66">
        <v>316</v>
      </c>
      <c r="H208" s="68">
        <v>62389.786643320433</v>
      </c>
      <c r="I208" s="69">
        <v>0</v>
      </c>
      <c r="J20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8" s="88">
        <f>SUM(Table13453[[#This Row],[HC PiN]:[IDP PiN]])</f>
        <v>0</v>
      </c>
      <c r="M208" s="68">
        <f>Table13453[[#This Row],[Total PiN]]*Table13453[[#This Row],[Boys (0-17)2]]</f>
        <v>0</v>
      </c>
      <c r="N208" s="68">
        <f>Table13453[[#This Row],[Total PiN]]*Table13453[[#This Row],[Men (18+)3]]</f>
        <v>0</v>
      </c>
      <c r="O208" s="68">
        <f>Table13453[[#This Row],[Total PiN]]*Table13453[[#This Row],[Girls (0-17)4]]</f>
        <v>0</v>
      </c>
      <c r="P208" s="68">
        <f>Table13453[[#This Row],[Total PiN]]*Table13453[[#This Row],[Women (18+)5]]</f>
        <v>0</v>
      </c>
      <c r="Q208" s="70">
        <v>0.25753984085380399</v>
      </c>
      <c r="R208" s="70">
        <v>0.25047450987377873</v>
      </c>
      <c r="S208" s="70">
        <v>0.25616044427794704</v>
      </c>
      <c r="T208" s="70">
        <v>0.23582520499447027</v>
      </c>
      <c r="U208" s="65">
        <v>16067.855723023529</v>
      </c>
      <c r="V208" s="65">
        <v>15627.05123061531</v>
      </c>
      <c r="W208" s="65">
        <v>15981.795464959288</v>
      </c>
      <c r="X208" s="71">
        <v>14713.084224722304</v>
      </c>
      <c r="Y208" s="67">
        <v>31694.906953638842</v>
      </c>
      <c r="Z208" s="67">
        <v>30694.879689681591</v>
      </c>
      <c r="AA208" s="66">
        <v>5203.3269034362856</v>
      </c>
      <c r="AB208" s="65">
        <v>4815.8413789623764</v>
      </c>
      <c r="AC208" s="65">
        <v>4082.3606356767864</v>
      </c>
      <c r="AD208" s="65">
        <v>3027.3403450027595</v>
      </c>
      <c r="AE208" s="65">
        <v>2871.772091432144</v>
      </c>
      <c r="AF208" s="65">
        <v>2577.9407846861195</v>
      </c>
      <c r="AG208" s="65">
        <v>2021.6727925003288</v>
      </c>
      <c r="AH208" s="65">
        <v>1424.0440302575689</v>
      </c>
      <c r="AI208" s="65">
        <v>1154.9998478701718</v>
      </c>
      <c r="AJ208" s="65">
        <v>957.54333462951286</v>
      </c>
      <c r="AK208" s="65">
        <v>760.85557236293607</v>
      </c>
      <c r="AL208" s="65">
        <v>574.2713821545168</v>
      </c>
      <c r="AM208" s="65">
        <v>430.78658309124421</v>
      </c>
      <c r="AN208" s="65">
        <v>293.3972755039718</v>
      </c>
      <c r="AO208" s="65">
        <v>213.01805502455582</v>
      </c>
      <c r="AP208" s="65">
        <v>156.85351033395216</v>
      </c>
      <c r="AQ208" s="71">
        <v>128.85516675636208</v>
      </c>
      <c r="AR208" s="66">
        <v>5373.2747572132876</v>
      </c>
      <c r="AS208" s="65">
        <v>4865.2538540062724</v>
      </c>
      <c r="AT208" s="65">
        <v>4026.9983742299742</v>
      </c>
      <c r="AU208" s="65">
        <v>2924.341833128959</v>
      </c>
      <c r="AV208" s="65">
        <v>3017.2235063989851</v>
      </c>
      <c r="AW208" s="65">
        <v>2933.4061911699705</v>
      </c>
      <c r="AX208" s="65">
        <v>2443.7408522429209</v>
      </c>
      <c r="AY208" s="65">
        <v>1631.7387026055628</v>
      </c>
      <c r="AZ208" s="65">
        <v>1205.0965805752476</v>
      </c>
      <c r="BA208" s="65">
        <v>916.63791871556441</v>
      </c>
      <c r="BB208" s="65">
        <v>732.65692584710337</v>
      </c>
      <c r="BC208" s="65">
        <v>541.27369841599648</v>
      </c>
      <c r="BD208" s="65">
        <v>361.23125633802482</v>
      </c>
      <c r="BE208" s="65">
        <v>251.53968282417586</v>
      </c>
      <c r="BF208" s="65">
        <v>191.90251989733437</v>
      </c>
      <c r="BG208" s="65">
        <v>142.37285412646455</v>
      </c>
      <c r="BH208" s="71">
        <v>136.21744590299724</v>
      </c>
      <c r="BI208" s="66">
        <v>10576.601660649574</v>
      </c>
      <c r="BJ208" s="65">
        <v>9681.0952329686497</v>
      </c>
      <c r="BK208" s="65">
        <v>8109.3590099067605</v>
      </c>
      <c r="BL208" s="65">
        <v>5951.6821781317194</v>
      </c>
      <c r="BM208" s="65">
        <v>5888.99559783113</v>
      </c>
      <c r="BN208" s="65">
        <v>5511.3469758560886</v>
      </c>
      <c r="BO208" s="65">
        <v>4465.4136447432511</v>
      </c>
      <c r="BP208" s="65">
        <v>3055.7827328631315</v>
      </c>
      <c r="BQ208" s="65">
        <v>2360.0964284454194</v>
      </c>
      <c r="BR208" s="65">
        <v>1874.1812533450775</v>
      </c>
      <c r="BS208" s="65">
        <v>1493.512498210039</v>
      </c>
      <c r="BT208" s="65">
        <v>1115.5450805705134</v>
      </c>
      <c r="BU208" s="65">
        <v>792.01783942926886</v>
      </c>
      <c r="BV208" s="65">
        <v>544.93695832814751</v>
      </c>
      <c r="BW208" s="65">
        <v>404.92057492189025</v>
      </c>
      <c r="BX208" s="65">
        <v>299.22636446041673</v>
      </c>
      <c r="BY208" s="71">
        <v>265.07261265935932</v>
      </c>
    </row>
    <row r="209" spans="1:77" x14ac:dyDescent="0.35">
      <c r="A209" s="72" t="s">
        <v>655</v>
      </c>
      <c r="B209" s="73" t="s">
        <v>275</v>
      </c>
      <c r="C209" s="72" t="s">
        <v>1238</v>
      </c>
      <c r="D209" s="72" t="s">
        <v>655</v>
      </c>
      <c r="E209" s="72" t="s">
        <v>654</v>
      </c>
      <c r="F209" s="72" t="s">
        <v>1249</v>
      </c>
      <c r="G209" s="73">
        <v>228</v>
      </c>
      <c r="H209" s="74">
        <v>19805.001718100302</v>
      </c>
      <c r="I209" s="75">
        <v>0</v>
      </c>
      <c r="J20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0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09" s="89">
        <f>SUM(Table13453[[#This Row],[HC PiN]:[IDP PiN]])</f>
        <v>0</v>
      </c>
      <c r="M209" s="74">
        <f>Table13453[[#This Row],[Total PiN]]*Table13453[[#This Row],[Boys (0-17)2]]</f>
        <v>0</v>
      </c>
      <c r="N209" s="74">
        <f>Table13453[[#This Row],[Total PiN]]*Table13453[[#This Row],[Men (18+)3]]</f>
        <v>0</v>
      </c>
      <c r="O209" s="74">
        <f>Table13453[[#This Row],[Total PiN]]*Table13453[[#This Row],[Girls (0-17)4]]</f>
        <v>0</v>
      </c>
      <c r="P209" s="74">
        <f>Table13453[[#This Row],[Total PiN]]*Table13453[[#This Row],[Women (18+)5]]</f>
        <v>0</v>
      </c>
      <c r="Q209" s="70">
        <v>0.28428004102796439</v>
      </c>
      <c r="R209" s="70">
        <v>0.24805645861088346</v>
      </c>
      <c r="S209" s="70">
        <v>0.25131674737282772</v>
      </c>
      <c r="T209" s="70">
        <v>0.21634675298832415</v>
      </c>
      <c r="U209" s="72">
        <v>5630.1667009804587</v>
      </c>
      <c r="V209" s="72">
        <v>4912.7585889744232</v>
      </c>
      <c r="W209" s="72">
        <v>4977.3286135062326</v>
      </c>
      <c r="X209" s="76">
        <v>4284.7478146391813</v>
      </c>
      <c r="Y209" s="67">
        <v>10542.925289954881</v>
      </c>
      <c r="Z209" s="67">
        <v>9262.076428145414</v>
      </c>
      <c r="AA209" s="73">
        <v>1576.0860091962602</v>
      </c>
      <c r="AB209" s="72">
        <v>1501.1331590089276</v>
      </c>
      <c r="AC209" s="72">
        <v>1302.2640543545635</v>
      </c>
      <c r="AD209" s="72">
        <v>946.07562857664891</v>
      </c>
      <c r="AE209" s="72">
        <v>796.25533102811346</v>
      </c>
      <c r="AF209" s="72">
        <v>696.9325588616789</v>
      </c>
      <c r="AG209" s="72">
        <v>592.18010588011759</v>
      </c>
      <c r="AH209" s="72">
        <v>431.60703116580589</v>
      </c>
      <c r="AI209" s="72">
        <v>363.33960014611745</v>
      </c>
      <c r="AJ209" s="72">
        <v>307.04566502447994</v>
      </c>
      <c r="AK209" s="72">
        <v>245.8436482004862</v>
      </c>
      <c r="AL209" s="72">
        <v>181.92231524457065</v>
      </c>
      <c r="AM209" s="72">
        <v>130.09574448926034</v>
      </c>
      <c r="AN209" s="72">
        <v>81.321970795434936</v>
      </c>
      <c r="AO209" s="72">
        <v>52.335936471812424</v>
      </c>
      <c r="AP209" s="72">
        <v>27.173404347827599</v>
      </c>
      <c r="AQ209" s="76">
        <v>30.464265353308807</v>
      </c>
      <c r="AR209" s="73">
        <v>1799.0944046041163</v>
      </c>
      <c r="AS209" s="72">
        <v>1708.0259848351807</v>
      </c>
      <c r="AT209" s="72">
        <v>1465.6500622612671</v>
      </c>
      <c r="AU209" s="72">
        <v>1050.4346854806138</v>
      </c>
      <c r="AV209" s="72">
        <v>976.17318332313869</v>
      </c>
      <c r="AW209" s="72">
        <v>897.05264767033418</v>
      </c>
      <c r="AX209" s="72">
        <v>736.01839649350086</v>
      </c>
      <c r="AY209" s="72">
        <v>489.61321368572487</v>
      </c>
      <c r="AZ209" s="72">
        <v>380.06108012013959</v>
      </c>
      <c r="BA209" s="72">
        <v>290.10734201180531</v>
      </c>
      <c r="BB209" s="72">
        <v>214.57628089297327</v>
      </c>
      <c r="BC209" s="72">
        <v>167.31363894204736</v>
      </c>
      <c r="BD209" s="72">
        <v>145.24328966863172</v>
      </c>
      <c r="BE209" s="72">
        <v>96.666883093208611</v>
      </c>
      <c r="BF209" s="72">
        <v>61.874598349383163</v>
      </c>
      <c r="BG209" s="72">
        <v>31.591647794099359</v>
      </c>
      <c r="BH209" s="76">
        <v>33.427950728717263</v>
      </c>
      <c r="BI209" s="73">
        <v>3375.1804138003763</v>
      </c>
      <c r="BJ209" s="72">
        <v>3209.1591438441078</v>
      </c>
      <c r="BK209" s="72">
        <v>2767.9141166158306</v>
      </c>
      <c r="BL209" s="72">
        <v>1996.5103140572623</v>
      </c>
      <c r="BM209" s="72">
        <v>1772.4285143512525</v>
      </c>
      <c r="BN209" s="72">
        <v>1593.9852065320129</v>
      </c>
      <c r="BO209" s="72">
        <v>1328.1985023736186</v>
      </c>
      <c r="BP209" s="72">
        <v>921.22024485153099</v>
      </c>
      <c r="BQ209" s="72">
        <v>743.40068026625704</v>
      </c>
      <c r="BR209" s="72">
        <v>597.15300703628532</v>
      </c>
      <c r="BS209" s="72">
        <v>460.41992909345942</v>
      </c>
      <c r="BT209" s="72">
        <v>349.23595418661802</v>
      </c>
      <c r="BU209" s="72">
        <v>275.33903415789206</v>
      </c>
      <c r="BV209" s="72">
        <v>177.98885388864352</v>
      </c>
      <c r="BW209" s="72">
        <v>114.21053482119557</v>
      </c>
      <c r="BX209" s="72">
        <v>58.765052141926965</v>
      </c>
      <c r="BY209" s="76">
        <v>63.892216082026074</v>
      </c>
    </row>
    <row r="210" spans="1:77" x14ac:dyDescent="0.35">
      <c r="A210" s="65" t="s">
        <v>657</v>
      </c>
      <c r="B210" s="66" t="s">
        <v>275</v>
      </c>
      <c r="C210" s="65" t="s">
        <v>1238</v>
      </c>
      <c r="D210" s="65" t="s">
        <v>657</v>
      </c>
      <c r="E210" s="65" t="s">
        <v>901</v>
      </c>
      <c r="F210" s="65" t="s">
        <v>1250</v>
      </c>
      <c r="G210" s="66">
        <v>974</v>
      </c>
      <c r="H210" s="68">
        <v>51867.025258989743</v>
      </c>
      <c r="I210" s="69">
        <v>0</v>
      </c>
      <c r="J21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1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10" s="88">
        <f>SUM(Table13453[[#This Row],[HC PiN]:[IDP PiN]])</f>
        <v>0</v>
      </c>
      <c r="M210" s="68">
        <f>Table13453[[#This Row],[Total PiN]]*Table13453[[#This Row],[Boys (0-17)2]]</f>
        <v>0</v>
      </c>
      <c r="N210" s="68">
        <f>Table13453[[#This Row],[Total PiN]]*Table13453[[#This Row],[Men (18+)3]]</f>
        <v>0</v>
      </c>
      <c r="O210" s="68">
        <f>Table13453[[#This Row],[Total PiN]]*Table13453[[#This Row],[Girls (0-17)4]]</f>
        <v>0</v>
      </c>
      <c r="P210" s="68">
        <f>Table13453[[#This Row],[Total PiN]]*Table13453[[#This Row],[Women (18+)5]]</f>
        <v>0</v>
      </c>
      <c r="Q210" s="70">
        <v>0.25353089615568158</v>
      </c>
      <c r="R210" s="70">
        <v>0.25594139715344133</v>
      </c>
      <c r="S210" s="70">
        <v>0.24440130341540739</v>
      </c>
      <c r="T210" s="70">
        <v>0.2461264032754697</v>
      </c>
      <c r="U210" s="65">
        <v>13149.893394841041</v>
      </c>
      <c r="V210" s="65">
        <v>13274.918910978668</v>
      </c>
      <c r="W210" s="65">
        <v>12676.368577576952</v>
      </c>
      <c r="X210" s="71">
        <v>12765.844375593082</v>
      </c>
      <c r="Y210" s="67">
        <v>26424.812305819709</v>
      </c>
      <c r="Z210" s="67">
        <v>25442.212953170034</v>
      </c>
      <c r="AA210" s="66">
        <v>3738.7079452405233</v>
      </c>
      <c r="AB210" s="65">
        <v>3796.3775089162132</v>
      </c>
      <c r="AC210" s="65">
        <v>3491.9596903308639</v>
      </c>
      <c r="AD210" s="65">
        <v>2639.7598477235756</v>
      </c>
      <c r="AE210" s="65">
        <v>2381.0213434100783</v>
      </c>
      <c r="AF210" s="65">
        <v>2164.0165450714999</v>
      </c>
      <c r="AG210" s="65">
        <v>1860.6253509371268</v>
      </c>
      <c r="AH210" s="65">
        <v>1308.2806784243548</v>
      </c>
      <c r="AI210" s="65">
        <v>941.18541830177116</v>
      </c>
      <c r="AJ210" s="65">
        <v>753.63699679051956</v>
      </c>
      <c r="AK210" s="65">
        <v>613.06698250493912</v>
      </c>
      <c r="AL210" s="65">
        <v>488.39606808946172</v>
      </c>
      <c r="AM210" s="65">
        <v>408.63646891563161</v>
      </c>
      <c r="AN210" s="65">
        <v>300.28872133792765</v>
      </c>
      <c r="AO210" s="65">
        <v>232.47151740052124</v>
      </c>
      <c r="AP210" s="65">
        <v>174.53787881786039</v>
      </c>
      <c r="AQ210" s="71">
        <v>149.24399095716581</v>
      </c>
      <c r="AR210" s="66">
        <v>4202.3712800522972</v>
      </c>
      <c r="AS210" s="65">
        <v>3979.2986526734271</v>
      </c>
      <c r="AT210" s="65">
        <v>3419.0373423199303</v>
      </c>
      <c r="AU210" s="65">
        <v>2510.2525425086765</v>
      </c>
      <c r="AV210" s="65">
        <v>2557.6527803557046</v>
      </c>
      <c r="AW210" s="65">
        <v>2501.4180910022146</v>
      </c>
      <c r="AX210" s="65">
        <v>2145.2422375976976</v>
      </c>
      <c r="AY210" s="65">
        <v>1436.1715934036031</v>
      </c>
      <c r="AZ210" s="65">
        <v>1044.93423807912</v>
      </c>
      <c r="BA210" s="65">
        <v>760.25449355707974</v>
      </c>
      <c r="BB210" s="65">
        <v>521.39001296159915</v>
      </c>
      <c r="BC210" s="65">
        <v>383.12846091342516</v>
      </c>
      <c r="BD210" s="65">
        <v>300.33405368268876</v>
      </c>
      <c r="BE210" s="65">
        <v>227.55250076934198</v>
      </c>
      <c r="BF210" s="65">
        <v>182.80748227243441</v>
      </c>
      <c r="BG210" s="65">
        <v>104.34468157731705</v>
      </c>
      <c r="BH210" s="71">
        <v>148.62186209315189</v>
      </c>
      <c r="BI210" s="66">
        <v>7941.0792252928195</v>
      </c>
      <c r="BJ210" s="65">
        <v>7775.6761615896394</v>
      </c>
      <c r="BK210" s="65">
        <v>6910.9970326507946</v>
      </c>
      <c r="BL210" s="65">
        <v>5150.012390232253</v>
      </c>
      <c r="BM210" s="65">
        <v>4938.6741237657825</v>
      </c>
      <c r="BN210" s="65">
        <v>4665.4346360737145</v>
      </c>
      <c r="BO210" s="65">
        <v>4005.8675885348239</v>
      </c>
      <c r="BP210" s="65">
        <v>2744.4522718279577</v>
      </c>
      <c r="BQ210" s="65">
        <v>1986.119656380891</v>
      </c>
      <c r="BR210" s="65">
        <v>1513.8914903475991</v>
      </c>
      <c r="BS210" s="65">
        <v>1134.4569954665385</v>
      </c>
      <c r="BT210" s="65">
        <v>871.52452900288677</v>
      </c>
      <c r="BU210" s="65">
        <v>708.9705225983206</v>
      </c>
      <c r="BV210" s="65">
        <v>527.84122210726969</v>
      </c>
      <c r="BW210" s="65">
        <v>415.27899967295565</v>
      </c>
      <c r="BX210" s="65">
        <v>278.88256039517745</v>
      </c>
      <c r="BY210" s="71">
        <v>297.8658530503177</v>
      </c>
    </row>
    <row r="211" spans="1:77" x14ac:dyDescent="0.35">
      <c r="A211" s="72" t="s">
        <v>284</v>
      </c>
      <c r="B211" s="73" t="s">
        <v>275</v>
      </c>
      <c r="C211" s="72" t="s">
        <v>1238</v>
      </c>
      <c r="D211" s="72" t="s">
        <v>284</v>
      </c>
      <c r="E211" s="72" t="s">
        <v>285</v>
      </c>
      <c r="F211" s="72" t="s">
        <v>1251</v>
      </c>
      <c r="G211" s="73">
        <v>16793</v>
      </c>
      <c r="H211" s="74">
        <v>65395.505318562668</v>
      </c>
      <c r="I211" s="75">
        <v>4.5</v>
      </c>
      <c r="J21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1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11" s="89">
        <f>SUM(Table13453[[#This Row],[HC PiN]:[IDP PiN]])</f>
        <v>0</v>
      </c>
      <c r="M211" s="74">
        <f>Table13453[[#This Row],[Total PiN]]*Table13453[[#This Row],[Boys (0-17)2]]</f>
        <v>0</v>
      </c>
      <c r="N211" s="74">
        <f>Table13453[[#This Row],[Total PiN]]*Table13453[[#This Row],[Men (18+)3]]</f>
        <v>0</v>
      </c>
      <c r="O211" s="74">
        <f>Table13453[[#This Row],[Total PiN]]*Table13453[[#This Row],[Girls (0-17)4]]</f>
        <v>0</v>
      </c>
      <c r="P211" s="74">
        <f>Table13453[[#This Row],[Total PiN]]*Table13453[[#This Row],[Women (18+)5]]</f>
        <v>0</v>
      </c>
      <c r="Q211" s="70">
        <v>0.24334305146024557</v>
      </c>
      <c r="R211" s="70">
        <v>0.31511848823564054</v>
      </c>
      <c r="S211" s="70">
        <v>0.22272047227490147</v>
      </c>
      <c r="T211" s="70">
        <v>0.21881798802921257</v>
      </c>
      <c r="U211" s="72">
        <v>15913.541816003759</v>
      </c>
      <c r="V211" s="72">
        <v>20607.332773391259</v>
      </c>
      <c r="W211" s="72">
        <v>14564.917829206108</v>
      </c>
      <c r="X211" s="76">
        <v>14309.712899961552</v>
      </c>
      <c r="Y211" s="67">
        <v>36520.874589395018</v>
      </c>
      <c r="Z211" s="67">
        <v>28874.63072916766</v>
      </c>
      <c r="AA211" s="73">
        <v>4810.0664870834707</v>
      </c>
      <c r="AB211" s="72">
        <v>4381.2296915654633</v>
      </c>
      <c r="AC211" s="72">
        <v>3669.6641166512591</v>
      </c>
      <c r="AD211" s="72">
        <v>2782.6554682654237</v>
      </c>
      <c r="AE211" s="72">
        <v>2879.7043797238653</v>
      </c>
      <c r="AF211" s="72">
        <v>2684.9007054616709</v>
      </c>
      <c r="AG211" s="72">
        <v>2152.4540266294057</v>
      </c>
      <c r="AH211" s="72">
        <v>1471.4706582056465</v>
      </c>
      <c r="AI211" s="72">
        <v>1023.7248684897902</v>
      </c>
      <c r="AJ211" s="72">
        <v>790.09773501192387</v>
      </c>
      <c r="AK211" s="72">
        <v>621.68581280455555</v>
      </c>
      <c r="AL211" s="72">
        <v>469.50996931853109</v>
      </c>
      <c r="AM211" s="72">
        <v>363.07000857963652</v>
      </c>
      <c r="AN211" s="72">
        <v>264.35916249653241</v>
      </c>
      <c r="AO211" s="72">
        <v>209.15665311263058</v>
      </c>
      <c r="AP211" s="72">
        <v>152.73568260905955</v>
      </c>
      <c r="AQ211" s="76">
        <v>148.14530315879668</v>
      </c>
      <c r="AR211" s="73">
        <v>4954.4730501243193</v>
      </c>
      <c r="AS211" s="72">
        <v>4777.3833052143</v>
      </c>
      <c r="AT211" s="72">
        <v>4213.0683206858894</v>
      </c>
      <c r="AU211" s="72">
        <v>3367.2998903531184</v>
      </c>
      <c r="AV211" s="72">
        <v>4516.0329965574701</v>
      </c>
      <c r="AW211" s="72">
        <v>4616.5907370134173</v>
      </c>
      <c r="AX211" s="72">
        <v>3121.3165668019014</v>
      </c>
      <c r="AY211" s="72">
        <v>1958.2192828799905</v>
      </c>
      <c r="AZ211" s="72">
        <v>1525.8131868699195</v>
      </c>
      <c r="BA211" s="72">
        <v>1119.0617159642877</v>
      </c>
      <c r="BB211" s="72">
        <v>770.07628053469512</v>
      </c>
      <c r="BC211" s="72">
        <v>538.43331831889054</v>
      </c>
      <c r="BD211" s="72">
        <v>387.05774449768995</v>
      </c>
      <c r="BE211" s="72">
        <v>254.60504339146289</v>
      </c>
      <c r="BF211" s="72">
        <v>176.23470174736633</v>
      </c>
      <c r="BG211" s="72">
        <v>110.77285364758347</v>
      </c>
      <c r="BH211" s="76">
        <v>114.43559479270861</v>
      </c>
      <c r="BI211" s="73">
        <v>9764.5395372077892</v>
      </c>
      <c r="BJ211" s="72">
        <v>9158.6129967797642</v>
      </c>
      <c r="BK211" s="72">
        <v>7882.7324373371493</v>
      </c>
      <c r="BL211" s="72">
        <v>6149.9553586185439</v>
      </c>
      <c r="BM211" s="72">
        <v>7395.7373762813359</v>
      </c>
      <c r="BN211" s="72">
        <v>7301.4914424750896</v>
      </c>
      <c r="BO211" s="72">
        <v>5273.7705934313071</v>
      </c>
      <c r="BP211" s="72">
        <v>3429.6899410856372</v>
      </c>
      <c r="BQ211" s="72">
        <v>2549.5380553597092</v>
      </c>
      <c r="BR211" s="72">
        <v>1909.1594509762117</v>
      </c>
      <c r="BS211" s="72">
        <v>1391.7620933392507</v>
      </c>
      <c r="BT211" s="72">
        <v>1007.9432876374217</v>
      </c>
      <c r="BU211" s="72">
        <v>750.12775307732647</v>
      </c>
      <c r="BV211" s="72">
        <v>518.96420588799538</v>
      </c>
      <c r="BW211" s="72">
        <v>385.39135485999685</v>
      </c>
      <c r="BX211" s="72">
        <v>263.50853625664303</v>
      </c>
      <c r="BY211" s="76">
        <v>262.58089795150528</v>
      </c>
    </row>
    <row r="212" spans="1:77" x14ac:dyDescent="0.35">
      <c r="A212" s="65" t="s">
        <v>286</v>
      </c>
      <c r="B212" s="66" t="s">
        <v>275</v>
      </c>
      <c r="C212" s="65" t="s">
        <v>1238</v>
      </c>
      <c r="D212" s="65" t="s">
        <v>286</v>
      </c>
      <c r="E212" s="65" t="s">
        <v>287</v>
      </c>
      <c r="F212" s="65" t="s">
        <v>1252</v>
      </c>
      <c r="G212" s="66">
        <v>817</v>
      </c>
      <c r="H212" s="68">
        <v>44171.125218486879</v>
      </c>
      <c r="I212" s="69">
        <v>0</v>
      </c>
      <c r="J21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1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12" s="88">
        <f>SUM(Table13453[[#This Row],[HC PiN]:[IDP PiN]])</f>
        <v>0</v>
      </c>
      <c r="M212" s="68">
        <f>Table13453[[#This Row],[Total PiN]]*Table13453[[#This Row],[Boys (0-17)2]]</f>
        <v>0</v>
      </c>
      <c r="N212" s="68">
        <f>Table13453[[#This Row],[Total PiN]]*Table13453[[#This Row],[Men (18+)3]]</f>
        <v>0</v>
      </c>
      <c r="O212" s="68">
        <f>Table13453[[#This Row],[Total PiN]]*Table13453[[#This Row],[Girls (0-17)4]]</f>
        <v>0</v>
      </c>
      <c r="P212" s="68">
        <f>Table13453[[#This Row],[Total PiN]]*Table13453[[#This Row],[Women (18+)5]]</f>
        <v>0</v>
      </c>
      <c r="Q212" s="70">
        <v>0.26144867030136987</v>
      </c>
      <c r="R212" s="70">
        <v>0.24645498526284551</v>
      </c>
      <c r="S212" s="70">
        <v>0.24655564380072298</v>
      </c>
      <c r="T212" s="70">
        <v>0.24554070063506134</v>
      </c>
      <c r="U212" s="65">
        <v>11548.4819540887</v>
      </c>
      <c r="V212" s="65">
        <v>10886.194014765488</v>
      </c>
      <c r="W212" s="65">
        <v>10890.640215646383</v>
      </c>
      <c r="X212" s="71">
        <v>10845.809033986296</v>
      </c>
      <c r="Y212" s="67">
        <v>22434.675968854186</v>
      </c>
      <c r="Z212" s="67">
        <v>21736.449249632678</v>
      </c>
      <c r="AA212" s="66">
        <v>3333.4447247531944</v>
      </c>
      <c r="AB212" s="65">
        <v>3273.9559699020301</v>
      </c>
      <c r="AC212" s="65">
        <v>2922.3187841351669</v>
      </c>
      <c r="AD212" s="65">
        <v>2158.6677058137243</v>
      </c>
      <c r="AE212" s="65">
        <v>1840.6107527554987</v>
      </c>
      <c r="AF212" s="65">
        <v>1672.255136313737</v>
      </c>
      <c r="AG212" s="65">
        <v>1526.4563086099822</v>
      </c>
      <c r="AH212" s="65">
        <v>1130.4826040357523</v>
      </c>
      <c r="AI212" s="65">
        <v>916.58989081441996</v>
      </c>
      <c r="AJ212" s="65">
        <v>769.54026821670152</v>
      </c>
      <c r="AK212" s="65">
        <v>612.32736883905545</v>
      </c>
      <c r="AL212" s="65">
        <v>472.84064683209385</v>
      </c>
      <c r="AM212" s="65">
        <v>367.85380562619122</v>
      </c>
      <c r="AN212" s="65">
        <v>261.92632645536315</v>
      </c>
      <c r="AO212" s="65">
        <v>199.61409126193186</v>
      </c>
      <c r="AP212" s="65">
        <v>147.50211403638443</v>
      </c>
      <c r="AQ212" s="71">
        <v>130.06275123145579</v>
      </c>
      <c r="AR212" s="66">
        <v>3611.4697022926766</v>
      </c>
      <c r="AS212" s="65">
        <v>3500.909494343116</v>
      </c>
      <c r="AT212" s="65">
        <v>3055.6293563403101</v>
      </c>
      <c r="AU212" s="65">
        <v>2211.6461993810362</v>
      </c>
      <c r="AV212" s="65">
        <v>2088.0126158865874</v>
      </c>
      <c r="AW212" s="65">
        <v>1945.6768427488028</v>
      </c>
      <c r="AX212" s="65">
        <v>1610.4996816397982</v>
      </c>
      <c r="AY212" s="65">
        <v>1080.1890848082292</v>
      </c>
      <c r="AZ212" s="65">
        <v>839.26649518700413</v>
      </c>
      <c r="BA212" s="65">
        <v>649.81937461540963</v>
      </c>
      <c r="BB212" s="65">
        <v>505.65926982220179</v>
      </c>
      <c r="BC212" s="65">
        <v>390.09725804312484</v>
      </c>
      <c r="BD212" s="65">
        <v>292.9170525053346</v>
      </c>
      <c r="BE212" s="65">
        <v>219.26699998967371</v>
      </c>
      <c r="BF212" s="65">
        <v>174.47026131498268</v>
      </c>
      <c r="BG212" s="65">
        <v>138.85547839327279</v>
      </c>
      <c r="BH212" s="71">
        <v>120.29080154262842</v>
      </c>
      <c r="BI212" s="66">
        <v>6944.914427045871</v>
      </c>
      <c r="BJ212" s="65">
        <v>6774.8654642451456</v>
      </c>
      <c r="BK212" s="65">
        <v>5977.9481404754752</v>
      </c>
      <c r="BL212" s="65">
        <v>4370.3139051947619</v>
      </c>
      <c r="BM212" s="65">
        <v>3928.6233686420865</v>
      </c>
      <c r="BN212" s="65">
        <v>3617.9319790625404</v>
      </c>
      <c r="BO212" s="65">
        <v>3136.9559902497804</v>
      </c>
      <c r="BP212" s="65">
        <v>2210.6716888439819</v>
      </c>
      <c r="BQ212" s="65">
        <v>1755.8563860014242</v>
      </c>
      <c r="BR212" s="65">
        <v>1419.3596428321111</v>
      </c>
      <c r="BS212" s="65">
        <v>1117.9866386612573</v>
      </c>
      <c r="BT212" s="65">
        <v>862.93790487521858</v>
      </c>
      <c r="BU212" s="65">
        <v>660.77085813152598</v>
      </c>
      <c r="BV212" s="65">
        <v>481.19332644503675</v>
      </c>
      <c r="BW212" s="65">
        <v>374.08435257691451</v>
      </c>
      <c r="BX212" s="65">
        <v>286.35759242965725</v>
      </c>
      <c r="BY212" s="71">
        <v>250.35355277408419</v>
      </c>
    </row>
    <row r="213" spans="1:77" x14ac:dyDescent="0.35">
      <c r="A213" s="72" t="s">
        <v>659</v>
      </c>
      <c r="B213" s="73" t="s">
        <v>275</v>
      </c>
      <c r="C213" s="72" t="s">
        <v>1238</v>
      </c>
      <c r="D213" s="72" t="s">
        <v>659</v>
      </c>
      <c r="E213" s="72" t="s">
        <v>658</v>
      </c>
      <c r="F213" s="72" t="s">
        <v>1253</v>
      </c>
      <c r="G213" s="73">
        <v>471</v>
      </c>
      <c r="H213" s="74">
        <v>41028.767710380846</v>
      </c>
      <c r="I213" s="75">
        <v>0</v>
      </c>
      <c r="J21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1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13" s="89">
        <f>SUM(Table13453[[#This Row],[HC PiN]:[IDP PiN]])</f>
        <v>0</v>
      </c>
      <c r="M213" s="74">
        <f>Table13453[[#This Row],[Total PiN]]*Table13453[[#This Row],[Boys (0-17)2]]</f>
        <v>0</v>
      </c>
      <c r="N213" s="74">
        <f>Table13453[[#This Row],[Total PiN]]*Table13453[[#This Row],[Men (18+)3]]</f>
        <v>0</v>
      </c>
      <c r="O213" s="74">
        <f>Table13453[[#This Row],[Total PiN]]*Table13453[[#This Row],[Girls (0-17)4]]</f>
        <v>0</v>
      </c>
      <c r="P213" s="74">
        <f>Table13453[[#This Row],[Total PiN]]*Table13453[[#This Row],[Women (18+)5]]</f>
        <v>0</v>
      </c>
      <c r="Q213" s="70">
        <v>0.25319529996201856</v>
      </c>
      <c r="R213" s="70">
        <v>0.25214932454215228</v>
      </c>
      <c r="S213" s="70">
        <v>0.23889937534341571</v>
      </c>
      <c r="T213" s="70">
        <v>0.25575600015241362</v>
      </c>
      <c r="U213" s="72">
        <v>10388.291147501859</v>
      </c>
      <c r="V213" s="72">
        <v>10345.376064969398</v>
      </c>
      <c r="W213" s="72">
        <v>9801.7469771200886</v>
      </c>
      <c r="X213" s="76">
        <v>10493.353520789507</v>
      </c>
      <c r="Y213" s="67">
        <v>20733.667212471257</v>
      </c>
      <c r="Z213" s="67">
        <v>20295.100497909596</v>
      </c>
      <c r="AA213" s="73">
        <v>3096.9475036240406</v>
      </c>
      <c r="AB213" s="72">
        <v>2939.8601480526786</v>
      </c>
      <c r="AC213" s="72">
        <v>2561.6174916489322</v>
      </c>
      <c r="AD213" s="72">
        <v>1962.6843537094901</v>
      </c>
      <c r="AE213" s="72">
        <v>2004.6799431909069</v>
      </c>
      <c r="AF213" s="72">
        <v>1851.8910586552313</v>
      </c>
      <c r="AG213" s="72">
        <v>1435.9757655175306</v>
      </c>
      <c r="AH213" s="72">
        <v>1004.4674653611692</v>
      </c>
      <c r="AI213" s="72">
        <v>789.12882130022183</v>
      </c>
      <c r="AJ213" s="72">
        <v>653.404981167188</v>
      </c>
      <c r="AK213" s="72">
        <v>534.1965322438125</v>
      </c>
      <c r="AL213" s="72">
        <v>418.55986557814856</v>
      </c>
      <c r="AM213" s="72">
        <v>326.44914139660403</v>
      </c>
      <c r="AN213" s="72">
        <v>240.94973490760665</v>
      </c>
      <c r="AO213" s="72">
        <v>192.3381434918889</v>
      </c>
      <c r="AP213" s="72">
        <v>150.95443785648649</v>
      </c>
      <c r="AQ213" s="76">
        <v>130.99511020765394</v>
      </c>
      <c r="AR213" s="73">
        <v>3455.5740399929</v>
      </c>
      <c r="AS213" s="72">
        <v>3143.4928114747104</v>
      </c>
      <c r="AT213" s="72">
        <v>2615.1960314109997</v>
      </c>
      <c r="AU213" s="72">
        <v>1916.2415105374716</v>
      </c>
      <c r="AV213" s="72">
        <v>2044.2937949083178</v>
      </c>
      <c r="AW213" s="72">
        <v>1982.4039236311914</v>
      </c>
      <c r="AX213" s="72">
        <v>1553.4816898178815</v>
      </c>
      <c r="AY213" s="72">
        <v>1022.4502906707133</v>
      </c>
      <c r="AZ213" s="72">
        <v>778.90540085234136</v>
      </c>
      <c r="BA213" s="72">
        <v>595.12627623657818</v>
      </c>
      <c r="BB213" s="72">
        <v>461.39980937143241</v>
      </c>
      <c r="BC213" s="72">
        <v>352.56713410193595</v>
      </c>
      <c r="BD213" s="72">
        <v>264.91033002012426</v>
      </c>
      <c r="BE213" s="72">
        <v>191.99667278146475</v>
      </c>
      <c r="BF213" s="72">
        <v>146.990506453606</v>
      </c>
      <c r="BG213" s="72">
        <v>109.08329388094052</v>
      </c>
      <c r="BH213" s="76">
        <v>99.553696328650332</v>
      </c>
      <c r="BI213" s="73">
        <v>6552.521543616941</v>
      </c>
      <c r="BJ213" s="72">
        <v>6083.3529595273903</v>
      </c>
      <c r="BK213" s="72">
        <v>5176.8135230599319</v>
      </c>
      <c r="BL213" s="72">
        <v>3878.9258642469613</v>
      </c>
      <c r="BM213" s="72">
        <v>4048.9737380992242</v>
      </c>
      <c r="BN213" s="72">
        <v>3834.2949822864225</v>
      </c>
      <c r="BO213" s="72">
        <v>2989.4574553354123</v>
      </c>
      <c r="BP213" s="72">
        <v>2026.9177560318822</v>
      </c>
      <c r="BQ213" s="72">
        <v>1568.0342221525632</v>
      </c>
      <c r="BR213" s="72">
        <v>1248.5312574037662</v>
      </c>
      <c r="BS213" s="72">
        <v>995.59634161524491</v>
      </c>
      <c r="BT213" s="72">
        <v>771.12699968008451</v>
      </c>
      <c r="BU213" s="72">
        <v>591.35947141672818</v>
      </c>
      <c r="BV213" s="72">
        <v>432.94640768907141</v>
      </c>
      <c r="BW213" s="72">
        <v>339.32864994549499</v>
      </c>
      <c r="BX213" s="72">
        <v>260.03773173742701</v>
      </c>
      <c r="BY213" s="76">
        <v>230.54880653630428</v>
      </c>
    </row>
    <row r="214" spans="1:77" x14ac:dyDescent="0.35">
      <c r="A214" s="65" t="s">
        <v>288</v>
      </c>
      <c r="B214" s="66" t="s">
        <v>275</v>
      </c>
      <c r="C214" s="65" t="s">
        <v>1238</v>
      </c>
      <c r="D214" s="65" t="s">
        <v>288</v>
      </c>
      <c r="E214" s="65" t="s">
        <v>902</v>
      </c>
      <c r="F214" s="65" t="s">
        <v>1254</v>
      </c>
      <c r="G214" s="66">
        <v>2588</v>
      </c>
      <c r="H214" s="68">
        <v>63309.396046455426</v>
      </c>
      <c r="I214" s="69">
        <v>2</v>
      </c>
      <c r="J21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12662</v>
      </c>
      <c r="K21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1553</v>
      </c>
      <c r="L214" s="88">
        <f>SUM(Table13453[[#This Row],[HC PiN]:[IDP PiN]])</f>
        <v>14215</v>
      </c>
      <c r="M214" s="68">
        <f>Table13453[[#This Row],[Total PiN]]*Table13453[[#This Row],[Boys (0-17)2]]</f>
        <v>3564.5079316771375</v>
      </c>
      <c r="N214" s="68">
        <f>Table13453[[#This Row],[Total PiN]]*Table13453[[#This Row],[Men (18+)3]]</f>
        <v>3751.338268181999</v>
      </c>
      <c r="O214" s="68">
        <f>Table13453[[#This Row],[Total PiN]]*Table13453[[#This Row],[Girls (0-17)4]]</f>
        <v>3378.3290895584578</v>
      </c>
      <c r="P214" s="68">
        <f>Table13453[[#This Row],[Total PiN]]*Table13453[[#This Row],[Women (18+)5]]</f>
        <v>3520.8247105824039</v>
      </c>
      <c r="Q214" s="70">
        <v>0.25075680138425166</v>
      </c>
      <c r="R214" s="70">
        <v>0.26389998369201539</v>
      </c>
      <c r="S214" s="70">
        <v>0.23765945054931115</v>
      </c>
      <c r="T214" s="70">
        <v>0.24768376437442166</v>
      </c>
      <c r="U214" s="65">
        <v>15875.261650177952</v>
      </c>
      <c r="V214" s="65">
        <v>16707.348584210929</v>
      </c>
      <c r="W214" s="65">
        <v>15046.076279009329</v>
      </c>
      <c r="X214" s="71">
        <v>15680.709533057208</v>
      </c>
      <c r="Y214" s="67">
        <v>32582.610234388882</v>
      </c>
      <c r="Z214" s="67">
        <v>30726.785812066537</v>
      </c>
      <c r="AA214" s="66">
        <v>4760.5826187480188</v>
      </c>
      <c r="AB214" s="65">
        <v>4515.4051137994738</v>
      </c>
      <c r="AC214" s="65">
        <v>3929.2377425848713</v>
      </c>
      <c r="AD214" s="65">
        <v>2997.8112710568962</v>
      </c>
      <c r="AE214" s="65">
        <v>3033.7376556249051</v>
      </c>
      <c r="AF214" s="65">
        <v>2773.30521561757</v>
      </c>
      <c r="AG214" s="65">
        <v>2086.4727208600989</v>
      </c>
      <c r="AH214" s="65">
        <v>1481.8191239556475</v>
      </c>
      <c r="AI214" s="65">
        <v>1279.2296858325897</v>
      </c>
      <c r="AJ214" s="65">
        <v>1074.7080374385246</v>
      </c>
      <c r="AK214" s="65">
        <v>823.9690555751389</v>
      </c>
      <c r="AL214" s="65">
        <v>617.18940034049297</v>
      </c>
      <c r="AM214" s="65">
        <v>464.53183755045598</v>
      </c>
      <c r="AN214" s="65">
        <v>321.81504111919207</v>
      </c>
      <c r="AO214" s="65">
        <v>239.90535225650243</v>
      </c>
      <c r="AP214" s="65">
        <v>169.80461819145469</v>
      </c>
      <c r="AQ214" s="71">
        <v>157.26132151470367</v>
      </c>
      <c r="AR214" s="66">
        <v>5209.8726096205082</v>
      </c>
      <c r="AS214" s="65">
        <v>4798.6872771254566</v>
      </c>
      <c r="AT214" s="65">
        <v>4040.4105560950752</v>
      </c>
      <c r="AU214" s="65">
        <v>2999.911019585571</v>
      </c>
      <c r="AV214" s="65">
        <v>3312.7707812677963</v>
      </c>
      <c r="AW214" s="65">
        <v>3243.9196591510845</v>
      </c>
      <c r="AX214" s="65">
        <v>2470.0508777468372</v>
      </c>
      <c r="AY214" s="65">
        <v>1637.7503304022955</v>
      </c>
      <c r="AZ214" s="65">
        <v>1320.048737614462</v>
      </c>
      <c r="BA214" s="65">
        <v>1015.4691529753512</v>
      </c>
      <c r="BB214" s="65">
        <v>755.60088380110676</v>
      </c>
      <c r="BC214" s="65">
        <v>557.58664799382802</v>
      </c>
      <c r="BD214" s="65">
        <v>397.34849983782442</v>
      </c>
      <c r="BE214" s="65">
        <v>283.05468211995839</v>
      </c>
      <c r="BF214" s="65">
        <v>217.13180838802606</v>
      </c>
      <c r="BG214" s="65">
        <v>182.87703381443089</v>
      </c>
      <c r="BH214" s="71">
        <v>140.11967684928075</v>
      </c>
      <c r="BI214" s="66">
        <v>9970.455228368528</v>
      </c>
      <c r="BJ214" s="65">
        <v>9314.0923909249304</v>
      </c>
      <c r="BK214" s="65">
        <v>7969.6482986799465</v>
      </c>
      <c r="BL214" s="65">
        <v>5997.7222906424659</v>
      </c>
      <c r="BM214" s="65">
        <v>6346.508436892701</v>
      </c>
      <c r="BN214" s="65">
        <v>6017.2248747686544</v>
      </c>
      <c r="BO214" s="65">
        <v>4556.5235986069347</v>
      </c>
      <c r="BP214" s="65">
        <v>3119.5694543579425</v>
      </c>
      <c r="BQ214" s="65">
        <v>2599.278423447051</v>
      </c>
      <c r="BR214" s="65">
        <v>2090.1771904138755</v>
      </c>
      <c r="BS214" s="65">
        <v>1579.5699393762457</v>
      </c>
      <c r="BT214" s="65">
        <v>1174.7760483343206</v>
      </c>
      <c r="BU214" s="65">
        <v>861.8803373882804</v>
      </c>
      <c r="BV214" s="65">
        <v>604.8697232391504</v>
      </c>
      <c r="BW214" s="65">
        <v>457.0371606445284</v>
      </c>
      <c r="BX214" s="65">
        <v>352.68165200588567</v>
      </c>
      <c r="BY214" s="71">
        <v>297.38099836398442</v>
      </c>
    </row>
    <row r="215" spans="1:77" x14ac:dyDescent="0.35">
      <c r="A215" s="72" t="s">
        <v>290</v>
      </c>
      <c r="B215" s="73" t="s">
        <v>275</v>
      </c>
      <c r="C215" s="72" t="s">
        <v>1238</v>
      </c>
      <c r="D215" s="72" t="s">
        <v>290</v>
      </c>
      <c r="E215" s="72" t="s">
        <v>903</v>
      </c>
      <c r="F215" s="72" t="s">
        <v>1255</v>
      </c>
      <c r="G215" s="73">
        <v>1205</v>
      </c>
      <c r="H215" s="74">
        <v>35262.131504971956</v>
      </c>
      <c r="I215" s="75">
        <v>0</v>
      </c>
      <c r="J21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1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15" s="89">
        <f>SUM(Table13453[[#This Row],[HC PiN]:[IDP PiN]])</f>
        <v>0</v>
      </c>
      <c r="M215" s="74">
        <f>Table13453[[#This Row],[Total PiN]]*Table13453[[#This Row],[Boys (0-17)2]]</f>
        <v>0</v>
      </c>
      <c r="N215" s="74">
        <f>Table13453[[#This Row],[Total PiN]]*Table13453[[#This Row],[Men (18+)3]]</f>
        <v>0</v>
      </c>
      <c r="O215" s="74">
        <f>Table13453[[#This Row],[Total PiN]]*Table13453[[#This Row],[Girls (0-17)4]]</f>
        <v>0</v>
      </c>
      <c r="P215" s="74">
        <f>Table13453[[#This Row],[Total PiN]]*Table13453[[#This Row],[Women (18+)5]]</f>
        <v>0</v>
      </c>
      <c r="Q215" s="70">
        <v>0.26602131506851429</v>
      </c>
      <c r="R215" s="70">
        <v>0.27042432503444064</v>
      </c>
      <c r="S215" s="70">
        <v>0.23939640346328789</v>
      </c>
      <c r="T215" s="70">
        <v>0.2241579564337573</v>
      </c>
      <c r="U215" s="72">
        <v>9380.4785950715286</v>
      </c>
      <c r="V215" s="72">
        <v>9535.738111507726</v>
      </c>
      <c r="W215" s="72">
        <v>8441.6274607397809</v>
      </c>
      <c r="X215" s="76">
        <v>7904.2873376529242</v>
      </c>
      <c r="Y215" s="67">
        <v>18916.216706579253</v>
      </c>
      <c r="Z215" s="67">
        <v>16345.914798392705</v>
      </c>
      <c r="AA215" s="73">
        <v>2807.413778579526</v>
      </c>
      <c r="AB215" s="72">
        <v>2548.4615031015369</v>
      </c>
      <c r="AC215" s="72">
        <v>2117.8152285821498</v>
      </c>
      <c r="AD215" s="72">
        <v>1552.9594456954524</v>
      </c>
      <c r="AE215" s="72">
        <v>1446.4339164264229</v>
      </c>
      <c r="AF215" s="72">
        <v>1310.1419219240345</v>
      </c>
      <c r="AG215" s="72">
        <v>1072.7371903941769</v>
      </c>
      <c r="AH215" s="72">
        <v>786.51556334026213</v>
      </c>
      <c r="AI215" s="72">
        <v>692.62838055346151</v>
      </c>
      <c r="AJ215" s="72">
        <v>578.17060670559033</v>
      </c>
      <c r="AK215" s="72">
        <v>412.16562677065258</v>
      </c>
      <c r="AL215" s="72">
        <v>304.19029287364253</v>
      </c>
      <c r="AM215" s="72">
        <v>238.60693557200986</v>
      </c>
      <c r="AN215" s="72">
        <v>169.41795665554133</v>
      </c>
      <c r="AO215" s="72">
        <v>129.35216889562804</v>
      </c>
      <c r="AP215" s="72">
        <v>91.305273995550678</v>
      </c>
      <c r="AQ215" s="76">
        <v>87.599008327068304</v>
      </c>
      <c r="AR215" s="73">
        <v>3221.8427085620292</v>
      </c>
      <c r="AS215" s="72">
        <v>2838.151252436483</v>
      </c>
      <c r="AT215" s="72">
        <v>2296.2230299898206</v>
      </c>
      <c r="AU215" s="72">
        <v>1676.1147545897127</v>
      </c>
      <c r="AV215" s="72">
        <v>1823.315284622938</v>
      </c>
      <c r="AW215" s="72">
        <v>1801.964270227923</v>
      </c>
      <c r="AX215" s="72">
        <v>1459.6465306567125</v>
      </c>
      <c r="AY215" s="72">
        <v>986.35214145580619</v>
      </c>
      <c r="AZ215" s="72">
        <v>777.21960034626443</v>
      </c>
      <c r="BA215" s="72">
        <v>597.99544356831416</v>
      </c>
      <c r="BB215" s="72">
        <v>452.85359843699661</v>
      </c>
      <c r="BC215" s="72">
        <v>333.71625125207692</v>
      </c>
      <c r="BD215" s="72">
        <v>240.55492742674963</v>
      </c>
      <c r="BE215" s="72">
        <v>158.43320514316119</v>
      </c>
      <c r="BF215" s="72">
        <v>108.38906256965781</v>
      </c>
      <c r="BG215" s="72">
        <v>83.823028825104075</v>
      </c>
      <c r="BH215" s="76">
        <v>59.621616469500132</v>
      </c>
      <c r="BI215" s="73">
        <v>6029.2564871415543</v>
      </c>
      <c r="BJ215" s="72">
        <v>5386.6127555380208</v>
      </c>
      <c r="BK215" s="72">
        <v>4414.0382585719708</v>
      </c>
      <c r="BL215" s="72">
        <v>3229.0742002851653</v>
      </c>
      <c r="BM215" s="72">
        <v>3269.7492010493606</v>
      </c>
      <c r="BN215" s="72">
        <v>3112.1061921519577</v>
      </c>
      <c r="BO215" s="72">
        <v>2532.38372105089</v>
      </c>
      <c r="BP215" s="72">
        <v>1772.8677047960687</v>
      </c>
      <c r="BQ215" s="72">
        <v>1469.8479808997258</v>
      </c>
      <c r="BR215" s="72">
        <v>1176.1660502739046</v>
      </c>
      <c r="BS215" s="72">
        <v>865.01922520764913</v>
      </c>
      <c r="BT215" s="72">
        <v>637.90654412571951</v>
      </c>
      <c r="BU215" s="72">
        <v>479.16186299875949</v>
      </c>
      <c r="BV215" s="72">
        <v>327.85116179870249</v>
      </c>
      <c r="BW215" s="72">
        <v>237.74123146528584</v>
      </c>
      <c r="BX215" s="72">
        <v>175.1283028206548</v>
      </c>
      <c r="BY215" s="76">
        <v>147.22062479656844</v>
      </c>
    </row>
    <row r="216" spans="1:77" x14ac:dyDescent="0.35">
      <c r="A216" s="65" t="s">
        <v>293</v>
      </c>
      <c r="B216" s="66" t="s">
        <v>904</v>
      </c>
      <c r="C216" s="65" t="s">
        <v>1256</v>
      </c>
      <c r="D216" s="65" t="s">
        <v>293</v>
      </c>
      <c r="E216" s="65" t="s">
        <v>294</v>
      </c>
      <c r="F216" s="65" t="s">
        <v>1257</v>
      </c>
      <c r="G216" s="66">
        <v>189</v>
      </c>
      <c r="H216" s="68">
        <v>3988.0064753559709</v>
      </c>
      <c r="I216" s="69">
        <v>1.5</v>
      </c>
      <c r="J21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1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16" s="88">
        <f>SUM(Table13453[[#This Row],[HC PiN]:[IDP PiN]])</f>
        <v>0</v>
      </c>
      <c r="M216" s="68">
        <f>Table13453[[#This Row],[Total PiN]]*Table13453[[#This Row],[Boys (0-17)2]]</f>
        <v>0</v>
      </c>
      <c r="N216" s="68">
        <f>Table13453[[#This Row],[Total PiN]]*Table13453[[#This Row],[Men (18+)3]]</f>
        <v>0</v>
      </c>
      <c r="O216" s="68">
        <f>Table13453[[#This Row],[Total PiN]]*Table13453[[#This Row],[Girls (0-17)4]]</f>
        <v>0</v>
      </c>
      <c r="P216" s="68">
        <f>Table13453[[#This Row],[Total PiN]]*Table13453[[#This Row],[Women (18+)5]]</f>
        <v>0</v>
      </c>
      <c r="Q216" s="70">
        <v>0.29649837501513537</v>
      </c>
      <c r="R216" s="70">
        <v>0.223488659218888</v>
      </c>
      <c r="S216" s="70">
        <v>0.27641231577351838</v>
      </c>
      <c r="T216" s="70">
        <v>0.20360064999245853</v>
      </c>
      <c r="U216" s="65">
        <v>1182.437439492883</v>
      </c>
      <c r="V216" s="65">
        <v>891.27422013354919</v>
      </c>
      <c r="W216" s="65">
        <v>1102.3341051729308</v>
      </c>
      <c r="X216" s="71">
        <v>811.96071055660923</v>
      </c>
      <c r="Y216" s="67">
        <v>2073.7116596264323</v>
      </c>
      <c r="Z216" s="67">
        <v>1914.29481572954</v>
      </c>
      <c r="AA216" s="66">
        <v>403.21117597062096</v>
      </c>
      <c r="AB216" s="65">
        <v>329.31380339665026</v>
      </c>
      <c r="AC216" s="65">
        <v>251.18078279756153</v>
      </c>
      <c r="AD216" s="65">
        <v>189.65895632200477</v>
      </c>
      <c r="AE216" s="65">
        <v>163.13185243551163</v>
      </c>
      <c r="AF216" s="65">
        <v>139.85947501338561</v>
      </c>
      <c r="AG216" s="65">
        <v>119.39005648857766</v>
      </c>
      <c r="AH216" s="65">
        <v>87.583937614021394</v>
      </c>
      <c r="AI216" s="65">
        <v>66.076922239279838</v>
      </c>
      <c r="AJ216" s="65">
        <v>48.337738880310347</v>
      </c>
      <c r="AK216" s="65">
        <v>37.522707668210288</v>
      </c>
      <c r="AL216" s="65">
        <v>30.134000169261871</v>
      </c>
      <c r="AM216" s="65">
        <v>20.733366220614673</v>
      </c>
      <c r="AN216" s="65">
        <v>12.280167366246321</v>
      </c>
      <c r="AO216" s="65">
        <v>7.6511441584615838</v>
      </c>
      <c r="AP216" s="65">
        <v>4.4390469006797089</v>
      </c>
      <c r="AQ216" s="71">
        <v>3.7896820881418636</v>
      </c>
      <c r="AR216" s="66">
        <v>448.36867027995822</v>
      </c>
      <c r="AS216" s="65">
        <v>354.84890887021874</v>
      </c>
      <c r="AT216" s="65">
        <v>261.39360134785011</v>
      </c>
      <c r="AU216" s="65">
        <v>188.3107720609967</v>
      </c>
      <c r="AV216" s="65">
        <v>169.36736777330097</v>
      </c>
      <c r="AW216" s="65">
        <v>153.49699054531095</v>
      </c>
      <c r="AX216" s="65">
        <v>138.47162952074279</v>
      </c>
      <c r="AY216" s="65">
        <v>104.17017606464773</v>
      </c>
      <c r="AZ216" s="65">
        <v>75.423571927609345</v>
      </c>
      <c r="BA216" s="65">
        <v>48.81716212476028</v>
      </c>
      <c r="BB216" s="65">
        <v>37.777658402150855</v>
      </c>
      <c r="BC216" s="65">
        <v>31.781369699141393</v>
      </c>
      <c r="BD216" s="65">
        <v>23.886200451126381</v>
      </c>
      <c r="BE216" s="65">
        <v>16.284918441265543</v>
      </c>
      <c r="BF216" s="65">
        <v>10.386338316155189</v>
      </c>
      <c r="BG216" s="65">
        <v>6.8789982998693509</v>
      </c>
      <c r="BH216" s="71">
        <v>4.0473255013272222</v>
      </c>
      <c r="BI216" s="66">
        <v>851.57984625057895</v>
      </c>
      <c r="BJ216" s="65">
        <v>684.16271226686888</v>
      </c>
      <c r="BK216" s="65">
        <v>512.5743841454115</v>
      </c>
      <c r="BL216" s="65">
        <v>377.9697283830015</v>
      </c>
      <c r="BM216" s="65">
        <v>332.49922020881257</v>
      </c>
      <c r="BN216" s="65">
        <v>293.35646555869658</v>
      </c>
      <c r="BO216" s="65">
        <v>257.86168600932041</v>
      </c>
      <c r="BP216" s="65">
        <v>191.75411367866914</v>
      </c>
      <c r="BQ216" s="65">
        <v>141.50049416688918</v>
      </c>
      <c r="BR216" s="65">
        <v>97.154901005070627</v>
      </c>
      <c r="BS216" s="65">
        <v>75.30036607036115</v>
      </c>
      <c r="BT216" s="65">
        <v>61.915369868403275</v>
      </c>
      <c r="BU216" s="65">
        <v>44.619566671741069</v>
      </c>
      <c r="BV216" s="65">
        <v>28.565085807511856</v>
      </c>
      <c r="BW216" s="65">
        <v>18.03748247461677</v>
      </c>
      <c r="BX216" s="65">
        <v>11.318045200549058</v>
      </c>
      <c r="BY216" s="71">
        <v>7.8370075894690867</v>
      </c>
    </row>
    <row r="217" spans="1:77" x14ac:dyDescent="0.35">
      <c r="A217" s="72" t="s">
        <v>295</v>
      </c>
      <c r="B217" s="73" t="s">
        <v>904</v>
      </c>
      <c r="C217" s="72" t="s">
        <v>1256</v>
      </c>
      <c r="D217" s="72" t="s">
        <v>295</v>
      </c>
      <c r="E217" s="72" t="s">
        <v>296</v>
      </c>
      <c r="F217" s="72" t="s">
        <v>1258</v>
      </c>
      <c r="G217" s="73">
        <v>2252</v>
      </c>
      <c r="H217" s="74">
        <v>43055.18684085556</v>
      </c>
      <c r="I217" s="75">
        <v>2</v>
      </c>
      <c r="J21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8611</v>
      </c>
      <c r="K21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1351</v>
      </c>
      <c r="L217" s="89">
        <f>SUM(Table13453[[#This Row],[HC PiN]:[IDP PiN]])</f>
        <v>9962</v>
      </c>
      <c r="M217" s="74">
        <f>Table13453[[#This Row],[Total PiN]]*Table13453[[#This Row],[Boys (0-17)2]]</f>
        <v>2551.0618013547282</v>
      </c>
      <c r="N217" s="74">
        <f>Table13453[[#This Row],[Total PiN]]*Table13453[[#This Row],[Men (18+)3]]</f>
        <v>2725.2446275381421</v>
      </c>
      <c r="O217" s="74">
        <f>Table13453[[#This Row],[Total PiN]]*Table13453[[#This Row],[Girls (0-17)4]]</f>
        <v>2264.1808846374847</v>
      </c>
      <c r="P217" s="74">
        <f>Table13453[[#This Row],[Total PiN]]*Table13453[[#This Row],[Women (18+)5]]</f>
        <v>2421.5126864696417</v>
      </c>
      <c r="Q217" s="70">
        <v>0.25607928140481112</v>
      </c>
      <c r="R217" s="70">
        <v>0.27356400597652503</v>
      </c>
      <c r="S217" s="70">
        <v>0.22728175914851284</v>
      </c>
      <c r="T217" s="70">
        <v>0.24307495347015076</v>
      </c>
      <c r="U217" s="72">
        <v>11025.541306956171</v>
      </c>
      <c r="V217" s="72">
        <v>11778.349390252211</v>
      </c>
      <c r="W217" s="72">
        <v>9785.6586056575525</v>
      </c>
      <c r="X217" s="76">
        <v>10465.637537989613</v>
      </c>
      <c r="Y217" s="67">
        <v>22803.890697208382</v>
      </c>
      <c r="Z217" s="67">
        <v>20251.296143647167</v>
      </c>
      <c r="AA217" s="73">
        <v>2203.1162367925158</v>
      </c>
      <c r="AB217" s="72">
        <v>2824.8145339864968</v>
      </c>
      <c r="AC217" s="72">
        <v>3116.1870123713543</v>
      </c>
      <c r="AD217" s="72">
        <v>2549.0717446143458</v>
      </c>
      <c r="AE217" s="72">
        <v>1617.7604192592403</v>
      </c>
      <c r="AF217" s="72">
        <v>1487.6045927720088</v>
      </c>
      <c r="AG217" s="72">
        <v>1975.214978639528</v>
      </c>
      <c r="AH217" s="72">
        <v>1586.1487934009117</v>
      </c>
      <c r="AI217" s="72">
        <v>1088.4286429361891</v>
      </c>
      <c r="AJ217" s="72">
        <v>750.62390477439487</v>
      </c>
      <c r="AK217" s="72">
        <v>503.33244369575345</v>
      </c>
      <c r="AL217" s="72">
        <v>328.75652298981163</v>
      </c>
      <c r="AM217" s="72">
        <v>138.36737975341399</v>
      </c>
      <c r="AN217" s="72">
        <v>44.429166796872096</v>
      </c>
      <c r="AO217" s="72">
        <v>13.676687777627773</v>
      </c>
      <c r="AP217" s="72">
        <v>17.214175970153999</v>
      </c>
      <c r="AQ217" s="76">
        <v>6.5489071165534076</v>
      </c>
      <c r="AR217" s="73">
        <v>1892.6234521610322</v>
      </c>
      <c r="AS217" s="72">
        <v>3267.1230506142215</v>
      </c>
      <c r="AT217" s="72">
        <v>3885.966136535334</v>
      </c>
      <c r="AU217" s="72">
        <v>3064.8321689880909</v>
      </c>
      <c r="AV217" s="72">
        <v>1968.147888121641</v>
      </c>
      <c r="AW217" s="72">
        <v>1668.3199726471246</v>
      </c>
      <c r="AX217" s="72">
        <v>1921.0987362384833</v>
      </c>
      <c r="AY217" s="72">
        <v>1588.5743184432877</v>
      </c>
      <c r="AZ217" s="72">
        <v>1227.3874451345253</v>
      </c>
      <c r="BA217" s="72">
        <v>793.75888015761302</v>
      </c>
      <c r="BB217" s="72">
        <v>564.44505224209229</v>
      </c>
      <c r="BC217" s="72">
        <v>431.03027473065146</v>
      </c>
      <c r="BD217" s="72">
        <v>267.85577802303584</v>
      </c>
      <c r="BE217" s="72">
        <v>141.14449359489001</v>
      </c>
      <c r="BF217" s="72">
        <v>62.34454663291455</v>
      </c>
      <c r="BG217" s="72">
        <v>52.833132320877965</v>
      </c>
      <c r="BH217" s="76">
        <v>6.4053706225730709</v>
      </c>
      <c r="BI217" s="73">
        <v>4095.7396889535476</v>
      </c>
      <c r="BJ217" s="72">
        <v>6091.9375846007179</v>
      </c>
      <c r="BK217" s="72">
        <v>7002.1531489066901</v>
      </c>
      <c r="BL217" s="72">
        <v>5613.9039136024367</v>
      </c>
      <c r="BM217" s="72">
        <v>3585.908307380882</v>
      </c>
      <c r="BN217" s="72">
        <v>3155.9245654191341</v>
      </c>
      <c r="BO217" s="72">
        <v>3896.3137148780111</v>
      </c>
      <c r="BP217" s="72">
        <v>3174.7231118441987</v>
      </c>
      <c r="BQ217" s="72">
        <v>2315.8160880707146</v>
      </c>
      <c r="BR217" s="72">
        <v>1544.382784932008</v>
      </c>
      <c r="BS217" s="72">
        <v>1067.7774959378455</v>
      </c>
      <c r="BT217" s="72">
        <v>759.78679772046303</v>
      </c>
      <c r="BU217" s="72">
        <v>406.22315777644985</v>
      </c>
      <c r="BV217" s="72">
        <v>185.57366039176205</v>
      </c>
      <c r="BW217" s="72">
        <v>76.021234410542348</v>
      </c>
      <c r="BX217" s="72">
        <v>70.047308291031968</v>
      </c>
      <c r="BY217" s="76">
        <v>12.954277739126477</v>
      </c>
    </row>
    <row r="218" spans="1:77" x14ac:dyDescent="0.35">
      <c r="A218" s="65" t="s">
        <v>297</v>
      </c>
      <c r="B218" s="66" t="s">
        <v>904</v>
      </c>
      <c r="C218" s="65" t="s">
        <v>1256</v>
      </c>
      <c r="D218" s="65" t="s">
        <v>297</v>
      </c>
      <c r="E218" s="65" t="s">
        <v>298</v>
      </c>
      <c r="F218" s="65" t="s">
        <v>1259</v>
      </c>
      <c r="G218" s="66">
        <v>490</v>
      </c>
      <c r="H218" s="68">
        <v>92317.948034603396</v>
      </c>
      <c r="I218" s="69">
        <v>4.5</v>
      </c>
      <c r="J21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1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18" s="88">
        <f>SUM(Table13453[[#This Row],[HC PiN]:[IDP PiN]])</f>
        <v>0</v>
      </c>
      <c r="M218" s="68">
        <f>Table13453[[#This Row],[Total PiN]]*Table13453[[#This Row],[Boys (0-17)2]]</f>
        <v>0</v>
      </c>
      <c r="N218" s="68">
        <f>Table13453[[#This Row],[Total PiN]]*Table13453[[#This Row],[Men (18+)3]]</f>
        <v>0</v>
      </c>
      <c r="O218" s="68">
        <f>Table13453[[#This Row],[Total PiN]]*Table13453[[#This Row],[Girls (0-17)4]]</f>
        <v>0</v>
      </c>
      <c r="P218" s="68">
        <f>Table13453[[#This Row],[Total PiN]]*Table13453[[#This Row],[Women (18+)5]]</f>
        <v>0</v>
      </c>
      <c r="Q218" s="70">
        <v>0.29809623728733581</v>
      </c>
      <c r="R218" s="70">
        <v>0.23111723817259019</v>
      </c>
      <c r="S218" s="70">
        <v>0.26655005052194719</v>
      </c>
      <c r="T218" s="70">
        <v>0.20423647401812706</v>
      </c>
      <c r="U218" s="65">
        <v>27519.632943203073</v>
      </c>
      <c r="V218" s="65">
        <v>21336.269183518238</v>
      </c>
      <c r="W218" s="65">
        <v>24607.35371270603</v>
      </c>
      <c r="X218" s="71">
        <v>18854.692195176081</v>
      </c>
      <c r="Y218" s="67">
        <v>48855.90212672131</v>
      </c>
      <c r="Z218" s="67">
        <v>43462.045907882115</v>
      </c>
      <c r="AA218" s="66">
        <v>8292.036683023709</v>
      </c>
      <c r="AB218" s="65">
        <v>7301.8089743355449</v>
      </c>
      <c r="AC218" s="65">
        <v>6065.6329063558351</v>
      </c>
      <c r="AD218" s="65">
        <v>4679.8365123621388</v>
      </c>
      <c r="AE218" s="65">
        <v>3759.6394499579742</v>
      </c>
      <c r="AF218" s="65">
        <v>3204.6440979849981</v>
      </c>
      <c r="AG218" s="65">
        <v>2898.5822456993551</v>
      </c>
      <c r="AH218" s="65">
        <v>2136.7874423658691</v>
      </c>
      <c r="AI218" s="65">
        <v>1559.8963885935796</v>
      </c>
      <c r="AJ218" s="65">
        <v>1110.8058850120958</v>
      </c>
      <c r="AK218" s="65">
        <v>801.50201104192604</v>
      </c>
      <c r="AL218" s="65">
        <v>629.01169097320621</v>
      </c>
      <c r="AM218" s="65">
        <v>472.08794431843683</v>
      </c>
      <c r="AN218" s="65">
        <v>268.81197557551013</v>
      </c>
      <c r="AO218" s="65">
        <v>148.76469413989904</v>
      </c>
      <c r="AP218" s="65">
        <v>73.904771170211319</v>
      </c>
      <c r="AQ218" s="71">
        <v>58.292234971834183</v>
      </c>
      <c r="AR218" s="66">
        <v>9545.7238201873133</v>
      </c>
      <c r="AS218" s="65">
        <v>8245.2324501370331</v>
      </c>
      <c r="AT218" s="65">
        <v>6648.4417650284095</v>
      </c>
      <c r="AU218" s="65">
        <v>4878.3328733468179</v>
      </c>
      <c r="AV218" s="65">
        <v>4043.3070613739101</v>
      </c>
      <c r="AW218" s="65">
        <v>3573.9354160221501</v>
      </c>
      <c r="AX218" s="65">
        <v>3283.5902079230573</v>
      </c>
      <c r="AY218" s="65">
        <v>2534.4714316644659</v>
      </c>
      <c r="AZ218" s="65">
        <v>1968.9621729793901</v>
      </c>
      <c r="BA218" s="65">
        <v>1272.8663292608223</v>
      </c>
      <c r="BB218" s="65">
        <v>911.87365118712171</v>
      </c>
      <c r="BC218" s="65">
        <v>738.05525765365803</v>
      </c>
      <c r="BD218" s="65">
        <v>555.58272801309067</v>
      </c>
      <c r="BE218" s="65">
        <v>341.6376302439387</v>
      </c>
      <c r="BF218" s="65">
        <v>181.10893619208346</v>
      </c>
      <c r="BG218" s="65">
        <v>73.30423912410248</v>
      </c>
      <c r="BH218" s="71">
        <v>59.476156383951448</v>
      </c>
      <c r="BI218" s="66">
        <v>17837.760503211019</v>
      </c>
      <c r="BJ218" s="65">
        <v>15547.041424472573</v>
      </c>
      <c r="BK218" s="65">
        <v>12714.074671384242</v>
      </c>
      <c r="BL218" s="65">
        <v>9558.1693857089558</v>
      </c>
      <c r="BM218" s="65">
        <v>7802.9465113318847</v>
      </c>
      <c r="BN218" s="65">
        <v>6778.5795140071496</v>
      </c>
      <c r="BO218" s="65">
        <v>6182.1724536224128</v>
      </c>
      <c r="BP218" s="65">
        <v>4671.2588740303345</v>
      </c>
      <c r="BQ218" s="65">
        <v>3528.8585615729694</v>
      </c>
      <c r="BR218" s="65">
        <v>2383.6722142729182</v>
      </c>
      <c r="BS218" s="65">
        <v>1713.3756622290484</v>
      </c>
      <c r="BT218" s="65">
        <v>1367.0669486268644</v>
      </c>
      <c r="BU218" s="65">
        <v>1027.6706723315276</v>
      </c>
      <c r="BV218" s="65">
        <v>610.44960581944883</v>
      </c>
      <c r="BW218" s="65">
        <v>329.87363033198244</v>
      </c>
      <c r="BX218" s="65">
        <v>147.20901029431377</v>
      </c>
      <c r="BY218" s="71">
        <v>117.76839135578562</v>
      </c>
    </row>
    <row r="219" spans="1:77" x14ac:dyDescent="0.35">
      <c r="A219" s="72" t="s">
        <v>299</v>
      </c>
      <c r="B219" s="73" t="s">
        <v>904</v>
      </c>
      <c r="C219" s="72" t="s">
        <v>1256</v>
      </c>
      <c r="D219" s="72" t="s">
        <v>299</v>
      </c>
      <c r="E219" s="72" t="s">
        <v>300</v>
      </c>
      <c r="F219" s="72" t="s">
        <v>1260</v>
      </c>
      <c r="G219" s="73">
        <v>1572</v>
      </c>
      <c r="H219" s="74">
        <v>35359.534142203775</v>
      </c>
      <c r="I219" s="75">
        <v>2</v>
      </c>
      <c r="J21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7072</v>
      </c>
      <c r="K21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943</v>
      </c>
      <c r="L219" s="89">
        <f>SUM(Table13453[[#This Row],[HC PiN]:[IDP PiN]])</f>
        <v>8015</v>
      </c>
      <c r="M219" s="74">
        <f>Table13453[[#This Row],[Total PiN]]*Table13453[[#This Row],[Boys (0-17)2]]</f>
        <v>2238.2325795886577</v>
      </c>
      <c r="N219" s="74">
        <f>Table13453[[#This Row],[Total PiN]]*Table13453[[#This Row],[Men (18+)3]]</f>
        <v>2016.360504642322</v>
      </c>
      <c r="O219" s="74">
        <f>Table13453[[#This Row],[Total PiN]]*Table13453[[#This Row],[Girls (0-17)4]]</f>
        <v>2056.6209573467072</v>
      </c>
      <c r="P219" s="74">
        <f>Table13453[[#This Row],[Total PiN]]*Table13453[[#This Row],[Women (18+)5]]</f>
        <v>1703.7859584223161</v>
      </c>
      <c r="Q219" s="70">
        <v>0.27925546844524735</v>
      </c>
      <c r="R219" s="70">
        <v>0.25157336302461908</v>
      </c>
      <c r="S219" s="70">
        <v>0.25659650122853489</v>
      </c>
      <c r="T219" s="70">
        <v>0.21257466730159902</v>
      </c>
      <c r="U219" s="72">
        <v>9874.3432708868331</v>
      </c>
      <c r="V219" s="72">
        <v>8895.5169191380428</v>
      </c>
      <c r="W219" s="72">
        <v>9073.1327459604126</v>
      </c>
      <c r="X219" s="76">
        <v>7516.5412062184987</v>
      </c>
      <c r="Y219" s="67">
        <v>18769.860190024876</v>
      </c>
      <c r="Z219" s="67">
        <v>16589.673952178913</v>
      </c>
      <c r="AA219" s="73">
        <v>2996.7209049804742</v>
      </c>
      <c r="AB219" s="72">
        <v>2686.5239304925335</v>
      </c>
      <c r="AC219" s="72">
        <v>2275.2127492153509</v>
      </c>
      <c r="AD219" s="72">
        <v>1775.3052126985408</v>
      </c>
      <c r="AE219" s="72">
        <v>1454.1455776265368</v>
      </c>
      <c r="AF219" s="72">
        <v>1228.6950182981977</v>
      </c>
      <c r="AG219" s="72">
        <v>1037.966325790542</v>
      </c>
      <c r="AH219" s="72">
        <v>769.15193743062434</v>
      </c>
      <c r="AI219" s="72">
        <v>602.65105867305829</v>
      </c>
      <c r="AJ219" s="72">
        <v>454.91471836566984</v>
      </c>
      <c r="AK219" s="72">
        <v>370.89959162318422</v>
      </c>
      <c r="AL219" s="72">
        <v>319.39960952936491</v>
      </c>
      <c r="AM219" s="72">
        <v>249.28081428999485</v>
      </c>
      <c r="AN219" s="72">
        <v>158.21431059978747</v>
      </c>
      <c r="AO219" s="72">
        <v>101.45160940186517</v>
      </c>
      <c r="AP219" s="72">
        <v>63.31919764134016</v>
      </c>
      <c r="AQ219" s="76">
        <v>45.821385521840604</v>
      </c>
      <c r="AR219" s="73">
        <v>3182.305075917744</v>
      </c>
      <c r="AS219" s="72">
        <v>2945.5983525058791</v>
      </c>
      <c r="AT219" s="72">
        <v>2536.005510944658</v>
      </c>
      <c r="AU219" s="72">
        <v>1942.3407058577418</v>
      </c>
      <c r="AV219" s="72">
        <v>1747.0370292430184</v>
      </c>
      <c r="AW219" s="72">
        <v>1576.8846810804639</v>
      </c>
      <c r="AX219" s="72">
        <v>1329.2188186700498</v>
      </c>
      <c r="AY219" s="72">
        <v>984.59211865958264</v>
      </c>
      <c r="AZ219" s="72">
        <v>742.19416119996197</v>
      </c>
      <c r="BA219" s="72">
        <v>482.63518282543117</v>
      </c>
      <c r="BB219" s="72">
        <v>365.83768459089123</v>
      </c>
      <c r="BC219" s="72">
        <v>310.58373098592517</v>
      </c>
      <c r="BD219" s="72">
        <v>244.50996490182581</v>
      </c>
      <c r="BE219" s="72">
        <v>169.75142772757869</v>
      </c>
      <c r="BF219" s="72">
        <v>108.83175663129018</v>
      </c>
      <c r="BG219" s="72">
        <v>53.179113625458541</v>
      </c>
      <c r="BH219" s="76">
        <v>48.354874657372029</v>
      </c>
      <c r="BI219" s="73">
        <v>6179.0259808982182</v>
      </c>
      <c r="BJ219" s="72">
        <v>5632.1222829984144</v>
      </c>
      <c r="BK219" s="72">
        <v>4811.2182601600089</v>
      </c>
      <c r="BL219" s="72">
        <v>3717.6459185562817</v>
      </c>
      <c r="BM219" s="72">
        <v>3201.1826068695555</v>
      </c>
      <c r="BN219" s="72">
        <v>2805.5796993786616</v>
      </c>
      <c r="BO219" s="72">
        <v>2367.1851444605918</v>
      </c>
      <c r="BP219" s="72">
        <v>1753.7440560902073</v>
      </c>
      <c r="BQ219" s="72">
        <v>1344.8452198730201</v>
      </c>
      <c r="BR219" s="72">
        <v>937.54990119110073</v>
      </c>
      <c r="BS219" s="72">
        <v>736.73727621407556</v>
      </c>
      <c r="BT219" s="72">
        <v>629.98334051529002</v>
      </c>
      <c r="BU219" s="72">
        <v>493.79077919182055</v>
      </c>
      <c r="BV219" s="72">
        <v>327.96573832736607</v>
      </c>
      <c r="BW219" s="72">
        <v>210.28336603315535</v>
      </c>
      <c r="BX219" s="72">
        <v>116.49831126679869</v>
      </c>
      <c r="BY219" s="76">
        <v>94.176260179212633</v>
      </c>
    </row>
    <row r="220" spans="1:77" x14ac:dyDescent="0.35">
      <c r="A220" s="65" t="s">
        <v>301</v>
      </c>
      <c r="B220" s="66" t="s">
        <v>904</v>
      </c>
      <c r="C220" s="65" t="s">
        <v>1256</v>
      </c>
      <c r="D220" s="65" t="s">
        <v>301</v>
      </c>
      <c r="E220" s="65" t="s">
        <v>302</v>
      </c>
      <c r="F220" s="65" t="s">
        <v>1261</v>
      </c>
      <c r="G220" s="66">
        <v>2339</v>
      </c>
      <c r="H220" s="68">
        <v>23678.742249450501</v>
      </c>
      <c r="I220" s="69">
        <v>2</v>
      </c>
      <c r="J22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4736</v>
      </c>
      <c r="K22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1403</v>
      </c>
      <c r="L220" s="88">
        <f>SUM(Table13453[[#This Row],[HC PiN]:[IDP PiN]])</f>
        <v>6139</v>
      </c>
      <c r="M220" s="68">
        <f>Table13453[[#This Row],[Total PiN]]*Table13453[[#This Row],[Boys (0-17)2]]</f>
        <v>1662.1905528304035</v>
      </c>
      <c r="N220" s="68">
        <f>Table13453[[#This Row],[Total PiN]]*Table13453[[#This Row],[Men (18+)3]]</f>
        <v>1498.9778207964978</v>
      </c>
      <c r="O220" s="68">
        <f>Table13453[[#This Row],[Total PiN]]*Table13453[[#This Row],[Girls (0-17)4]]</f>
        <v>1577.7416890429022</v>
      </c>
      <c r="P220" s="68">
        <f>Table13453[[#This Row],[Total PiN]]*Table13453[[#This Row],[Women (18+)5]]</f>
        <v>1400.0899373301975</v>
      </c>
      <c r="Q220" s="70">
        <v>0.27075917133578814</v>
      </c>
      <c r="R220" s="70">
        <v>0.2441729631530376</v>
      </c>
      <c r="S220" s="70">
        <v>0.25700304431387883</v>
      </c>
      <c r="T220" s="70">
        <v>0.22806482119729557</v>
      </c>
      <c r="U220" s="65">
        <v>6411.2366297349336</v>
      </c>
      <c r="V220" s="65">
        <v>5781.7086587853519</v>
      </c>
      <c r="W220" s="65">
        <v>6085.5088436324413</v>
      </c>
      <c r="X220" s="71">
        <v>5400.2881172977768</v>
      </c>
      <c r="Y220" s="67">
        <v>12192.945288520285</v>
      </c>
      <c r="Z220" s="67">
        <v>11485.796960930218</v>
      </c>
      <c r="AA220" s="66">
        <v>1949.8330983628805</v>
      </c>
      <c r="AB220" s="65">
        <v>1793.6632765208763</v>
      </c>
      <c r="AC220" s="65">
        <v>1563.116587385286</v>
      </c>
      <c r="AD220" s="65">
        <v>1256.5022651275849</v>
      </c>
      <c r="AE220" s="65">
        <v>1117.8338435122514</v>
      </c>
      <c r="AF220" s="65">
        <v>938.58583551974834</v>
      </c>
      <c r="AG220" s="65">
        <v>673.82135608303849</v>
      </c>
      <c r="AH220" s="65">
        <v>483.8410531857329</v>
      </c>
      <c r="AI220" s="65">
        <v>413.00184846765842</v>
      </c>
      <c r="AJ220" s="65">
        <v>321.55274094093073</v>
      </c>
      <c r="AK220" s="65">
        <v>273.8331994113741</v>
      </c>
      <c r="AL220" s="65">
        <v>238.00638823892464</v>
      </c>
      <c r="AM220" s="65">
        <v>174.46291530210763</v>
      </c>
      <c r="AN220" s="65">
        <v>114.48899360626342</v>
      </c>
      <c r="AO220" s="65">
        <v>79.22960783975978</v>
      </c>
      <c r="AP220" s="65">
        <v>53.479918980067573</v>
      </c>
      <c r="AQ220" s="71">
        <v>40.544032445733528</v>
      </c>
      <c r="AR220" s="66">
        <v>2174.2732242502739</v>
      </c>
      <c r="AS220" s="65">
        <v>1912.5249069073286</v>
      </c>
      <c r="AT220" s="65">
        <v>1577.5131534979193</v>
      </c>
      <c r="AU220" s="65">
        <v>1212.2448772401399</v>
      </c>
      <c r="AV220" s="65">
        <v>1180.0297768139321</v>
      </c>
      <c r="AW220" s="65">
        <v>1074.975577786978</v>
      </c>
      <c r="AX220" s="65">
        <v>831.97428626240401</v>
      </c>
      <c r="AY220" s="65">
        <v>593.59802877752281</v>
      </c>
      <c r="AZ220" s="65">
        <v>444.75641000867927</v>
      </c>
      <c r="BA220" s="65">
        <v>294.02134412601248</v>
      </c>
      <c r="BB220" s="65">
        <v>238.96200997376116</v>
      </c>
      <c r="BC220" s="65">
        <v>208.72276147838173</v>
      </c>
      <c r="BD220" s="65">
        <v>163.03009275716315</v>
      </c>
      <c r="BE220" s="65">
        <v>117.83003983770476</v>
      </c>
      <c r="BF220" s="65">
        <v>80.176123095975228</v>
      </c>
      <c r="BG220" s="65">
        <v>54.698011405974661</v>
      </c>
      <c r="BH220" s="71">
        <v>33.614664300130876</v>
      </c>
      <c r="BI220" s="66">
        <v>4124.1063226131537</v>
      </c>
      <c r="BJ220" s="65">
        <v>3706.1881834282049</v>
      </c>
      <c r="BK220" s="65">
        <v>3140.6297408832056</v>
      </c>
      <c r="BL220" s="65">
        <v>2468.7471423677243</v>
      </c>
      <c r="BM220" s="65">
        <v>2297.863620326184</v>
      </c>
      <c r="BN220" s="65">
        <v>2013.5614133067265</v>
      </c>
      <c r="BO220" s="65">
        <v>1505.7956423454427</v>
      </c>
      <c r="BP220" s="65">
        <v>1077.4390819632556</v>
      </c>
      <c r="BQ220" s="65">
        <v>857.7582584763378</v>
      </c>
      <c r="BR220" s="65">
        <v>615.5740850669431</v>
      </c>
      <c r="BS220" s="65">
        <v>512.79520938513519</v>
      </c>
      <c r="BT220" s="65">
        <v>446.72914971730637</v>
      </c>
      <c r="BU220" s="65">
        <v>337.49300805927078</v>
      </c>
      <c r="BV220" s="65">
        <v>232.31903344396818</v>
      </c>
      <c r="BW220" s="65">
        <v>159.40573093573499</v>
      </c>
      <c r="BX220" s="65">
        <v>108.17793038604223</v>
      </c>
      <c r="BY220" s="71">
        <v>74.158696745864418</v>
      </c>
    </row>
    <row r="221" spans="1:77" x14ac:dyDescent="0.35">
      <c r="A221" s="72" t="s">
        <v>303</v>
      </c>
      <c r="B221" s="73" t="s">
        <v>904</v>
      </c>
      <c r="C221" s="72" t="s">
        <v>1256</v>
      </c>
      <c r="D221" s="72" t="s">
        <v>303</v>
      </c>
      <c r="E221" s="72" t="s">
        <v>662</v>
      </c>
      <c r="F221" s="72" t="s">
        <v>1262</v>
      </c>
      <c r="G221" s="73">
        <v>7</v>
      </c>
      <c r="H221" s="74">
        <v>3607.7639489638095</v>
      </c>
      <c r="I221" s="75">
        <v>4</v>
      </c>
      <c r="J22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1443</v>
      </c>
      <c r="K22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v>
      </c>
      <c r="L221" s="89">
        <f>SUM(Table13453[[#This Row],[HC PiN]:[IDP PiN]])</f>
        <v>1449</v>
      </c>
      <c r="M221" s="74">
        <f>Table13453[[#This Row],[Total PiN]]*Table13453[[#This Row],[Boys (0-17)2]]</f>
        <v>450.40545564073642</v>
      </c>
      <c r="N221" s="74">
        <f>Table13453[[#This Row],[Total PiN]]*Table13453[[#This Row],[Men (18+)3]]</f>
        <v>312.60684464175324</v>
      </c>
      <c r="O221" s="74">
        <f>Table13453[[#This Row],[Total PiN]]*Table13453[[#This Row],[Girls (0-17)4]]</f>
        <v>401.51282994852983</v>
      </c>
      <c r="P221" s="74">
        <f>Table13453[[#This Row],[Total PiN]]*Table13453[[#This Row],[Women (18+)5]]</f>
        <v>284.4748697689808</v>
      </c>
      <c r="Q221" s="70">
        <v>0.31083882376862415</v>
      </c>
      <c r="R221" s="70">
        <v>0.21573971334834594</v>
      </c>
      <c r="S221" s="70">
        <v>0.27709650099967553</v>
      </c>
      <c r="T221" s="70">
        <v>0.1963249618833546</v>
      </c>
      <c r="U221" s="72">
        <v>1121.433102330757</v>
      </c>
      <c r="V221" s="72">
        <v>778.33796017794884</v>
      </c>
      <c r="W221" s="72">
        <v>999.69876669064365</v>
      </c>
      <c r="X221" s="76">
        <v>708.29411976446079</v>
      </c>
      <c r="Y221" s="67">
        <v>1899.7710625087059</v>
      </c>
      <c r="Z221" s="67">
        <v>1707.9928864551043</v>
      </c>
      <c r="AA221" s="73">
        <v>381.44079391309384</v>
      </c>
      <c r="AB221" s="72">
        <v>299.88502739595731</v>
      </c>
      <c r="AC221" s="72">
        <v>217.67374425554098</v>
      </c>
      <c r="AD221" s="72">
        <v>161.3137259970396</v>
      </c>
      <c r="AE221" s="72">
        <v>142.17971723690019</v>
      </c>
      <c r="AF221" s="72">
        <v>121.32935601479757</v>
      </c>
      <c r="AG221" s="72">
        <v>99.82508979145824</v>
      </c>
      <c r="AH221" s="72">
        <v>73.330220028684238</v>
      </c>
      <c r="AI221" s="72">
        <v>57.805611241129455</v>
      </c>
      <c r="AJ221" s="72">
        <v>42.712777389850224</v>
      </c>
      <c r="AK221" s="72">
        <v>32.202381242520133</v>
      </c>
      <c r="AL221" s="72">
        <v>26.750460946849092</v>
      </c>
      <c r="AM221" s="72">
        <v>21.214001577213352</v>
      </c>
      <c r="AN221" s="72">
        <v>13.180196527068665</v>
      </c>
      <c r="AO221" s="72">
        <v>8.1734455507289034</v>
      </c>
      <c r="AP221" s="72">
        <v>5.8311693939575981</v>
      </c>
      <c r="AQ221" s="76">
        <v>3.1451679523149996</v>
      </c>
      <c r="AR221" s="73">
        <v>444.85291337591224</v>
      </c>
      <c r="AS221" s="72">
        <v>337.21370451716859</v>
      </c>
      <c r="AT221" s="72">
        <v>235.65507282017279</v>
      </c>
      <c r="AU221" s="72">
        <v>165.68693506067149</v>
      </c>
      <c r="AV221" s="72">
        <v>150.09539752100591</v>
      </c>
      <c r="AW221" s="72">
        <v>133.3865444908067</v>
      </c>
      <c r="AX221" s="72">
        <v>113.10126647492453</v>
      </c>
      <c r="AY221" s="72">
        <v>83.959461330037556</v>
      </c>
      <c r="AZ221" s="72">
        <v>62.812227577527032</v>
      </c>
      <c r="BA221" s="72">
        <v>42.442050293402133</v>
      </c>
      <c r="BB221" s="72">
        <v>36.253349937229693</v>
      </c>
      <c r="BC221" s="72">
        <v>31.570752188969248</v>
      </c>
      <c r="BD221" s="72">
        <v>23.42803826654583</v>
      </c>
      <c r="BE221" s="72">
        <v>16.062058558881386</v>
      </c>
      <c r="BF221" s="72">
        <v>10.30703708000701</v>
      </c>
      <c r="BG221" s="72">
        <v>10.076130948838143</v>
      </c>
      <c r="BH221" s="76">
        <v>2.8681220666052893</v>
      </c>
      <c r="BI221" s="73">
        <v>826.29370728900631</v>
      </c>
      <c r="BJ221" s="72">
        <v>637.09873191312602</v>
      </c>
      <c r="BK221" s="72">
        <v>453.3288170757138</v>
      </c>
      <c r="BL221" s="72">
        <v>327.00066105771117</v>
      </c>
      <c r="BM221" s="72">
        <v>292.27511475790612</v>
      </c>
      <c r="BN221" s="72">
        <v>254.71590050560425</v>
      </c>
      <c r="BO221" s="72">
        <v>212.92635626638278</v>
      </c>
      <c r="BP221" s="72">
        <v>157.28968135872182</v>
      </c>
      <c r="BQ221" s="72">
        <v>120.61783881865647</v>
      </c>
      <c r="BR221" s="72">
        <v>85.154827683252336</v>
      </c>
      <c r="BS221" s="72">
        <v>68.455731179749833</v>
      </c>
      <c r="BT221" s="72">
        <v>58.321213135818326</v>
      </c>
      <c r="BU221" s="72">
        <v>44.642039843759179</v>
      </c>
      <c r="BV221" s="72">
        <v>29.242255085950049</v>
      </c>
      <c r="BW221" s="72">
        <v>18.480482630735914</v>
      </c>
      <c r="BX221" s="72">
        <v>15.907300342795738</v>
      </c>
      <c r="BY221" s="76">
        <v>6.0132900189202889</v>
      </c>
    </row>
    <row r="222" spans="1:77" x14ac:dyDescent="0.35">
      <c r="A222" s="65" t="s">
        <v>305</v>
      </c>
      <c r="B222" s="66" t="s">
        <v>904</v>
      </c>
      <c r="C222" s="65" t="s">
        <v>1256</v>
      </c>
      <c r="D222" s="65" t="s">
        <v>305</v>
      </c>
      <c r="E222" s="65" t="s">
        <v>906</v>
      </c>
      <c r="F222" s="65" t="s">
        <v>1263</v>
      </c>
      <c r="G222" s="66">
        <v>252</v>
      </c>
      <c r="H222" s="68">
        <v>8769.6507226229223</v>
      </c>
      <c r="I222" s="69">
        <v>4.5</v>
      </c>
      <c r="J22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2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22" s="88">
        <f>SUM(Table13453[[#This Row],[HC PiN]:[IDP PiN]])</f>
        <v>0</v>
      </c>
      <c r="M222" s="68">
        <f>Table13453[[#This Row],[Total PiN]]*Table13453[[#This Row],[Boys (0-17)2]]</f>
        <v>0</v>
      </c>
      <c r="N222" s="68">
        <f>Table13453[[#This Row],[Total PiN]]*Table13453[[#This Row],[Men (18+)3]]</f>
        <v>0</v>
      </c>
      <c r="O222" s="68">
        <f>Table13453[[#This Row],[Total PiN]]*Table13453[[#This Row],[Girls (0-17)4]]</f>
        <v>0</v>
      </c>
      <c r="P222" s="68">
        <f>Table13453[[#This Row],[Total PiN]]*Table13453[[#This Row],[Women (18+)5]]</f>
        <v>0</v>
      </c>
      <c r="Q222" s="70">
        <v>0.26971298539623279</v>
      </c>
      <c r="R222" s="70">
        <v>0.27236750663503495</v>
      </c>
      <c r="S222" s="70">
        <v>0.24512153069539766</v>
      </c>
      <c r="T222" s="70">
        <v>0.21279797727333474</v>
      </c>
      <c r="U222" s="65">
        <v>2365.2886772808583</v>
      </c>
      <c r="V222" s="65">
        <v>2388.5679013809377</v>
      </c>
      <c r="W222" s="65">
        <v>2149.6302087933309</v>
      </c>
      <c r="X222" s="71">
        <v>1866.1639351677964</v>
      </c>
      <c r="Y222" s="67">
        <v>4753.8565786617964</v>
      </c>
      <c r="Z222" s="67">
        <v>4015.7941439611272</v>
      </c>
      <c r="AA222" s="66">
        <v>818.06625422369621</v>
      </c>
      <c r="AB222" s="65">
        <v>642.12624626130798</v>
      </c>
      <c r="AC222" s="65">
        <v>467.85007364638057</v>
      </c>
      <c r="AD222" s="65">
        <v>362.90136390862335</v>
      </c>
      <c r="AE222" s="65">
        <v>366.53552328378277</v>
      </c>
      <c r="AF222" s="65">
        <v>332.10196299279716</v>
      </c>
      <c r="AG222" s="65">
        <v>278.96266858263522</v>
      </c>
      <c r="AH222" s="65">
        <v>198.37961211403868</v>
      </c>
      <c r="AI222" s="65">
        <v>132.17066588621677</v>
      </c>
      <c r="AJ222" s="65">
        <v>96.302320712864088</v>
      </c>
      <c r="AK222" s="65">
        <v>84.807215154548075</v>
      </c>
      <c r="AL222" s="65">
        <v>76.284888910674383</v>
      </c>
      <c r="AM222" s="65">
        <v>62.75906101196081</v>
      </c>
      <c r="AN222" s="65">
        <v>41.350989366883894</v>
      </c>
      <c r="AO222" s="65">
        <v>27.236474193374647</v>
      </c>
      <c r="AP222" s="65">
        <v>14.431789168904764</v>
      </c>
      <c r="AQ222" s="71">
        <v>13.527034542437093</v>
      </c>
      <c r="AR222" s="66">
        <v>859.88426061745633</v>
      </c>
      <c r="AS222" s="65">
        <v>704.62967080717067</v>
      </c>
      <c r="AT222" s="65">
        <v>544.35482360964022</v>
      </c>
      <c r="AU222" s="65">
        <v>424.77969533720818</v>
      </c>
      <c r="AV222" s="65">
        <v>470.07359050201853</v>
      </c>
      <c r="AW222" s="65">
        <v>455.33044767775999</v>
      </c>
      <c r="AX222" s="65">
        <v>375.24654794557324</v>
      </c>
      <c r="AY222" s="65">
        <v>271.94159437887174</v>
      </c>
      <c r="AZ222" s="65">
        <v>187.96946990013603</v>
      </c>
      <c r="BA222" s="65">
        <v>121.34872806725164</v>
      </c>
      <c r="BB222" s="65">
        <v>99.962949188018015</v>
      </c>
      <c r="BC222" s="65">
        <v>84.143248630755423</v>
      </c>
      <c r="BD222" s="65">
        <v>58.075285568037785</v>
      </c>
      <c r="BE222" s="65">
        <v>40.598139582215389</v>
      </c>
      <c r="BF222" s="65">
        <v>28.06849752865822</v>
      </c>
      <c r="BG222" s="65">
        <v>11.686809849753713</v>
      </c>
      <c r="BH222" s="71">
        <v>15.762819471269847</v>
      </c>
      <c r="BI222" s="66">
        <v>1677.9505148411527</v>
      </c>
      <c r="BJ222" s="65">
        <v>1346.755917068479</v>
      </c>
      <c r="BK222" s="65">
        <v>1012.2048972560208</v>
      </c>
      <c r="BL222" s="65">
        <v>787.68105924583165</v>
      </c>
      <c r="BM222" s="65">
        <v>836.60911378580124</v>
      </c>
      <c r="BN222" s="65">
        <v>787.43241067055703</v>
      </c>
      <c r="BO222" s="65">
        <v>654.20921652820857</v>
      </c>
      <c r="BP222" s="65">
        <v>470.32120649291039</v>
      </c>
      <c r="BQ222" s="65">
        <v>320.1401357863528</v>
      </c>
      <c r="BR222" s="65">
        <v>217.65104878011576</v>
      </c>
      <c r="BS222" s="65">
        <v>184.77016434256609</v>
      </c>
      <c r="BT222" s="65">
        <v>160.42813754142981</v>
      </c>
      <c r="BU222" s="65">
        <v>120.83434657999864</v>
      </c>
      <c r="BV222" s="65">
        <v>81.949128949099304</v>
      </c>
      <c r="BW222" s="65">
        <v>55.30497172203286</v>
      </c>
      <c r="BX222" s="65">
        <v>26.118599018658475</v>
      </c>
      <c r="BY222" s="71">
        <v>29.289854013706936</v>
      </c>
    </row>
    <row r="223" spans="1:77" x14ac:dyDescent="0.35">
      <c r="A223" s="72" t="s">
        <v>307</v>
      </c>
      <c r="B223" s="73" t="s">
        <v>904</v>
      </c>
      <c r="C223" s="72" t="s">
        <v>1256</v>
      </c>
      <c r="D223" s="72" t="s">
        <v>307</v>
      </c>
      <c r="E223" s="72" t="s">
        <v>308</v>
      </c>
      <c r="F223" s="72" t="s">
        <v>1264</v>
      </c>
      <c r="G223" s="73">
        <v>899</v>
      </c>
      <c r="H223" s="74">
        <v>70182.68687105045</v>
      </c>
      <c r="I223" s="75">
        <v>4</v>
      </c>
      <c r="J22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28073</v>
      </c>
      <c r="K22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719</v>
      </c>
      <c r="L223" s="89">
        <f>SUM(Table13453[[#This Row],[HC PiN]:[IDP PiN]])</f>
        <v>28792</v>
      </c>
      <c r="M223" s="74">
        <f>Table13453[[#This Row],[Total PiN]]*Table13453[[#This Row],[Boys (0-17)2]]</f>
        <v>8095.538940850558</v>
      </c>
      <c r="N223" s="74">
        <f>Table13453[[#This Row],[Total PiN]]*Table13453[[#This Row],[Men (18+)3]]</f>
        <v>6662.7371214566356</v>
      </c>
      <c r="O223" s="74">
        <f>Table13453[[#This Row],[Total PiN]]*Table13453[[#This Row],[Girls (0-17)4]]</f>
        <v>7524.1501305273705</v>
      </c>
      <c r="P223" s="74">
        <f>Table13453[[#This Row],[Total PiN]]*Table13453[[#This Row],[Women (18+)5]]</f>
        <v>6509.5738071654487</v>
      </c>
      <c r="Q223" s="70">
        <v>0.28117320578113913</v>
      </c>
      <c r="R223" s="70">
        <v>0.23140931930594039</v>
      </c>
      <c r="S223" s="70">
        <v>0.26132780392217875</v>
      </c>
      <c r="T223" s="70">
        <v>0.22608967099074218</v>
      </c>
      <c r="U223" s="72">
        <v>19733.491057867119</v>
      </c>
      <c r="V223" s="72">
        <v>16240.927795891743</v>
      </c>
      <c r="W223" s="72">
        <v>18340.687433369541</v>
      </c>
      <c r="X223" s="76">
        <v>15867.580583922076</v>
      </c>
      <c r="Y223" s="67">
        <v>35974.418853758863</v>
      </c>
      <c r="Z223" s="67">
        <v>34208.268017291615</v>
      </c>
      <c r="AA223" s="73">
        <v>6548.4167121372238</v>
      </c>
      <c r="AB223" s="72">
        <v>5455.9626698465108</v>
      </c>
      <c r="AC223" s="72">
        <v>4276.1782619883106</v>
      </c>
      <c r="AD223" s="72">
        <v>3330.7299799749012</v>
      </c>
      <c r="AE223" s="72">
        <v>3067.1714965712708</v>
      </c>
      <c r="AF223" s="72">
        <v>2672.900402044826</v>
      </c>
      <c r="AG223" s="72">
        <v>2142.9496799982981</v>
      </c>
      <c r="AH223" s="72">
        <v>1583.6116475507354</v>
      </c>
      <c r="AI223" s="72">
        <v>1274.4691836365862</v>
      </c>
      <c r="AJ223" s="72">
        <v>968.14679914112719</v>
      </c>
      <c r="AK223" s="72">
        <v>786.12821247576619</v>
      </c>
      <c r="AL223" s="72">
        <v>677.82492895212363</v>
      </c>
      <c r="AM223" s="72">
        <v>513.57674266743709</v>
      </c>
      <c r="AN223" s="72">
        <v>350.74800585853984</v>
      </c>
      <c r="AO223" s="72">
        <v>253.45197256156496</v>
      </c>
      <c r="AP223" s="72">
        <v>167.75820715134151</v>
      </c>
      <c r="AQ223" s="76">
        <v>138.24311473504909</v>
      </c>
      <c r="AR223" s="73">
        <v>7133.8942803119598</v>
      </c>
      <c r="AS223" s="72">
        <v>5908.614095998154</v>
      </c>
      <c r="AT223" s="72">
        <v>4581.0535885506224</v>
      </c>
      <c r="AU223" s="72">
        <v>3389.9184539725293</v>
      </c>
      <c r="AV223" s="72">
        <v>3125.9468075740456</v>
      </c>
      <c r="AW223" s="72">
        <v>2820.6916211957086</v>
      </c>
      <c r="AX223" s="72">
        <v>2337.9576269118893</v>
      </c>
      <c r="AY223" s="72">
        <v>1750.8777103210159</v>
      </c>
      <c r="AZ223" s="72">
        <v>1371.8642988574495</v>
      </c>
      <c r="BA223" s="72">
        <v>917.65132034934732</v>
      </c>
      <c r="BB223" s="72">
        <v>731.94203767316344</v>
      </c>
      <c r="BC223" s="72">
        <v>624.72585506826056</v>
      </c>
      <c r="BD223" s="72">
        <v>454.37434592349587</v>
      </c>
      <c r="BE223" s="72">
        <v>329.91967369370172</v>
      </c>
      <c r="BF223" s="72">
        <v>234.16105499942489</v>
      </c>
      <c r="BG223" s="72">
        <v>146.08751274444009</v>
      </c>
      <c r="BH223" s="76">
        <v>114.73856961364947</v>
      </c>
      <c r="BI223" s="73">
        <v>13682.310992449186</v>
      </c>
      <c r="BJ223" s="72">
        <v>11364.576765844662</v>
      </c>
      <c r="BK223" s="72">
        <v>8857.2318505389339</v>
      </c>
      <c r="BL223" s="72">
        <v>6720.64843394743</v>
      </c>
      <c r="BM223" s="72">
        <v>6193.118304145316</v>
      </c>
      <c r="BN223" s="72">
        <v>5493.5920232405342</v>
      </c>
      <c r="BO223" s="72">
        <v>4480.9073069101869</v>
      </c>
      <c r="BP223" s="72">
        <v>3334.4893578717511</v>
      </c>
      <c r="BQ223" s="72">
        <v>2646.3334824940357</v>
      </c>
      <c r="BR223" s="72">
        <v>1885.7981194904744</v>
      </c>
      <c r="BS223" s="72">
        <v>1518.0702501489297</v>
      </c>
      <c r="BT223" s="72">
        <v>1302.5507840203838</v>
      </c>
      <c r="BU223" s="72">
        <v>967.95108859093318</v>
      </c>
      <c r="BV223" s="72">
        <v>680.66767955224157</v>
      </c>
      <c r="BW223" s="72">
        <v>487.61302756098991</v>
      </c>
      <c r="BX223" s="72">
        <v>313.8457198957816</v>
      </c>
      <c r="BY223" s="76">
        <v>252.98168434869851</v>
      </c>
    </row>
    <row r="224" spans="1:77" x14ac:dyDescent="0.35">
      <c r="A224" s="65" t="s">
        <v>664</v>
      </c>
      <c r="B224" s="66" t="s">
        <v>904</v>
      </c>
      <c r="C224" s="65" t="s">
        <v>1256</v>
      </c>
      <c r="D224" s="65" t="s">
        <v>664</v>
      </c>
      <c r="E224" s="65" t="s">
        <v>907</v>
      </c>
      <c r="F224" s="65" t="s">
        <v>1265</v>
      </c>
      <c r="G224" s="66">
        <v>2324</v>
      </c>
      <c r="H224" s="68">
        <v>87572.99769783947</v>
      </c>
      <c r="I224" s="69">
        <v>4</v>
      </c>
      <c r="J22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35029</v>
      </c>
      <c r="K22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1859</v>
      </c>
      <c r="L224" s="88">
        <f>SUM(Table13453[[#This Row],[HC PiN]:[IDP PiN]])</f>
        <v>36888</v>
      </c>
      <c r="M224" s="68">
        <f>Table13453[[#This Row],[Total PiN]]*Table13453[[#This Row],[Boys (0-17)2]]</f>
        <v>9771.2449480645737</v>
      </c>
      <c r="N224" s="68">
        <f>Table13453[[#This Row],[Total PiN]]*Table13453[[#This Row],[Men (18+)3]]</f>
        <v>9288.6875300693646</v>
      </c>
      <c r="O224" s="68">
        <f>Table13453[[#This Row],[Total PiN]]*Table13453[[#This Row],[Girls (0-17)4]]</f>
        <v>9185.5984120497506</v>
      </c>
      <c r="P224" s="68">
        <f>Table13453[[#This Row],[Total PiN]]*Table13453[[#This Row],[Women (18+)5]]</f>
        <v>8642.4691098162948</v>
      </c>
      <c r="Q224" s="70">
        <v>0.26488952906269175</v>
      </c>
      <c r="R224" s="70">
        <v>0.25180783805219487</v>
      </c>
      <c r="S224" s="70">
        <v>0.24901318618655799</v>
      </c>
      <c r="T224" s="70">
        <v>0.23428944669855492</v>
      </c>
      <c r="U224" s="65">
        <v>23197.170118788887</v>
      </c>
      <c r="V224" s="65">
        <v>22051.567222042795</v>
      </c>
      <c r="W224" s="65">
        <v>21806.831180647114</v>
      </c>
      <c r="X224" s="71">
        <v>20517.429176360634</v>
      </c>
      <c r="Y224" s="67">
        <v>45248.737340831678</v>
      </c>
      <c r="Z224" s="67">
        <v>42324.260357007748</v>
      </c>
      <c r="AA224" s="66">
        <v>7427.9080257336236</v>
      </c>
      <c r="AB224" s="65">
        <v>6460.3609886131662</v>
      </c>
      <c r="AC224" s="65">
        <v>5314.8556136487796</v>
      </c>
      <c r="AD224" s="65">
        <v>4195.2797319961146</v>
      </c>
      <c r="AE224" s="65">
        <v>3745.9675885398219</v>
      </c>
      <c r="AF224" s="65">
        <v>3267.7395264081342</v>
      </c>
      <c r="AG224" s="65">
        <v>2691.9256483700765</v>
      </c>
      <c r="AH224" s="65">
        <v>2024.7308157917453</v>
      </c>
      <c r="AI224" s="65">
        <v>1646.5268371159091</v>
      </c>
      <c r="AJ224" s="65">
        <v>1280.8091495629023</v>
      </c>
      <c r="AK224" s="65">
        <v>1097.3600335487122</v>
      </c>
      <c r="AL224" s="65">
        <v>984.359735775888</v>
      </c>
      <c r="AM224" s="65">
        <v>770.60460742687849</v>
      </c>
      <c r="AN224" s="65">
        <v>541.98947146668354</v>
      </c>
      <c r="AO224" s="65">
        <v>398.89973833588147</v>
      </c>
      <c r="AP224" s="65">
        <v>250.50304386292314</v>
      </c>
      <c r="AQ224" s="71">
        <v>224.43980081050898</v>
      </c>
      <c r="AR224" s="66">
        <v>8217.8289489652143</v>
      </c>
      <c r="AS224" s="65">
        <v>6930.7955897038237</v>
      </c>
      <c r="AT224" s="65">
        <v>5485.632263364424</v>
      </c>
      <c r="AU224" s="65">
        <v>4146.2119193796352</v>
      </c>
      <c r="AV224" s="65">
        <v>3986.8107704048721</v>
      </c>
      <c r="AW224" s="65">
        <v>3714.5637212228417</v>
      </c>
      <c r="AX224" s="65">
        <v>3192.0473948348103</v>
      </c>
      <c r="AY224" s="65">
        <v>2440.2220670817969</v>
      </c>
      <c r="AZ224" s="65">
        <v>1892.1559378427278</v>
      </c>
      <c r="BA224" s="65">
        <v>1269.2320943375669</v>
      </c>
      <c r="BB224" s="65">
        <v>1005.6775764407556</v>
      </c>
      <c r="BC224" s="65">
        <v>887.17696669905501</v>
      </c>
      <c r="BD224" s="65">
        <v>709.27614445314953</v>
      </c>
      <c r="BE224" s="65">
        <v>543.14294140443019</v>
      </c>
      <c r="BF224" s="65">
        <v>396.39669110540058</v>
      </c>
      <c r="BG224" s="65">
        <v>233.34062257899524</v>
      </c>
      <c r="BH224" s="71">
        <v>198.22569101220094</v>
      </c>
      <c r="BI224" s="66">
        <v>15645.736974698837</v>
      </c>
      <c r="BJ224" s="65">
        <v>13391.156578316988</v>
      </c>
      <c r="BK224" s="65">
        <v>10800.487877013204</v>
      </c>
      <c r="BL224" s="65">
        <v>8341.4916513757507</v>
      </c>
      <c r="BM224" s="65">
        <v>7732.7783589446944</v>
      </c>
      <c r="BN224" s="65">
        <v>6982.3032476309745</v>
      </c>
      <c r="BO224" s="65">
        <v>5883.9730432048873</v>
      </c>
      <c r="BP224" s="65">
        <v>4464.9528828735438</v>
      </c>
      <c r="BQ224" s="65">
        <v>3538.6827749586378</v>
      </c>
      <c r="BR224" s="65">
        <v>2550.0412439004695</v>
      </c>
      <c r="BS224" s="65">
        <v>2103.0376099894675</v>
      </c>
      <c r="BT224" s="65">
        <v>1871.536702474943</v>
      </c>
      <c r="BU224" s="65">
        <v>1479.8807518800281</v>
      </c>
      <c r="BV224" s="65">
        <v>1085.132412871114</v>
      </c>
      <c r="BW224" s="65">
        <v>795.29642944128216</v>
      </c>
      <c r="BX224" s="65">
        <v>483.8436664419184</v>
      </c>
      <c r="BY224" s="71">
        <v>422.66549182270984</v>
      </c>
    </row>
    <row r="225" spans="1:77" x14ac:dyDescent="0.35">
      <c r="A225" s="72" t="s">
        <v>309</v>
      </c>
      <c r="B225" s="73" t="s">
        <v>904</v>
      </c>
      <c r="C225" s="72" t="s">
        <v>1256</v>
      </c>
      <c r="D225" s="72" t="s">
        <v>309</v>
      </c>
      <c r="E225" s="72" t="s">
        <v>310</v>
      </c>
      <c r="F225" s="72" t="s">
        <v>1266</v>
      </c>
      <c r="G225" s="73">
        <v>9202</v>
      </c>
      <c r="H225" s="74">
        <v>122877.26304912291</v>
      </c>
      <c r="I225" s="75">
        <v>4</v>
      </c>
      <c r="J22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49151</v>
      </c>
      <c r="K22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7362</v>
      </c>
      <c r="L225" s="89">
        <f>SUM(Table13453[[#This Row],[HC PiN]:[IDP PiN]])</f>
        <v>56513</v>
      </c>
      <c r="M225" s="74">
        <f>Table13453[[#This Row],[Total PiN]]*Table13453[[#This Row],[Boys (0-17)2]]</f>
        <v>15323.221684322532</v>
      </c>
      <c r="N225" s="74">
        <f>Table13453[[#This Row],[Total PiN]]*Table13453[[#This Row],[Men (18+)3]]</f>
        <v>13339.924046242337</v>
      </c>
      <c r="O225" s="74">
        <f>Table13453[[#This Row],[Total PiN]]*Table13453[[#This Row],[Girls (0-17)4]]</f>
        <v>15351.374515783576</v>
      </c>
      <c r="P225" s="74">
        <f>Table13453[[#This Row],[Total PiN]]*Table13453[[#This Row],[Women (18+)5]]</f>
        <v>12498.479753651558</v>
      </c>
      <c r="Q225" s="70">
        <v>0.27114507607669974</v>
      </c>
      <c r="R225" s="70">
        <v>0.23605053786283398</v>
      </c>
      <c r="S225" s="70">
        <v>0.27164324165738107</v>
      </c>
      <c r="T225" s="70">
        <v>0.22116114440308526</v>
      </c>
      <c r="U225" s="72">
        <v>33317.564837551079</v>
      </c>
      <c r="V225" s="72">
        <v>29005.244033858398</v>
      </c>
      <c r="W225" s="72">
        <v>33378.778060650475</v>
      </c>
      <c r="X225" s="76">
        <v>27175.676117062965</v>
      </c>
      <c r="Y225" s="67">
        <v>62322.808871409477</v>
      </c>
      <c r="Z225" s="67">
        <v>60554.454177713444</v>
      </c>
      <c r="AA225" s="73">
        <v>11002.434653869353</v>
      </c>
      <c r="AB225" s="72">
        <v>9884.2581240100972</v>
      </c>
      <c r="AC225" s="72">
        <v>8385.8212336082233</v>
      </c>
      <c r="AD225" s="72">
        <v>6529.7411670439687</v>
      </c>
      <c r="AE225" s="72">
        <v>5286.1856679345537</v>
      </c>
      <c r="AF225" s="72">
        <v>4455.8471888408149</v>
      </c>
      <c r="AG225" s="72">
        <v>3801.885885361371</v>
      </c>
      <c r="AH225" s="72">
        <v>2822.2796382803476</v>
      </c>
      <c r="AI225" s="72">
        <v>2212.590151330382</v>
      </c>
      <c r="AJ225" s="72">
        <v>1653.7424637668385</v>
      </c>
      <c r="AK225" s="72">
        <v>1312.6491480495777</v>
      </c>
      <c r="AL225" s="72">
        <v>1088.2849017560395</v>
      </c>
      <c r="AM225" s="72">
        <v>762.09362310649624</v>
      </c>
      <c r="AN225" s="72">
        <v>504.21450218725795</v>
      </c>
      <c r="AO225" s="72">
        <v>364.15944388010894</v>
      </c>
      <c r="AP225" s="72">
        <v>308.86556372513905</v>
      </c>
      <c r="AQ225" s="76">
        <v>179.40082096285238</v>
      </c>
      <c r="AR225" s="73">
        <v>10731.40082674601</v>
      </c>
      <c r="AS225" s="72">
        <v>9943.5801357006476</v>
      </c>
      <c r="AT225" s="72">
        <v>8563.474129870594</v>
      </c>
      <c r="AU225" s="72">
        <v>6532.6456677352253</v>
      </c>
      <c r="AV225" s="72">
        <v>5794.1503599443076</v>
      </c>
      <c r="AW225" s="72">
        <v>5166.5858543654585</v>
      </c>
      <c r="AX225" s="72">
        <v>4266.9407748259619</v>
      </c>
      <c r="AY225" s="72">
        <v>3141.2626174386291</v>
      </c>
      <c r="AZ225" s="72">
        <v>2404.9598033775264</v>
      </c>
      <c r="BA225" s="72">
        <v>1572.6455675540171</v>
      </c>
      <c r="BB225" s="72">
        <v>1209.4794260215888</v>
      </c>
      <c r="BC225" s="72">
        <v>1010.5105063341684</v>
      </c>
      <c r="BD225" s="72">
        <v>732.09509693825862</v>
      </c>
      <c r="BE225" s="72">
        <v>511.55309283171965</v>
      </c>
      <c r="BF225" s="72">
        <v>345.95505337353569</v>
      </c>
      <c r="BG225" s="72">
        <v>248.79784199601491</v>
      </c>
      <c r="BH225" s="76">
        <v>146.77211635581722</v>
      </c>
      <c r="BI225" s="73">
        <v>21733.835480615369</v>
      </c>
      <c r="BJ225" s="72">
        <v>19827.838259710745</v>
      </c>
      <c r="BK225" s="72">
        <v>16949.295363478817</v>
      </c>
      <c r="BL225" s="72">
        <v>13062.386834779194</v>
      </c>
      <c r="BM225" s="72">
        <v>11080.336027878862</v>
      </c>
      <c r="BN225" s="72">
        <v>9622.4330432062725</v>
      </c>
      <c r="BO225" s="72">
        <v>8068.826660187332</v>
      </c>
      <c r="BP225" s="72">
        <v>5963.5422557189768</v>
      </c>
      <c r="BQ225" s="72">
        <v>4617.549954707908</v>
      </c>
      <c r="BR225" s="72">
        <v>3226.3880313208556</v>
      </c>
      <c r="BS225" s="72">
        <v>2522.1285740711664</v>
      </c>
      <c r="BT225" s="72">
        <v>2098.7954080902082</v>
      </c>
      <c r="BU225" s="72">
        <v>1494.188720044755</v>
      </c>
      <c r="BV225" s="72">
        <v>1015.7675950189775</v>
      </c>
      <c r="BW225" s="72">
        <v>710.1144972536448</v>
      </c>
      <c r="BX225" s="72">
        <v>557.66340572115382</v>
      </c>
      <c r="BY225" s="76">
        <v>326.17293731866954</v>
      </c>
    </row>
    <row r="226" spans="1:77" x14ac:dyDescent="0.35">
      <c r="A226" s="65" t="s">
        <v>311</v>
      </c>
      <c r="B226" s="66" t="s">
        <v>904</v>
      </c>
      <c r="C226" s="65" t="s">
        <v>1256</v>
      </c>
      <c r="D226" s="65" t="s">
        <v>311</v>
      </c>
      <c r="E226" s="65" t="s">
        <v>312</v>
      </c>
      <c r="F226" s="65" t="s">
        <v>1267</v>
      </c>
      <c r="G226" s="66">
        <v>44589</v>
      </c>
      <c r="H226" s="68">
        <v>268425.46617194416</v>
      </c>
      <c r="I226" s="69">
        <v>3.5</v>
      </c>
      <c r="J22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2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26" s="88">
        <f>SUM(Table13453[[#This Row],[HC PiN]:[IDP PiN]])</f>
        <v>0</v>
      </c>
      <c r="M226" s="68">
        <f>Table13453[[#This Row],[Total PiN]]*Table13453[[#This Row],[Boys (0-17)2]]</f>
        <v>0</v>
      </c>
      <c r="N226" s="68">
        <f>Table13453[[#This Row],[Total PiN]]*Table13453[[#This Row],[Men (18+)3]]</f>
        <v>0</v>
      </c>
      <c r="O226" s="68">
        <f>Table13453[[#This Row],[Total PiN]]*Table13453[[#This Row],[Girls (0-17)4]]</f>
        <v>0</v>
      </c>
      <c r="P226" s="68">
        <f>Table13453[[#This Row],[Total PiN]]*Table13453[[#This Row],[Women (18+)5]]</f>
        <v>0</v>
      </c>
      <c r="Q226" s="70">
        <v>0.27794293949792237</v>
      </c>
      <c r="R226" s="70">
        <v>0.23787906964822222</v>
      </c>
      <c r="S226" s="70">
        <v>0.2622062792735354</v>
      </c>
      <c r="T226" s="70">
        <v>0.22197171158032022</v>
      </c>
      <c r="U226" s="65">
        <v>74606.963103930291</v>
      </c>
      <c r="V226" s="65">
        <v>63852.800162872423</v>
      </c>
      <c r="W226" s="65">
        <v>70382.842747209725</v>
      </c>
      <c r="X226" s="71">
        <v>59582.860157931791</v>
      </c>
      <c r="Y226" s="67">
        <v>138459.76326680271</v>
      </c>
      <c r="Z226" s="67">
        <v>129965.70290514152</v>
      </c>
      <c r="AA226" s="66">
        <v>24068.486399870202</v>
      </c>
      <c r="AB226" s="65">
        <v>20867.859431453588</v>
      </c>
      <c r="AC226" s="65">
        <v>17102.485487934446</v>
      </c>
      <c r="AD226" s="65">
        <v>13445.542575827989</v>
      </c>
      <c r="AE226" s="65">
        <v>12010.151127317224</v>
      </c>
      <c r="AF226" s="65">
        <v>10235.690532303173</v>
      </c>
      <c r="AG226" s="65">
        <v>7896.3499694887041</v>
      </c>
      <c r="AH226" s="65">
        <v>5696.7687092760843</v>
      </c>
      <c r="AI226" s="65">
        <v>4527.8609838443708</v>
      </c>
      <c r="AJ226" s="65">
        <v>3442.1721720625678</v>
      </c>
      <c r="AK226" s="65">
        <v>2861.0817890592648</v>
      </c>
      <c r="AL226" s="65">
        <v>2517.7554121182902</v>
      </c>
      <c r="AM226" s="65">
        <v>1996.4881195983301</v>
      </c>
      <c r="AN226" s="65">
        <v>1338.1975392175596</v>
      </c>
      <c r="AO226" s="65">
        <v>921.76955588124088</v>
      </c>
      <c r="AP226" s="65">
        <v>563.40965732896836</v>
      </c>
      <c r="AQ226" s="71">
        <v>473.63344255950176</v>
      </c>
      <c r="AR226" s="66">
        <v>25901.919565521028</v>
      </c>
      <c r="AS226" s="65">
        <v>22288.677017320191</v>
      </c>
      <c r="AT226" s="65">
        <v>17986.162761191357</v>
      </c>
      <c r="AU226" s="65">
        <v>13628.345225089523</v>
      </c>
      <c r="AV226" s="65">
        <v>12986.635071355668</v>
      </c>
      <c r="AW226" s="65">
        <v>11749.789778086979</v>
      </c>
      <c r="AX226" s="65">
        <v>9261.9481351310424</v>
      </c>
      <c r="AY226" s="65">
        <v>6627.0330849696256</v>
      </c>
      <c r="AZ226" s="65">
        <v>4932.6999441615335</v>
      </c>
      <c r="BA226" s="65">
        <v>3219.2815099153863</v>
      </c>
      <c r="BB226" s="65">
        <v>2514.5885758519162</v>
      </c>
      <c r="BC226" s="65">
        <v>2209.0462952105026</v>
      </c>
      <c r="BD226" s="65">
        <v>1804.177475171811</v>
      </c>
      <c r="BE226" s="65">
        <v>1366.9018052156716</v>
      </c>
      <c r="BF226" s="65">
        <v>976.67031106676825</v>
      </c>
      <c r="BG226" s="65">
        <v>513.93637599893202</v>
      </c>
      <c r="BH226" s="71">
        <v>491.95033554477914</v>
      </c>
      <c r="BI226" s="66">
        <v>49970.405965391212</v>
      </c>
      <c r="BJ226" s="65">
        <v>43156.53644877379</v>
      </c>
      <c r="BK226" s="65">
        <v>35088.648249125799</v>
      </c>
      <c r="BL226" s="65">
        <v>27073.887800917517</v>
      </c>
      <c r="BM226" s="65">
        <v>24996.786198672886</v>
      </c>
      <c r="BN226" s="65">
        <v>21985.48031039015</v>
      </c>
      <c r="BO226" s="65">
        <v>17158.298104619753</v>
      </c>
      <c r="BP226" s="65">
        <v>12323.801794245708</v>
      </c>
      <c r="BQ226" s="65">
        <v>9460.5609280059052</v>
      </c>
      <c r="BR226" s="65">
        <v>6661.4536819779541</v>
      </c>
      <c r="BS226" s="65">
        <v>5375.6703649111805</v>
      </c>
      <c r="BT226" s="65">
        <v>4726.801707328792</v>
      </c>
      <c r="BU226" s="65">
        <v>3800.665594770142</v>
      </c>
      <c r="BV226" s="65">
        <v>2705.0993444332316</v>
      </c>
      <c r="BW226" s="65">
        <v>1898.4398669480086</v>
      </c>
      <c r="BX226" s="65">
        <v>1077.3460333279002</v>
      </c>
      <c r="BY226" s="71">
        <v>965.58377810428101</v>
      </c>
    </row>
    <row r="227" spans="1:77" x14ac:dyDescent="0.35">
      <c r="A227" s="72" t="s">
        <v>313</v>
      </c>
      <c r="B227" s="73" t="s">
        <v>904</v>
      </c>
      <c r="C227" s="72" t="s">
        <v>1256</v>
      </c>
      <c r="D227" s="72" t="s">
        <v>313</v>
      </c>
      <c r="E227" s="72" t="s">
        <v>314</v>
      </c>
      <c r="F227" s="72" t="s">
        <v>1268</v>
      </c>
      <c r="G227" s="73">
        <v>15142</v>
      </c>
      <c r="H227" s="74">
        <v>99677.5533485286</v>
      </c>
      <c r="I227" s="75">
        <v>5</v>
      </c>
      <c r="J22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79742</v>
      </c>
      <c r="K22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15142</v>
      </c>
      <c r="L227" s="89">
        <f>SUM(Table13453[[#This Row],[HC PiN]:[IDP PiN]])</f>
        <v>94884</v>
      </c>
      <c r="M227" s="74">
        <f>Table13453[[#This Row],[Total PiN]]*Table13453[[#This Row],[Boys (0-17)2]]</f>
        <v>25680.284869362862</v>
      </c>
      <c r="N227" s="74">
        <f>Table13453[[#This Row],[Total PiN]]*Table13453[[#This Row],[Men (18+)3]]</f>
        <v>24239.852832120861</v>
      </c>
      <c r="O227" s="74">
        <f>Table13453[[#This Row],[Total PiN]]*Table13453[[#This Row],[Girls (0-17)4]]</f>
        <v>23994.367856888621</v>
      </c>
      <c r="P227" s="74">
        <f>Table13453[[#This Row],[Total PiN]]*Table13453[[#This Row],[Women (18+)5]]</f>
        <v>20969.494441627645</v>
      </c>
      <c r="Q227" s="70">
        <v>0.27064926509593673</v>
      </c>
      <c r="R227" s="70">
        <v>0.25546828582396253</v>
      </c>
      <c r="S227" s="70">
        <v>0.25288107433169577</v>
      </c>
      <c r="T227" s="70">
        <v>0.22100137474840484</v>
      </c>
      <c r="U227" s="72">
        <v>26977.656560340292</v>
      </c>
      <c r="V227" s="72">
        <v>25464.453689075177</v>
      </c>
      <c r="W227" s="72">
        <v>25206.566777530828</v>
      </c>
      <c r="X227" s="76">
        <v>22028.876321582284</v>
      </c>
      <c r="Y227" s="67">
        <v>52442.110249415469</v>
      </c>
      <c r="Z227" s="67">
        <v>47235.443099113108</v>
      </c>
      <c r="AA227" s="73">
        <v>9104.6566443247648</v>
      </c>
      <c r="AB227" s="72">
        <v>7492.8065863422753</v>
      </c>
      <c r="AC227" s="72">
        <v>5803.6297383445662</v>
      </c>
      <c r="AD227" s="72">
        <v>4602.412456253026</v>
      </c>
      <c r="AE227" s="72">
        <v>4632.9222767061792</v>
      </c>
      <c r="AF227" s="72">
        <v>4003.5380320767927</v>
      </c>
      <c r="AG227" s="72">
        <v>2750.8693014755622</v>
      </c>
      <c r="AH227" s="72">
        <v>1947.1890545367648</v>
      </c>
      <c r="AI227" s="72">
        <v>1656.3427556280803</v>
      </c>
      <c r="AJ227" s="72">
        <v>1287.6181933411544</v>
      </c>
      <c r="AK227" s="72">
        <v>1095.6161026484367</v>
      </c>
      <c r="AL227" s="72">
        <v>966.67575202972205</v>
      </c>
      <c r="AM227" s="72">
        <v>750.66935604706589</v>
      </c>
      <c r="AN227" s="72">
        <v>488.73818220783141</v>
      </c>
      <c r="AO227" s="72">
        <v>325.00499602056703</v>
      </c>
      <c r="AP227" s="72">
        <v>146.86536723146133</v>
      </c>
      <c r="AQ227" s="76">
        <v>179.88830389886203</v>
      </c>
      <c r="AR227" s="73">
        <v>9802.3467911494226</v>
      </c>
      <c r="AS227" s="72">
        <v>8039.8394941506003</v>
      </c>
      <c r="AT227" s="72">
        <v>6215.4851196815525</v>
      </c>
      <c r="AU227" s="72">
        <v>4842.30861681229</v>
      </c>
      <c r="AV227" s="72">
        <v>5380.7982797907953</v>
      </c>
      <c r="AW227" s="72">
        <v>5086.6161355134991</v>
      </c>
      <c r="AX227" s="72">
        <v>3803.3470912779576</v>
      </c>
      <c r="AY227" s="72">
        <v>2611.2013759464294</v>
      </c>
      <c r="AZ227" s="72">
        <v>1797.1627525059714</v>
      </c>
      <c r="BA227" s="72">
        <v>1158.3373120886733</v>
      </c>
      <c r="BB227" s="72">
        <v>965.4862701845999</v>
      </c>
      <c r="BC227" s="72">
        <v>850.7096362017561</v>
      </c>
      <c r="BD227" s="72">
        <v>669.76793167318272</v>
      </c>
      <c r="BE227" s="72">
        <v>494.29785603951291</v>
      </c>
      <c r="BF227" s="72">
        <v>344.97314284101844</v>
      </c>
      <c r="BG227" s="72">
        <v>225.43017510966288</v>
      </c>
      <c r="BH227" s="76">
        <v>154.00226844855101</v>
      </c>
      <c r="BI227" s="73">
        <v>18907.003435474184</v>
      </c>
      <c r="BJ227" s="72">
        <v>15532.646080492876</v>
      </c>
      <c r="BK227" s="72">
        <v>12019.114858026122</v>
      </c>
      <c r="BL227" s="72">
        <v>9444.7210730653151</v>
      </c>
      <c r="BM227" s="72">
        <v>10013.720556496972</v>
      </c>
      <c r="BN227" s="72">
        <v>9090.1541675902918</v>
      </c>
      <c r="BO227" s="72">
        <v>6554.2163927535194</v>
      </c>
      <c r="BP227" s="72">
        <v>4558.390430483194</v>
      </c>
      <c r="BQ227" s="72">
        <v>3453.505508134052</v>
      </c>
      <c r="BR227" s="72">
        <v>2445.955505429828</v>
      </c>
      <c r="BS227" s="72">
        <v>2061.102372833037</v>
      </c>
      <c r="BT227" s="72">
        <v>1817.3853882314781</v>
      </c>
      <c r="BU227" s="72">
        <v>1420.4372877202484</v>
      </c>
      <c r="BV227" s="72">
        <v>983.03603824734421</v>
      </c>
      <c r="BW227" s="72">
        <v>669.97813886158553</v>
      </c>
      <c r="BX227" s="72">
        <v>372.29554234112425</v>
      </c>
      <c r="BY227" s="76">
        <v>333.89057234741301</v>
      </c>
    </row>
    <row r="228" spans="1:77" x14ac:dyDescent="0.35">
      <c r="A228" s="65" t="s">
        <v>666</v>
      </c>
      <c r="B228" s="66" t="s">
        <v>904</v>
      </c>
      <c r="C228" s="65" t="s">
        <v>1256</v>
      </c>
      <c r="D228" s="65" t="s">
        <v>666</v>
      </c>
      <c r="E228" s="65" t="s">
        <v>665</v>
      </c>
      <c r="F228" s="65" t="s">
        <v>1269</v>
      </c>
      <c r="G228" s="66">
        <v>757</v>
      </c>
      <c r="H228" s="68">
        <v>25945.101717530088</v>
      </c>
      <c r="I228" s="69">
        <v>3</v>
      </c>
      <c r="J22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7784</v>
      </c>
      <c r="K22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530</v>
      </c>
      <c r="L228" s="88">
        <f>SUM(Table13453[[#This Row],[HC PiN]:[IDP PiN]])</f>
        <v>8314</v>
      </c>
      <c r="M228" s="68">
        <f>Table13453[[#This Row],[Total PiN]]*Table13453[[#This Row],[Boys (0-17)2]]</f>
        <v>2325.0500867612823</v>
      </c>
      <c r="N228" s="68">
        <f>Table13453[[#This Row],[Total PiN]]*Table13453[[#This Row],[Men (18+)3]]</f>
        <v>1984.6573504205003</v>
      </c>
      <c r="O228" s="68">
        <f>Table13453[[#This Row],[Total PiN]]*Table13453[[#This Row],[Girls (0-17)4]]</f>
        <v>2129.4448703742969</v>
      </c>
      <c r="P228" s="68">
        <f>Table13453[[#This Row],[Total PiN]]*Table13453[[#This Row],[Women (18+)5]]</f>
        <v>1874.8476924439208</v>
      </c>
      <c r="Q228" s="70">
        <v>0.27965480956955524</v>
      </c>
      <c r="R228" s="70">
        <v>0.23871269550402938</v>
      </c>
      <c r="S228" s="70">
        <v>0.25612760047802463</v>
      </c>
      <c r="T228" s="70">
        <v>0.22550489444839075</v>
      </c>
      <c r="U228" s="65">
        <v>7255.6724800786178</v>
      </c>
      <c r="V228" s="65">
        <v>6193.4251661178296</v>
      </c>
      <c r="W228" s="65">
        <v>6645.2566470692573</v>
      </c>
      <c r="X228" s="71">
        <v>5850.7474242643839</v>
      </c>
      <c r="Y228" s="67">
        <v>13449.097646196447</v>
      </c>
      <c r="Z228" s="67">
        <v>12496.004071333642</v>
      </c>
      <c r="AA228" s="66">
        <v>2429.5177228129241</v>
      </c>
      <c r="AB228" s="65">
        <v>1977.8942557970502</v>
      </c>
      <c r="AC228" s="65">
        <v>1510.9356250358635</v>
      </c>
      <c r="AD228" s="65">
        <v>1188.736589021328</v>
      </c>
      <c r="AE228" s="65">
        <v>1178.9418768522301</v>
      </c>
      <c r="AF228" s="65">
        <v>1040.9906956254736</v>
      </c>
      <c r="AG228" s="65">
        <v>799.4833291275562</v>
      </c>
      <c r="AH228" s="65">
        <v>575.29117840403705</v>
      </c>
      <c r="AI228" s="65">
        <v>446.11812673495717</v>
      </c>
      <c r="AJ228" s="65">
        <v>338.10026515845476</v>
      </c>
      <c r="AK228" s="65">
        <v>288.42521950906394</v>
      </c>
      <c r="AL228" s="65">
        <v>249.18327916012737</v>
      </c>
      <c r="AM228" s="65">
        <v>183.28898336777721</v>
      </c>
      <c r="AN228" s="65">
        <v>118.23582860248642</v>
      </c>
      <c r="AO228" s="65">
        <v>79.797751343856234</v>
      </c>
      <c r="AP228" s="65">
        <v>50.514636907954625</v>
      </c>
      <c r="AQ228" s="71">
        <v>40.548707872498575</v>
      </c>
      <c r="AR228" s="66">
        <v>2697.8033387651749</v>
      </c>
      <c r="AS228" s="65">
        <v>2170.9483573770563</v>
      </c>
      <c r="AT228" s="65">
        <v>1635.4015090069502</v>
      </c>
      <c r="AU228" s="65">
        <v>1218.6458904278745</v>
      </c>
      <c r="AV228" s="65">
        <v>1198.663410771363</v>
      </c>
      <c r="AW228" s="65">
        <v>1123.4187965105232</v>
      </c>
      <c r="AX228" s="65">
        <v>993.9775662201672</v>
      </c>
      <c r="AY228" s="65">
        <v>712.94093516433111</v>
      </c>
      <c r="AZ228" s="65">
        <v>444.79574347126982</v>
      </c>
      <c r="BA228" s="65">
        <v>280.87574886295255</v>
      </c>
      <c r="BB228" s="65">
        <v>233.13249210471585</v>
      </c>
      <c r="BC228" s="65">
        <v>215.95873030001056</v>
      </c>
      <c r="BD228" s="65">
        <v>201.28840216372762</v>
      </c>
      <c r="BE228" s="65">
        <v>147.19641226497129</v>
      </c>
      <c r="BF228" s="65">
        <v>94.163160902834591</v>
      </c>
      <c r="BG228" s="65">
        <v>40.244264972224826</v>
      </c>
      <c r="BH228" s="71">
        <v>39.642886910302252</v>
      </c>
      <c r="BI228" s="66">
        <v>5127.3210615780981</v>
      </c>
      <c r="BJ228" s="65">
        <v>4148.8426131741071</v>
      </c>
      <c r="BK228" s="65">
        <v>3146.3371340428139</v>
      </c>
      <c r="BL228" s="65">
        <v>2407.3824794492025</v>
      </c>
      <c r="BM228" s="65">
        <v>2377.6052876235931</v>
      </c>
      <c r="BN228" s="65">
        <v>2164.4094921359965</v>
      </c>
      <c r="BO228" s="65">
        <v>1793.4608953477234</v>
      </c>
      <c r="BP228" s="65">
        <v>1288.2321135683683</v>
      </c>
      <c r="BQ228" s="65">
        <v>890.91387020622699</v>
      </c>
      <c r="BR228" s="65">
        <v>618.9760140214072</v>
      </c>
      <c r="BS228" s="65">
        <v>521.55771161377982</v>
      </c>
      <c r="BT228" s="65">
        <v>465.14200946013801</v>
      </c>
      <c r="BU228" s="65">
        <v>384.57738553150477</v>
      </c>
      <c r="BV228" s="65">
        <v>265.43224086745766</v>
      </c>
      <c r="BW228" s="65">
        <v>173.96091224669087</v>
      </c>
      <c r="BX228" s="65">
        <v>90.758901880179451</v>
      </c>
      <c r="BY228" s="71">
        <v>80.191594782800834</v>
      </c>
    </row>
    <row r="229" spans="1:77" x14ac:dyDescent="0.35">
      <c r="A229" s="72" t="s">
        <v>315</v>
      </c>
      <c r="B229" s="73" t="s">
        <v>904</v>
      </c>
      <c r="C229" s="72" t="s">
        <v>1256</v>
      </c>
      <c r="D229" s="72" t="s">
        <v>315</v>
      </c>
      <c r="E229" s="72" t="s">
        <v>908</v>
      </c>
      <c r="F229" s="72" t="s">
        <v>1270</v>
      </c>
      <c r="G229" s="73">
        <v>5346</v>
      </c>
      <c r="H229" s="74">
        <v>35364.516600300471</v>
      </c>
      <c r="I229" s="75">
        <v>3</v>
      </c>
      <c r="J22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10609</v>
      </c>
      <c r="K22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3742</v>
      </c>
      <c r="L229" s="89">
        <f>SUM(Table13453[[#This Row],[HC PiN]:[IDP PiN]])</f>
        <v>14351</v>
      </c>
      <c r="M229" s="74">
        <f>Table13453[[#This Row],[Total PiN]]*Table13453[[#This Row],[Boys (0-17)2]]</f>
        <v>3941.6781017706157</v>
      </c>
      <c r="N229" s="74">
        <f>Table13453[[#This Row],[Total PiN]]*Table13453[[#This Row],[Men (18+)3]]</f>
        <v>3651.3765595682039</v>
      </c>
      <c r="O229" s="74">
        <f>Table13453[[#This Row],[Total PiN]]*Table13453[[#This Row],[Girls (0-17)4]]</f>
        <v>3697.7892122414469</v>
      </c>
      <c r="P229" s="74">
        <f>Table13453[[#This Row],[Total PiN]]*Table13453[[#This Row],[Women (18+)5]]</f>
        <v>3060.1561264197339</v>
      </c>
      <c r="Q229" s="70">
        <v>0.27466226059303295</v>
      </c>
      <c r="R229" s="70">
        <v>0.25443359762861151</v>
      </c>
      <c r="S229" s="70">
        <v>0.25766770345212509</v>
      </c>
      <c r="T229" s="70">
        <v>0.21323643832623049</v>
      </c>
      <c r="U229" s="72">
        <v>9713.2980742183681</v>
      </c>
      <c r="V229" s="72">
        <v>8997.9211870112031</v>
      </c>
      <c r="W229" s="72">
        <v>9112.2937760939767</v>
      </c>
      <c r="X229" s="76">
        <v>7541.0035629769254</v>
      </c>
      <c r="Y229" s="67">
        <v>18711.219261229569</v>
      </c>
      <c r="Z229" s="67">
        <v>16653.297339070901</v>
      </c>
      <c r="AA229" s="73">
        <v>3159.0450937051914</v>
      </c>
      <c r="AB229" s="72">
        <v>2705.2182240707571</v>
      </c>
      <c r="AC229" s="72">
        <v>2186.3123350079291</v>
      </c>
      <c r="AD229" s="72">
        <v>1707.9002230163212</v>
      </c>
      <c r="AE229" s="72">
        <v>1513.1404257272791</v>
      </c>
      <c r="AF229" s="72">
        <v>1308.7701585037371</v>
      </c>
      <c r="AG229" s="72">
        <v>1093.7762914885434</v>
      </c>
      <c r="AH229" s="72">
        <v>775.60263941578694</v>
      </c>
      <c r="AI229" s="72">
        <v>529.4465564653741</v>
      </c>
      <c r="AJ229" s="72">
        <v>390.3379573608907</v>
      </c>
      <c r="AK229" s="72">
        <v>349.91717746187101</v>
      </c>
      <c r="AL229" s="72">
        <v>311.16849472284468</v>
      </c>
      <c r="AM229" s="72">
        <v>239.1261644653006</v>
      </c>
      <c r="AN229" s="72">
        <v>158.73298283260647</v>
      </c>
      <c r="AO229" s="72">
        <v>108.91573949908715</v>
      </c>
      <c r="AP229" s="72">
        <v>54.765534762726666</v>
      </c>
      <c r="AQ229" s="76">
        <v>61.121340564653821</v>
      </c>
      <c r="AR229" s="73">
        <v>3351.8698475974657</v>
      </c>
      <c r="AS229" s="72">
        <v>2896.3529522582558</v>
      </c>
      <c r="AT229" s="72">
        <v>2352.08583631996</v>
      </c>
      <c r="AU229" s="72">
        <v>1814.6149606319264</v>
      </c>
      <c r="AV229" s="72">
        <v>1821.3930540812437</v>
      </c>
      <c r="AW229" s="72">
        <v>1695.7721149081322</v>
      </c>
      <c r="AX229" s="72">
        <v>1374.5148813895012</v>
      </c>
      <c r="AY229" s="72">
        <v>980.59180346008804</v>
      </c>
      <c r="AZ229" s="72">
        <v>688.76118772870439</v>
      </c>
      <c r="BA229" s="72">
        <v>434.47402404374913</v>
      </c>
      <c r="BB229" s="72">
        <v>324.21159259409711</v>
      </c>
      <c r="BC229" s="72">
        <v>280.57140022865082</v>
      </c>
      <c r="BD229" s="72">
        <v>230.20021247947699</v>
      </c>
      <c r="BE229" s="72">
        <v>180.36911089622484</v>
      </c>
      <c r="BF229" s="72">
        <v>134.87581672768468</v>
      </c>
      <c r="BG229" s="72">
        <v>82.09944448650819</v>
      </c>
      <c r="BH229" s="76">
        <v>68.461021397902897</v>
      </c>
      <c r="BI229" s="73">
        <v>6510.914941302658</v>
      </c>
      <c r="BJ229" s="72">
        <v>5601.5711763290119</v>
      </c>
      <c r="BK229" s="72">
        <v>4538.3981713278899</v>
      </c>
      <c r="BL229" s="72">
        <v>3522.5151836482487</v>
      </c>
      <c r="BM229" s="72">
        <v>3334.5334798085232</v>
      </c>
      <c r="BN229" s="72">
        <v>3004.5422734118692</v>
      </c>
      <c r="BO229" s="72">
        <v>2468.291172878045</v>
      </c>
      <c r="BP229" s="72">
        <v>1756.194442875875</v>
      </c>
      <c r="BQ229" s="72">
        <v>1218.2077441940785</v>
      </c>
      <c r="BR229" s="72">
        <v>824.81198140463994</v>
      </c>
      <c r="BS229" s="72">
        <v>674.12877005596818</v>
      </c>
      <c r="BT229" s="72">
        <v>591.73989495149522</v>
      </c>
      <c r="BU229" s="72">
        <v>469.32637694477762</v>
      </c>
      <c r="BV229" s="72">
        <v>339.10209372883139</v>
      </c>
      <c r="BW229" s="72">
        <v>243.79155622677177</v>
      </c>
      <c r="BX229" s="72">
        <v>136.86497924923489</v>
      </c>
      <c r="BY229" s="76">
        <v>129.58236196255675</v>
      </c>
    </row>
    <row r="230" spans="1:77" x14ac:dyDescent="0.35">
      <c r="A230" s="65" t="s">
        <v>317</v>
      </c>
      <c r="B230" s="66" t="s">
        <v>904</v>
      </c>
      <c r="C230" s="65" t="s">
        <v>1256</v>
      </c>
      <c r="D230" s="65" t="s">
        <v>317</v>
      </c>
      <c r="E230" s="65" t="s">
        <v>904</v>
      </c>
      <c r="F230" s="65" t="s">
        <v>1256</v>
      </c>
      <c r="G230" s="66">
        <v>19525</v>
      </c>
      <c r="H230" s="68">
        <v>83991.582129627932</v>
      </c>
      <c r="I230" s="69">
        <v>2.5</v>
      </c>
      <c r="J23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3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30" s="88">
        <f>SUM(Table13453[[#This Row],[HC PiN]:[IDP PiN]])</f>
        <v>0</v>
      </c>
      <c r="M230" s="68">
        <f>Table13453[[#This Row],[Total PiN]]*Table13453[[#This Row],[Boys (0-17)2]]</f>
        <v>0</v>
      </c>
      <c r="N230" s="68">
        <f>Table13453[[#This Row],[Total PiN]]*Table13453[[#This Row],[Men (18+)3]]</f>
        <v>0</v>
      </c>
      <c r="O230" s="68">
        <f>Table13453[[#This Row],[Total PiN]]*Table13453[[#This Row],[Girls (0-17)4]]</f>
        <v>0</v>
      </c>
      <c r="P230" s="68">
        <f>Table13453[[#This Row],[Total PiN]]*Table13453[[#This Row],[Women (18+)5]]</f>
        <v>0</v>
      </c>
      <c r="Q230" s="70">
        <v>0.25661277435219049</v>
      </c>
      <c r="R230" s="70">
        <v>0.27798523103426648</v>
      </c>
      <c r="S230" s="70">
        <v>0.23787350071443342</v>
      </c>
      <c r="T230" s="70">
        <v>0.22752849389910962</v>
      </c>
      <c r="U230" s="65">
        <v>21553.312912513687</v>
      </c>
      <c r="V230" s="65">
        <v>23348.419363238187</v>
      </c>
      <c r="W230" s="65">
        <v>19979.371671718443</v>
      </c>
      <c r="X230" s="71">
        <v>19110.478182157614</v>
      </c>
      <c r="Y230" s="67">
        <v>44901.73227575187</v>
      </c>
      <c r="Z230" s="67">
        <v>39089.849853876061</v>
      </c>
      <c r="AA230" s="66">
        <v>6743.9337431474505</v>
      </c>
      <c r="AB230" s="65">
        <v>5883.8975832623646</v>
      </c>
      <c r="AC230" s="65">
        <v>4893.5129304734455</v>
      </c>
      <c r="AD230" s="65">
        <v>4081.6847796196375</v>
      </c>
      <c r="AE230" s="65">
        <v>4346.1295815345356</v>
      </c>
      <c r="AF230" s="65">
        <v>3832.4658314590342</v>
      </c>
      <c r="AG230" s="65">
        <v>2633.9842902565892</v>
      </c>
      <c r="AH230" s="65">
        <v>1767.3077060879555</v>
      </c>
      <c r="AI230" s="65">
        <v>1305.3064213577738</v>
      </c>
      <c r="AJ230" s="65">
        <v>942.03678917876368</v>
      </c>
      <c r="AK230" s="65">
        <v>747.02130758572457</v>
      </c>
      <c r="AL230" s="65">
        <v>627.78668745719085</v>
      </c>
      <c r="AM230" s="65">
        <v>473.39104251974192</v>
      </c>
      <c r="AN230" s="65">
        <v>316.7060578791544</v>
      </c>
      <c r="AO230" s="65">
        <v>224.28130236840894</v>
      </c>
      <c r="AP230" s="65">
        <v>152.31040447913799</v>
      </c>
      <c r="AQ230" s="71">
        <v>118.09339520915005</v>
      </c>
      <c r="AR230" s="66">
        <v>7542.7276578076844</v>
      </c>
      <c r="AS230" s="65">
        <v>6390.6807681865548</v>
      </c>
      <c r="AT230" s="65">
        <v>5136.8756260926202</v>
      </c>
      <c r="AU230" s="65">
        <v>4197.9911662516015</v>
      </c>
      <c r="AV230" s="65">
        <v>5114.2865510964157</v>
      </c>
      <c r="AW230" s="65">
        <v>4967.529992805682</v>
      </c>
      <c r="AX230" s="65">
        <v>3613.026383556492</v>
      </c>
      <c r="AY230" s="65">
        <v>2446.0666763663653</v>
      </c>
      <c r="AZ230" s="65">
        <v>1670.1703636794032</v>
      </c>
      <c r="BA230" s="65">
        <v>1036.597293647043</v>
      </c>
      <c r="BB230" s="65">
        <v>798.53397174831161</v>
      </c>
      <c r="BC230" s="65">
        <v>663.0822985848356</v>
      </c>
      <c r="BD230" s="65">
        <v>481.00998454665978</v>
      </c>
      <c r="BE230" s="65">
        <v>343.3890056257838</v>
      </c>
      <c r="BF230" s="65">
        <v>239.86812299650401</v>
      </c>
      <c r="BG230" s="65">
        <v>140.89404935485965</v>
      </c>
      <c r="BH230" s="71">
        <v>119.00236340505381</v>
      </c>
      <c r="BI230" s="66">
        <v>14286.661400955132</v>
      </c>
      <c r="BJ230" s="65">
        <v>12274.578351448919</v>
      </c>
      <c r="BK230" s="65">
        <v>10030.388556566066</v>
      </c>
      <c r="BL230" s="65">
        <v>8279.6759458712404</v>
      </c>
      <c r="BM230" s="65">
        <v>9460.4161326309531</v>
      </c>
      <c r="BN230" s="65">
        <v>8799.9958242647153</v>
      </c>
      <c r="BO230" s="65">
        <v>6247.0106738130817</v>
      </c>
      <c r="BP230" s="65">
        <v>4213.3743824543208</v>
      </c>
      <c r="BQ230" s="65">
        <v>2975.4767850371773</v>
      </c>
      <c r="BR230" s="65">
        <v>1978.6340828258074</v>
      </c>
      <c r="BS230" s="65">
        <v>1545.5552793340362</v>
      </c>
      <c r="BT230" s="65">
        <v>1290.8689860420266</v>
      </c>
      <c r="BU230" s="65">
        <v>954.40102706640187</v>
      </c>
      <c r="BV230" s="65">
        <v>660.09506350493825</v>
      </c>
      <c r="BW230" s="65">
        <v>464.14942536491293</v>
      </c>
      <c r="BX230" s="65">
        <v>293.20445383399755</v>
      </c>
      <c r="BY230" s="71">
        <v>237.09575861420382</v>
      </c>
    </row>
    <row r="231" spans="1:77" x14ac:dyDescent="0.35">
      <c r="A231" s="72" t="s">
        <v>320</v>
      </c>
      <c r="B231" s="73" t="s">
        <v>669</v>
      </c>
      <c r="C231" s="72" t="s">
        <v>1271</v>
      </c>
      <c r="D231" s="72" t="s">
        <v>320</v>
      </c>
      <c r="E231" s="72" t="s">
        <v>321</v>
      </c>
      <c r="F231" s="72" t="s">
        <v>1272</v>
      </c>
      <c r="G231" s="73">
        <v>38180</v>
      </c>
      <c r="H231" s="74">
        <v>143013.8906924809</v>
      </c>
      <c r="I231" s="75">
        <v>2.5</v>
      </c>
      <c r="J23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3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31" s="89">
        <f>SUM(Table13453[[#This Row],[HC PiN]:[IDP PiN]])</f>
        <v>0</v>
      </c>
      <c r="M231" s="74">
        <f>Table13453[[#This Row],[Total PiN]]*Table13453[[#This Row],[Boys (0-17)2]]</f>
        <v>0</v>
      </c>
      <c r="N231" s="74">
        <f>Table13453[[#This Row],[Total PiN]]*Table13453[[#This Row],[Men (18+)3]]</f>
        <v>0</v>
      </c>
      <c r="O231" s="74">
        <f>Table13453[[#This Row],[Total PiN]]*Table13453[[#This Row],[Girls (0-17)4]]</f>
        <v>0</v>
      </c>
      <c r="P231" s="74">
        <f>Table13453[[#This Row],[Total PiN]]*Table13453[[#This Row],[Women (18+)5]]</f>
        <v>0</v>
      </c>
      <c r="Q231" s="70">
        <v>0.27511896585736934</v>
      </c>
      <c r="R231" s="70">
        <v>0.23835214270697222</v>
      </c>
      <c r="S231" s="70">
        <v>0.26166647966948009</v>
      </c>
      <c r="T231" s="70">
        <v>0.22486241176617794</v>
      </c>
      <c r="U231" s="72">
        <v>39345.833710554201</v>
      </c>
      <c r="V231" s="72">
        <v>34087.667283413532</v>
      </c>
      <c r="W231" s="72">
        <v>37421.941321337305</v>
      </c>
      <c r="X231" s="76">
        <v>32158.448377175802</v>
      </c>
      <c r="Y231" s="67">
        <v>73433.500993967726</v>
      </c>
      <c r="Z231" s="67">
        <v>69580.389698513114</v>
      </c>
      <c r="AA231" s="73">
        <v>12736.742580779965</v>
      </c>
      <c r="AB231" s="72">
        <v>11458.86783044464</v>
      </c>
      <c r="AC231" s="72">
        <v>9253.3399762346289</v>
      </c>
      <c r="AD231" s="72">
        <v>6339.8335192352733</v>
      </c>
      <c r="AE231" s="72">
        <v>6046.3407895942382</v>
      </c>
      <c r="AF231" s="72">
        <v>5631.6803572232729</v>
      </c>
      <c r="AG231" s="72">
        <v>4827.9670616535486</v>
      </c>
      <c r="AH231" s="72">
        <v>3748.4482384707894</v>
      </c>
      <c r="AI231" s="72">
        <v>2756.4857245753624</v>
      </c>
      <c r="AJ231" s="72">
        <v>1774.3285549531693</v>
      </c>
      <c r="AK231" s="72">
        <v>1356.184845874119</v>
      </c>
      <c r="AL231" s="72">
        <v>1175.4935348834717</v>
      </c>
      <c r="AM231" s="72">
        <v>924.78245653571003</v>
      </c>
      <c r="AN231" s="72">
        <v>638.27354759892705</v>
      </c>
      <c r="AO231" s="72">
        <v>441.93886019735862</v>
      </c>
      <c r="AP231" s="72">
        <v>251.68600392844613</v>
      </c>
      <c r="AQ231" s="76">
        <v>217.99581633017485</v>
      </c>
      <c r="AR231" s="73">
        <v>13773.884099077202</v>
      </c>
      <c r="AS231" s="72">
        <v>12090.254639317352</v>
      </c>
      <c r="AT231" s="72">
        <v>9524.3913393077746</v>
      </c>
      <c r="AU231" s="72">
        <v>6319.2117620842573</v>
      </c>
      <c r="AV231" s="72">
        <v>6252.4840030417427</v>
      </c>
      <c r="AW231" s="72">
        <v>5976.5551409946102</v>
      </c>
      <c r="AX231" s="72">
        <v>5219.8346688199736</v>
      </c>
      <c r="AY231" s="72">
        <v>4201.9433439937475</v>
      </c>
      <c r="AZ231" s="72">
        <v>3027.071734735483</v>
      </c>
      <c r="BA231" s="72">
        <v>1849.3614784188114</v>
      </c>
      <c r="BB231" s="72">
        <v>1432.4311147250294</v>
      </c>
      <c r="BC231" s="72">
        <v>1209.2121537336513</v>
      </c>
      <c r="BD231" s="72">
        <v>930.2490335977825</v>
      </c>
      <c r="BE231" s="72">
        <v>667.94556184443309</v>
      </c>
      <c r="BF231" s="72">
        <v>460.88769180985076</v>
      </c>
      <c r="BG231" s="72">
        <v>291.371861264583</v>
      </c>
      <c r="BH231" s="76">
        <v>206.41136720147594</v>
      </c>
      <c r="BI231" s="73">
        <v>26510.626679857167</v>
      </c>
      <c r="BJ231" s="72">
        <v>23549.122469761998</v>
      </c>
      <c r="BK231" s="72">
        <v>18777.731315542402</v>
      </c>
      <c r="BL231" s="72">
        <v>12659.045281319528</v>
      </c>
      <c r="BM231" s="72">
        <v>12298.824792635982</v>
      </c>
      <c r="BN231" s="72">
        <v>11608.235498217886</v>
      </c>
      <c r="BO231" s="72">
        <v>10047.801730473522</v>
      </c>
      <c r="BP231" s="72">
        <v>7950.3915824645392</v>
      </c>
      <c r="BQ231" s="72">
        <v>5783.5574593108449</v>
      </c>
      <c r="BR231" s="72">
        <v>3623.6900333719814</v>
      </c>
      <c r="BS231" s="72">
        <v>2788.6159605991484</v>
      </c>
      <c r="BT231" s="72">
        <v>2384.7056886171235</v>
      </c>
      <c r="BU231" s="72">
        <v>1855.0314901334928</v>
      </c>
      <c r="BV231" s="72">
        <v>1306.2191094433601</v>
      </c>
      <c r="BW231" s="72">
        <v>902.82655200720933</v>
      </c>
      <c r="BX231" s="72">
        <v>543.0578651930291</v>
      </c>
      <c r="BY231" s="76">
        <v>424.40718353165073</v>
      </c>
    </row>
    <row r="232" spans="1:77" x14ac:dyDescent="0.35">
      <c r="A232" s="65" t="s">
        <v>322</v>
      </c>
      <c r="B232" s="66" t="s">
        <v>669</v>
      </c>
      <c r="C232" s="65" t="s">
        <v>1271</v>
      </c>
      <c r="D232" s="65" t="s">
        <v>322</v>
      </c>
      <c r="E232" s="65" t="s">
        <v>323</v>
      </c>
      <c r="F232" s="65" t="s">
        <v>1273</v>
      </c>
      <c r="G232" s="66">
        <v>2061</v>
      </c>
      <c r="H232" s="68">
        <v>63832.794705038948</v>
      </c>
      <c r="I232" s="69">
        <v>2</v>
      </c>
      <c r="J23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12767</v>
      </c>
      <c r="K23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1237</v>
      </c>
      <c r="L232" s="88">
        <f>SUM(Table13453[[#This Row],[HC PiN]:[IDP PiN]])</f>
        <v>14004</v>
      </c>
      <c r="M232" s="68">
        <f>Table13453[[#This Row],[Total PiN]]*Table13453[[#This Row],[Boys (0-17)2]]</f>
        <v>3449.465263954547</v>
      </c>
      <c r="N232" s="68">
        <f>Table13453[[#This Row],[Total PiN]]*Table13453[[#This Row],[Men (18+)3]]</f>
        <v>3715.6817530748981</v>
      </c>
      <c r="O232" s="68">
        <f>Table13453[[#This Row],[Total PiN]]*Table13453[[#This Row],[Girls (0-17)4]]</f>
        <v>3344.8916875165546</v>
      </c>
      <c r="P232" s="68">
        <f>Table13453[[#This Row],[Total PiN]]*Table13453[[#This Row],[Women (18+)5]]</f>
        <v>3493.9612954540057</v>
      </c>
      <c r="Q232" s="70">
        <v>0.24631999885422359</v>
      </c>
      <c r="R232" s="70">
        <v>0.26533003092508556</v>
      </c>
      <c r="S232" s="70">
        <v>0.23885259122511815</v>
      </c>
      <c r="T232" s="70">
        <v>0.24949737899557312</v>
      </c>
      <c r="U232" s="65">
        <v>15723.293918607083</v>
      </c>
      <c r="V232" s="65">
        <v>16936.757393122622</v>
      </c>
      <c r="W232" s="65">
        <v>15246.628420439554</v>
      </c>
      <c r="X232" s="71">
        <v>15926.114972869715</v>
      </c>
      <c r="Y232" s="67">
        <v>32660.051311729705</v>
      </c>
      <c r="Z232" s="67">
        <v>31172.743393309269</v>
      </c>
      <c r="AA232" s="66">
        <v>4962.2577672164016</v>
      </c>
      <c r="AB232" s="65">
        <v>4508.3744651575189</v>
      </c>
      <c r="AC232" s="65">
        <v>3809.5755845907065</v>
      </c>
      <c r="AD232" s="65">
        <v>3222.1539215426878</v>
      </c>
      <c r="AE232" s="65">
        <v>3117.4537109690036</v>
      </c>
      <c r="AF232" s="65">
        <v>2839.9937071934146</v>
      </c>
      <c r="AG232" s="65">
        <v>2200.0482856981021</v>
      </c>
      <c r="AH232" s="65">
        <v>1607.6272093236366</v>
      </c>
      <c r="AI232" s="65">
        <v>1274.2575879425599</v>
      </c>
      <c r="AJ232" s="65">
        <v>872.61143394277076</v>
      </c>
      <c r="AK232" s="65">
        <v>708.29631675240375</v>
      </c>
      <c r="AL232" s="65">
        <v>645.2554150246981</v>
      </c>
      <c r="AM232" s="65">
        <v>529.99448128492588</v>
      </c>
      <c r="AN232" s="65">
        <v>371.22533275607196</v>
      </c>
      <c r="AO232" s="65">
        <v>248.84496347305438</v>
      </c>
      <c r="AP232" s="65">
        <v>150.18344977759253</v>
      </c>
      <c r="AQ232" s="71">
        <v>104.58976066371233</v>
      </c>
      <c r="AR232" s="66">
        <v>5194.0123199948639</v>
      </c>
      <c r="AS232" s="65">
        <v>4658.2568008428843</v>
      </c>
      <c r="AT232" s="65">
        <v>3883.9794635158701</v>
      </c>
      <c r="AU232" s="65">
        <v>3303.2078475007938</v>
      </c>
      <c r="AV232" s="65">
        <v>3530.4136256487154</v>
      </c>
      <c r="AW232" s="65">
        <v>3331.0698309323984</v>
      </c>
      <c r="AX232" s="65">
        <v>2455.983565866648</v>
      </c>
      <c r="AY232" s="65">
        <v>1699.8452881856592</v>
      </c>
      <c r="AZ232" s="65">
        <v>1270.4651713418375</v>
      </c>
      <c r="BA232" s="65">
        <v>827.57003192910349</v>
      </c>
      <c r="BB232" s="65">
        <v>668.72153350565839</v>
      </c>
      <c r="BC232" s="65">
        <v>567.99786229741392</v>
      </c>
      <c r="BD232" s="65">
        <v>438.69376475094157</v>
      </c>
      <c r="BE232" s="65">
        <v>328.9945484162036</v>
      </c>
      <c r="BF232" s="65">
        <v>235.19458294258635</v>
      </c>
      <c r="BG232" s="65">
        <v>145.73373892053203</v>
      </c>
      <c r="BH232" s="71">
        <v>119.91133513759473</v>
      </c>
      <c r="BI232" s="66">
        <v>10156.270087211264</v>
      </c>
      <c r="BJ232" s="65">
        <v>9166.6312660004005</v>
      </c>
      <c r="BK232" s="65">
        <v>7693.5550481065748</v>
      </c>
      <c r="BL232" s="65">
        <v>6525.3617690434803</v>
      </c>
      <c r="BM232" s="65">
        <v>6647.867336617719</v>
      </c>
      <c r="BN232" s="65">
        <v>6171.0635381258126</v>
      </c>
      <c r="BO232" s="65">
        <v>4656.0318515647505</v>
      </c>
      <c r="BP232" s="65">
        <v>3307.4724975092954</v>
      </c>
      <c r="BQ232" s="65">
        <v>2544.7227592843979</v>
      </c>
      <c r="BR232" s="65">
        <v>1700.1814658718738</v>
      </c>
      <c r="BS232" s="65">
        <v>1377.0178502580623</v>
      </c>
      <c r="BT232" s="65">
        <v>1213.2532773221121</v>
      </c>
      <c r="BU232" s="65">
        <v>968.68824603586745</v>
      </c>
      <c r="BV232" s="65">
        <v>700.21988117227568</v>
      </c>
      <c r="BW232" s="65">
        <v>484.03954641564076</v>
      </c>
      <c r="BX232" s="65">
        <v>295.91718869812456</v>
      </c>
      <c r="BY232" s="71">
        <v>224.50109580130709</v>
      </c>
    </row>
    <row r="233" spans="1:77" x14ac:dyDescent="0.35">
      <c r="A233" s="72" t="s">
        <v>324</v>
      </c>
      <c r="B233" s="73" t="s">
        <v>669</v>
      </c>
      <c r="C233" s="72" t="s">
        <v>1271</v>
      </c>
      <c r="D233" s="72" t="s">
        <v>324</v>
      </c>
      <c r="E233" s="72" t="s">
        <v>325</v>
      </c>
      <c r="F233" s="72" t="s">
        <v>1274</v>
      </c>
      <c r="G233" s="73">
        <v>1477</v>
      </c>
      <c r="H233" s="74">
        <v>7175.8416402061193</v>
      </c>
      <c r="I233" s="75">
        <v>4.5</v>
      </c>
      <c r="J23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3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33" s="89">
        <f>SUM(Table13453[[#This Row],[HC PiN]:[IDP PiN]])</f>
        <v>0</v>
      </c>
      <c r="M233" s="74">
        <f>Table13453[[#This Row],[Total PiN]]*Table13453[[#This Row],[Boys (0-17)2]]</f>
        <v>0</v>
      </c>
      <c r="N233" s="74">
        <f>Table13453[[#This Row],[Total PiN]]*Table13453[[#This Row],[Men (18+)3]]</f>
        <v>0</v>
      </c>
      <c r="O233" s="74">
        <f>Table13453[[#This Row],[Total PiN]]*Table13453[[#This Row],[Girls (0-17)4]]</f>
        <v>0</v>
      </c>
      <c r="P233" s="74">
        <f>Table13453[[#This Row],[Total PiN]]*Table13453[[#This Row],[Women (18+)5]]</f>
        <v>0</v>
      </c>
      <c r="Q233" s="70">
        <v>0.26522867401427391</v>
      </c>
      <c r="R233" s="70">
        <v>0.24943643182311132</v>
      </c>
      <c r="S233" s="70">
        <v>0.24684043738506206</v>
      </c>
      <c r="T233" s="70">
        <v>0.23849445677755257</v>
      </c>
      <c r="U233" s="72">
        <v>1903.2389631682815</v>
      </c>
      <c r="V233" s="72">
        <v>1789.916334060717</v>
      </c>
      <c r="W233" s="72">
        <v>1771.2878890744196</v>
      </c>
      <c r="X233" s="76">
        <v>1711.3984539027003</v>
      </c>
      <c r="Y233" s="67">
        <v>3693.1552972289983</v>
      </c>
      <c r="Z233" s="67">
        <v>3482.6863429771201</v>
      </c>
      <c r="AA233" s="73">
        <v>642.49043062156125</v>
      </c>
      <c r="AB233" s="72">
        <v>526.15325169377331</v>
      </c>
      <c r="AC233" s="72">
        <v>401.65391346814192</v>
      </c>
      <c r="AD233" s="72">
        <v>330.21328148153583</v>
      </c>
      <c r="AE233" s="72">
        <v>329.76619077813132</v>
      </c>
      <c r="AF233" s="72">
        <v>309.30962228853275</v>
      </c>
      <c r="AG233" s="72">
        <v>266.49928422477524</v>
      </c>
      <c r="AH233" s="72">
        <v>193.33696897106256</v>
      </c>
      <c r="AI233" s="72">
        <v>129.28227330061017</v>
      </c>
      <c r="AJ233" s="72">
        <v>85.497237635888638</v>
      </c>
      <c r="AK233" s="72">
        <v>74.255329963394203</v>
      </c>
      <c r="AL233" s="72">
        <v>66.89233296279896</v>
      </c>
      <c r="AM233" s="72">
        <v>51.668148606610742</v>
      </c>
      <c r="AN233" s="72">
        <v>33.836882826956085</v>
      </c>
      <c r="AO233" s="72">
        <v>20.957393373223557</v>
      </c>
      <c r="AP233" s="72">
        <v>13.610386121700534</v>
      </c>
      <c r="AQ233" s="76">
        <v>7.2634146584225405</v>
      </c>
      <c r="AR233" s="73">
        <v>683.89444948763526</v>
      </c>
      <c r="AS233" s="72">
        <v>566.62851876578384</v>
      </c>
      <c r="AT233" s="72">
        <v>436.69123418063003</v>
      </c>
      <c r="AU233" s="72">
        <v>353.00470667202586</v>
      </c>
      <c r="AV233" s="72">
        <v>345.25713806613783</v>
      </c>
      <c r="AW233" s="72">
        <v>330.26388844275954</v>
      </c>
      <c r="AX233" s="72">
        <v>307.89032972063018</v>
      </c>
      <c r="AY233" s="72">
        <v>223.09258529888143</v>
      </c>
      <c r="AZ233" s="72">
        <v>136.73262928752973</v>
      </c>
      <c r="BA233" s="72">
        <v>82.159290118127245</v>
      </c>
      <c r="BB233" s="72">
        <v>63.500773202520307</v>
      </c>
      <c r="BC233" s="72">
        <v>52.707030082652231</v>
      </c>
      <c r="BD233" s="72">
        <v>42.379277466657392</v>
      </c>
      <c r="BE233" s="72">
        <v>29.952955182900784</v>
      </c>
      <c r="BF233" s="72">
        <v>19.475448462209762</v>
      </c>
      <c r="BG233" s="72">
        <v>10.694509959518667</v>
      </c>
      <c r="BH233" s="76">
        <v>8.8305328323980916</v>
      </c>
      <c r="BI233" s="73">
        <v>1326.3848801091965</v>
      </c>
      <c r="BJ233" s="72">
        <v>1092.781770459557</v>
      </c>
      <c r="BK233" s="72">
        <v>838.3451476487719</v>
      </c>
      <c r="BL233" s="72">
        <v>683.21798815356158</v>
      </c>
      <c r="BM233" s="72">
        <v>675.02332884426903</v>
      </c>
      <c r="BN233" s="72">
        <v>639.57351073129223</v>
      </c>
      <c r="BO233" s="72">
        <v>574.38961394540547</v>
      </c>
      <c r="BP233" s="72">
        <v>416.42955426994405</v>
      </c>
      <c r="BQ233" s="72">
        <v>266.01490258813993</v>
      </c>
      <c r="BR233" s="72">
        <v>167.65652775401588</v>
      </c>
      <c r="BS233" s="72">
        <v>137.75610316591445</v>
      </c>
      <c r="BT233" s="72">
        <v>119.5993630454512</v>
      </c>
      <c r="BU233" s="72">
        <v>94.047426073268127</v>
      </c>
      <c r="BV233" s="72">
        <v>63.789838009856865</v>
      </c>
      <c r="BW233" s="72">
        <v>40.432841835433308</v>
      </c>
      <c r="BX233" s="72">
        <v>24.304896081219205</v>
      </c>
      <c r="BY233" s="76">
        <v>16.093947490820632</v>
      </c>
    </row>
    <row r="234" spans="1:77" x14ac:dyDescent="0.35">
      <c r="A234" s="65" t="s">
        <v>671</v>
      </c>
      <c r="B234" s="66" t="s">
        <v>669</v>
      </c>
      <c r="C234" s="65" t="s">
        <v>1271</v>
      </c>
      <c r="D234" s="65" t="s">
        <v>671</v>
      </c>
      <c r="E234" s="65" t="s">
        <v>670</v>
      </c>
      <c r="F234" s="65" t="s">
        <v>1275</v>
      </c>
      <c r="G234" s="66">
        <v>6802</v>
      </c>
      <c r="H234" s="68">
        <v>71628.007563718245</v>
      </c>
      <c r="I234" s="69">
        <v>5</v>
      </c>
      <c r="J23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57302</v>
      </c>
      <c r="K23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6802</v>
      </c>
      <c r="L234" s="88">
        <f>SUM(Table13453[[#This Row],[HC PiN]:[IDP PiN]])</f>
        <v>64104</v>
      </c>
      <c r="M234" s="68">
        <f>Table13453[[#This Row],[Total PiN]]*Table13453[[#This Row],[Boys (0-17)2]]</f>
        <v>15596.222757263682</v>
      </c>
      <c r="N234" s="68">
        <f>Table13453[[#This Row],[Total PiN]]*Table13453[[#This Row],[Men (18+)3]]</f>
        <v>16642.090416109259</v>
      </c>
      <c r="O234" s="68">
        <f>Table13453[[#This Row],[Total PiN]]*Table13453[[#This Row],[Girls (0-17)4]]</f>
        <v>15245.1506775406</v>
      </c>
      <c r="P234" s="68">
        <f>Table13453[[#This Row],[Total PiN]]*Table13453[[#This Row],[Women (18+)5]]</f>
        <v>16620.536149086467</v>
      </c>
      <c r="Q234" s="70">
        <v>0.24329562519130915</v>
      </c>
      <c r="R234" s="70">
        <v>0.25961079520949176</v>
      </c>
      <c r="S234" s="70">
        <v>0.23781902342350866</v>
      </c>
      <c r="T234" s="70">
        <v>0.25927455617569056</v>
      </c>
      <c r="U234" s="65">
        <v>17426.780881422652</v>
      </c>
      <c r="V234" s="65">
        <v>18595.404002888383</v>
      </c>
      <c r="W234" s="65">
        <v>17034.502808575166</v>
      </c>
      <c r="X234" s="71">
        <v>18571.319870832056</v>
      </c>
      <c r="Y234" s="67">
        <v>36022.184884311035</v>
      </c>
      <c r="Z234" s="67">
        <v>35605.822679407225</v>
      </c>
      <c r="AA234" s="66">
        <v>5435.8474428933005</v>
      </c>
      <c r="AB234" s="65">
        <v>5024.1240448047502</v>
      </c>
      <c r="AC234" s="65">
        <v>4318.8655351603384</v>
      </c>
      <c r="AD234" s="65">
        <v>3725.7853636898385</v>
      </c>
      <c r="AE234" s="65">
        <v>3776.0962856017636</v>
      </c>
      <c r="AF234" s="65">
        <v>3494.2618329255479</v>
      </c>
      <c r="AG234" s="65">
        <v>2690.2738403637563</v>
      </c>
      <c r="AH234" s="65">
        <v>1907.3795915017513</v>
      </c>
      <c r="AI234" s="65">
        <v>1397.7387352011881</v>
      </c>
      <c r="AJ234" s="65">
        <v>938.05530148937271</v>
      </c>
      <c r="AK234" s="65">
        <v>789.42790225082058</v>
      </c>
      <c r="AL234" s="65">
        <v>703.50254761192832</v>
      </c>
      <c r="AM234" s="65">
        <v>523.1681616012379</v>
      </c>
      <c r="AN234" s="65">
        <v>362.87101369488397</v>
      </c>
      <c r="AO234" s="65">
        <v>251.16346727011512</v>
      </c>
      <c r="AP234" s="65">
        <v>146.23901817153046</v>
      </c>
      <c r="AQ234" s="71">
        <v>121.02259517508865</v>
      </c>
      <c r="AR234" s="66">
        <v>5753.7366593728029</v>
      </c>
      <c r="AS234" s="65">
        <v>5165.164771888104</v>
      </c>
      <c r="AT234" s="65">
        <v>4306.7887666948218</v>
      </c>
      <c r="AU234" s="65">
        <v>3643.2723636089854</v>
      </c>
      <c r="AV234" s="65">
        <v>3802.8065602761726</v>
      </c>
      <c r="AW234" s="65">
        <v>3615.6001993535474</v>
      </c>
      <c r="AX234" s="65">
        <v>2875.0917205618462</v>
      </c>
      <c r="AY234" s="65">
        <v>2034.1874697051128</v>
      </c>
      <c r="AZ234" s="65">
        <v>1457.1723026214736</v>
      </c>
      <c r="BA234" s="65">
        <v>908.26735137556034</v>
      </c>
      <c r="BB234" s="65">
        <v>669.93808802922172</v>
      </c>
      <c r="BC234" s="65">
        <v>549.34669437746834</v>
      </c>
      <c r="BD234" s="65">
        <v>423.56618625619802</v>
      </c>
      <c r="BE234" s="65">
        <v>319.34501317798987</v>
      </c>
      <c r="BF234" s="65">
        <v>231.49647915483021</v>
      </c>
      <c r="BG234" s="65">
        <v>145.99523410790758</v>
      </c>
      <c r="BH234" s="71">
        <v>120.40902374899495</v>
      </c>
      <c r="BI234" s="66">
        <v>11189.584102266104</v>
      </c>
      <c r="BJ234" s="65">
        <v>10189.288816692855</v>
      </c>
      <c r="BK234" s="65">
        <v>8625.6543018551583</v>
      </c>
      <c r="BL234" s="65">
        <v>7369.0577272988239</v>
      </c>
      <c r="BM234" s="65">
        <v>7578.9028458779367</v>
      </c>
      <c r="BN234" s="65">
        <v>7109.8620322790948</v>
      </c>
      <c r="BO234" s="65">
        <v>5565.3655609256039</v>
      </c>
      <c r="BP234" s="65">
        <v>3941.5670612068643</v>
      </c>
      <c r="BQ234" s="65">
        <v>2854.9110378226615</v>
      </c>
      <c r="BR234" s="65">
        <v>1846.3226528649329</v>
      </c>
      <c r="BS234" s="65">
        <v>1459.3659902800423</v>
      </c>
      <c r="BT234" s="65">
        <v>1252.8492419893967</v>
      </c>
      <c r="BU234" s="65">
        <v>946.73434785743575</v>
      </c>
      <c r="BV234" s="65">
        <v>682.21602687287395</v>
      </c>
      <c r="BW234" s="65">
        <v>482.65994642494542</v>
      </c>
      <c r="BX234" s="65">
        <v>292.23425227943807</v>
      </c>
      <c r="BY234" s="71">
        <v>241.43161892408364</v>
      </c>
    </row>
    <row r="235" spans="1:77" x14ac:dyDescent="0.35">
      <c r="A235" s="72" t="s">
        <v>326</v>
      </c>
      <c r="B235" s="73" t="s">
        <v>669</v>
      </c>
      <c r="C235" s="72" t="s">
        <v>1271</v>
      </c>
      <c r="D235" s="72" t="s">
        <v>326</v>
      </c>
      <c r="E235" s="72" t="s">
        <v>910</v>
      </c>
      <c r="F235" s="72" t="s">
        <v>1276</v>
      </c>
      <c r="G235" s="73">
        <v>26821</v>
      </c>
      <c r="H235" s="74">
        <v>113553.6233014212</v>
      </c>
      <c r="I235" s="75">
        <v>4</v>
      </c>
      <c r="J23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45421</v>
      </c>
      <c r="K23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21457</v>
      </c>
      <c r="L235" s="89">
        <f>SUM(Table13453[[#This Row],[HC PiN]:[IDP PiN]])</f>
        <v>66878</v>
      </c>
      <c r="M235" s="74">
        <f>Table13453[[#This Row],[Total PiN]]*Table13453[[#This Row],[Boys (0-17)2]]</f>
        <v>20718.517383695769</v>
      </c>
      <c r="N235" s="74">
        <f>Table13453[[#This Row],[Total PiN]]*Table13453[[#This Row],[Men (18+)3]]</f>
        <v>14549.806152221243</v>
      </c>
      <c r="O235" s="74">
        <f>Table13453[[#This Row],[Total PiN]]*Table13453[[#This Row],[Girls (0-17)4]]</f>
        <v>19303.480444051285</v>
      </c>
      <c r="P235" s="74">
        <f>Table13453[[#This Row],[Total PiN]]*Table13453[[#This Row],[Women (18+)5]]</f>
        <v>12306.196020031704</v>
      </c>
      <c r="Q235" s="70">
        <v>0.30979570835993553</v>
      </c>
      <c r="R235" s="70">
        <v>0.21755743521369125</v>
      </c>
      <c r="S235" s="70">
        <v>0.28863722665228153</v>
      </c>
      <c r="T235" s="70">
        <v>0.18400962977409169</v>
      </c>
      <c r="U235" s="72">
        <v>35178.42516750106</v>
      </c>
      <c r="V235" s="72">
        <v>24704.435044678845</v>
      </c>
      <c r="W235" s="72">
        <v>32775.80290604011</v>
      </c>
      <c r="X235" s="76">
        <v>20894.960183201187</v>
      </c>
      <c r="Y235" s="67">
        <v>59882.860212179905</v>
      </c>
      <c r="Z235" s="67">
        <v>53670.7630892413</v>
      </c>
      <c r="AA235" s="73">
        <v>11954.209276896172</v>
      </c>
      <c r="AB235" s="72">
        <v>10383.334507346955</v>
      </c>
      <c r="AC235" s="72">
        <v>7813.7986860694136</v>
      </c>
      <c r="AD235" s="72">
        <v>3991.1232739058469</v>
      </c>
      <c r="AE235" s="72">
        <v>3600.8513965073917</v>
      </c>
      <c r="AF235" s="72">
        <v>3396.7957722210172</v>
      </c>
      <c r="AG235" s="72">
        <v>3273.1293838196393</v>
      </c>
      <c r="AH235" s="72">
        <v>2790.4578707631313</v>
      </c>
      <c r="AI235" s="72">
        <v>2007.3391664664871</v>
      </c>
      <c r="AJ235" s="72">
        <v>1240.723947515236</v>
      </c>
      <c r="AK235" s="72">
        <v>908.02486529846112</v>
      </c>
      <c r="AL235" s="72">
        <v>760.37816814635505</v>
      </c>
      <c r="AM235" s="72">
        <v>598.60830524721257</v>
      </c>
      <c r="AN235" s="72">
        <v>398.85591637899603</v>
      </c>
      <c r="AO235" s="72">
        <v>271.86762821374271</v>
      </c>
      <c r="AP235" s="72">
        <v>137.82769821537505</v>
      </c>
      <c r="AQ235" s="76">
        <v>143.43722622986905</v>
      </c>
      <c r="AR235" s="73">
        <v>12713.93606412925</v>
      </c>
      <c r="AS235" s="72">
        <v>11192.216301643715</v>
      </c>
      <c r="AT235" s="72">
        <v>8505.0112835072541</v>
      </c>
      <c r="AU235" s="72">
        <v>4193.8199131051415</v>
      </c>
      <c r="AV235" s="72">
        <v>3890.289237884519</v>
      </c>
      <c r="AW235" s="72">
        <v>3779.3993982299435</v>
      </c>
      <c r="AX235" s="72">
        <v>3681.186640428823</v>
      </c>
      <c r="AY235" s="72">
        <v>3474.7011881660064</v>
      </c>
      <c r="AZ235" s="72">
        <v>2809.9724493823019</v>
      </c>
      <c r="BA235" s="72">
        <v>1662.4526305679478</v>
      </c>
      <c r="BB235" s="72">
        <v>1183.2955084524965</v>
      </c>
      <c r="BC235" s="72">
        <v>964.10313483602579</v>
      </c>
      <c r="BD235" s="72">
        <v>679.05613253687193</v>
      </c>
      <c r="BE235" s="72">
        <v>468.54738570140825</v>
      </c>
      <c r="BF235" s="72">
        <v>329.83131755407067</v>
      </c>
      <c r="BG235" s="72">
        <v>198.7131796939706</v>
      </c>
      <c r="BH235" s="76">
        <v>156.32844636016895</v>
      </c>
      <c r="BI235" s="73">
        <v>24668.145341025422</v>
      </c>
      <c r="BJ235" s="72">
        <v>21575.550808990673</v>
      </c>
      <c r="BK235" s="72">
        <v>16318.809969576665</v>
      </c>
      <c r="BL235" s="72">
        <v>8184.9431870109884</v>
      </c>
      <c r="BM235" s="72">
        <v>7491.1406343919134</v>
      </c>
      <c r="BN235" s="72">
        <v>7176.1951704509593</v>
      </c>
      <c r="BO235" s="72">
        <v>6954.316024248461</v>
      </c>
      <c r="BP235" s="72">
        <v>6265.1590589291391</v>
      </c>
      <c r="BQ235" s="72">
        <v>4817.3116158487874</v>
      </c>
      <c r="BR235" s="72">
        <v>2903.1765780831843</v>
      </c>
      <c r="BS235" s="72">
        <v>2091.3203737509575</v>
      </c>
      <c r="BT235" s="72">
        <v>1724.4813029823808</v>
      </c>
      <c r="BU235" s="72">
        <v>1277.6644377840846</v>
      </c>
      <c r="BV235" s="72">
        <v>867.40330208040439</v>
      </c>
      <c r="BW235" s="72">
        <v>601.69894576781337</v>
      </c>
      <c r="BX235" s="72">
        <v>336.54087790934574</v>
      </c>
      <c r="BY235" s="76">
        <v>299.76567259003798</v>
      </c>
    </row>
    <row r="236" spans="1:77" x14ac:dyDescent="0.35">
      <c r="A236" s="65" t="s">
        <v>673</v>
      </c>
      <c r="B236" s="66" t="s">
        <v>669</v>
      </c>
      <c r="C236" s="65" t="s">
        <v>1271</v>
      </c>
      <c r="D236" s="65" t="s">
        <v>673</v>
      </c>
      <c r="E236" s="65" t="s">
        <v>672</v>
      </c>
      <c r="F236" s="65" t="s">
        <v>1277</v>
      </c>
      <c r="G236" s="66">
        <v>1019</v>
      </c>
      <c r="H236" s="68">
        <v>42107.268621740535</v>
      </c>
      <c r="I236" s="69">
        <v>3</v>
      </c>
      <c r="J23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12632</v>
      </c>
      <c r="K23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713</v>
      </c>
      <c r="L236" s="88">
        <f>SUM(Table13453[[#This Row],[HC PiN]:[IDP PiN]])</f>
        <v>13345</v>
      </c>
      <c r="M236" s="68">
        <f>Table13453[[#This Row],[Total PiN]]*Table13453[[#This Row],[Boys (0-17)2]]</f>
        <v>3311.1011660491022</v>
      </c>
      <c r="N236" s="68">
        <f>Table13453[[#This Row],[Total PiN]]*Table13453[[#This Row],[Men (18+)3]]</f>
        <v>3407.2808455500904</v>
      </c>
      <c r="O236" s="68">
        <f>Table13453[[#This Row],[Total PiN]]*Table13453[[#This Row],[Girls (0-17)4]]</f>
        <v>3298.8195516825031</v>
      </c>
      <c r="P236" s="68">
        <f>Table13453[[#This Row],[Total PiN]]*Table13453[[#This Row],[Women (18+)5]]</f>
        <v>3327.798436718303</v>
      </c>
      <c r="Q236" s="70">
        <v>0.24811548640307998</v>
      </c>
      <c r="R236" s="70">
        <v>0.25532265609217614</v>
      </c>
      <c r="S236" s="70">
        <v>0.24719517060191107</v>
      </c>
      <c r="T236" s="70">
        <v>0.24936668690283276</v>
      </c>
      <c r="U236" s="65">
        <v>10447.4654351883</v>
      </c>
      <c r="V236" s="65">
        <v>10750.939665289538</v>
      </c>
      <c r="W236" s="65">
        <v>10408.713450531648</v>
      </c>
      <c r="X236" s="71">
        <v>10500.150070731046</v>
      </c>
      <c r="Y236" s="67">
        <v>21198.405100477838</v>
      </c>
      <c r="Z236" s="67">
        <v>20908.863521262694</v>
      </c>
      <c r="AA236" s="66">
        <v>3731.2685729903178</v>
      </c>
      <c r="AB236" s="65">
        <v>3088.3004918826896</v>
      </c>
      <c r="AC236" s="65">
        <v>2387.0481678176748</v>
      </c>
      <c r="AD236" s="65">
        <v>1984.131855701738</v>
      </c>
      <c r="AE236" s="65">
        <v>2031.1780059248781</v>
      </c>
      <c r="AF236" s="65">
        <v>1892.8902957505638</v>
      </c>
      <c r="AG236" s="65">
        <v>1504.160879851773</v>
      </c>
      <c r="AH236" s="65">
        <v>1108.6866975549642</v>
      </c>
      <c r="AI236" s="65">
        <v>859.55187928046064</v>
      </c>
      <c r="AJ236" s="65">
        <v>583.71108796215981</v>
      </c>
      <c r="AK236" s="65">
        <v>473.33220441505944</v>
      </c>
      <c r="AL236" s="65">
        <v>419.61889096179027</v>
      </c>
      <c r="AM236" s="65">
        <v>318.26854956976126</v>
      </c>
      <c r="AN236" s="65">
        <v>220.30212319505529</v>
      </c>
      <c r="AO236" s="65">
        <v>150.92101225510987</v>
      </c>
      <c r="AP236" s="65">
        <v>81.920241575591206</v>
      </c>
      <c r="AQ236" s="71">
        <v>73.572564573105169</v>
      </c>
      <c r="AR236" s="66">
        <v>3763.3934299010007</v>
      </c>
      <c r="AS236" s="65">
        <v>3105.2202151599531</v>
      </c>
      <c r="AT236" s="65">
        <v>2389.5864262556361</v>
      </c>
      <c r="AU236" s="65">
        <v>1968.3067878684524</v>
      </c>
      <c r="AV236" s="65">
        <v>2075.3713911196528</v>
      </c>
      <c r="AW236" s="65">
        <v>1993.4083804579866</v>
      </c>
      <c r="AX236" s="65">
        <v>1652.861773432337</v>
      </c>
      <c r="AY236" s="65">
        <v>1206.1677412169856</v>
      </c>
      <c r="AZ236" s="65">
        <v>874.28560280841918</v>
      </c>
      <c r="BA236" s="65">
        <v>561.25102541700574</v>
      </c>
      <c r="BB236" s="65">
        <v>435.735717217976</v>
      </c>
      <c r="BC236" s="65">
        <v>367.24604422545622</v>
      </c>
      <c r="BD236" s="65">
        <v>292.66397932918136</v>
      </c>
      <c r="BE236" s="65">
        <v>214.15926015078571</v>
      </c>
      <c r="BF236" s="65">
        <v>146.657155785816</v>
      </c>
      <c r="BG236" s="65">
        <v>77.569065179780878</v>
      </c>
      <c r="BH236" s="71">
        <v>74.521104951417101</v>
      </c>
      <c r="BI236" s="66">
        <v>7494.6620028913176</v>
      </c>
      <c r="BJ236" s="65">
        <v>6193.5207070426432</v>
      </c>
      <c r="BK236" s="65">
        <v>4776.6345940733099</v>
      </c>
      <c r="BL236" s="65">
        <v>3952.4386435701904</v>
      </c>
      <c r="BM236" s="65">
        <v>4106.5493970445305</v>
      </c>
      <c r="BN236" s="65">
        <v>3886.2986762085507</v>
      </c>
      <c r="BO236" s="65">
        <v>3157.0226532841102</v>
      </c>
      <c r="BP236" s="65">
        <v>2314.8544387719494</v>
      </c>
      <c r="BQ236" s="65">
        <v>1733.8374820888801</v>
      </c>
      <c r="BR236" s="65">
        <v>1144.9621133791654</v>
      </c>
      <c r="BS236" s="65">
        <v>909.06792163303533</v>
      </c>
      <c r="BT236" s="65">
        <v>786.86493518724649</v>
      </c>
      <c r="BU236" s="65">
        <v>610.93252889894279</v>
      </c>
      <c r="BV236" s="65">
        <v>434.46138334584094</v>
      </c>
      <c r="BW236" s="65">
        <v>297.57816804092585</v>
      </c>
      <c r="BX236" s="65">
        <v>159.4893067553721</v>
      </c>
      <c r="BY236" s="71">
        <v>148.09366952452228</v>
      </c>
    </row>
    <row r="237" spans="1:77" x14ac:dyDescent="0.35">
      <c r="A237" s="72" t="s">
        <v>328</v>
      </c>
      <c r="B237" s="73" t="s">
        <v>669</v>
      </c>
      <c r="C237" s="72" t="s">
        <v>1271</v>
      </c>
      <c r="D237" s="72" t="s">
        <v>328</v>
      </c>
      <c r="E237" s="72" t="s">
        <v>329</v>
      </c>
      <c r="F237" s="72" t="s">
        <v>1278</v>
      </c>
      <c r="G237" s="73">
        <v>4982</v>
      </c>
      <c r="H237" s="74">
        <v>132842.97951031238</v>
      </c>
      <c r="I237" s="75">
        <v>2</v>
      </c>
      <c r="J23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26569</v>
      </c>
      <c r="K23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2989</v>
      </c>
      <c r="L237" s="89">
        <f>SUM(Table13453[[#This Row],[HC PiN]:[IDP PiN]])</f>
        <v>29558</v>
      </c>
      <c r="M237" s="74">
        <f>Table13453[[#This Row],[Total PiN]]*Table13453[[#This Row],[Boys (0-17)2]]</f>
        <v>7303.0238962864896</v>
      </c>
      <c r="N237" s="74">
        <f>Table13453[[#This Row],[Total PiN]]*Table13453[[#This Row],[Men (18+)3]]</f>
        <v>7645.3120314792077</v>
      </c>
      <c r="O237" s="74">
        <f>Table13453[[#This Row],[Total PiN]]*Table13453[[#This Row],[Girls (0-17)4]]</f>
        <v>7083.2564346050367</v>
      </c>
      <c r="P237" s="74">
        <f>Table13453[[#This Row],[Total PiN]]*Table13453[[#This Row],[Women (18+)5]]</f>
        <v>7526.4076376292687</v>
      </c>
      <c r="Q237" s="70">
        <v>0.24707435876197612</v>
      </c>
      <c r="R237" s="70">
        <v>0.25865457850596141</v>
      </c>
      <c r="S237" s="70">
        <v>0.23963923251251901</v>
      </c>
      <c r="T237" s="70">
        <v>0.25463183021954355</v>
      </c>
      <c r="U237" s="72">
        <v>32822.093978540761</v>
      </c>
      <c r="V237" s="72">
        <v>34360.444872715918</v>
      </c>
      <c r="W237" s="72">
        <v>31834.389654527546</v>
      </c>
      <c r="X237" s="76">
        <v>33826.051004528163</v>
      </c>
      <c r="Y237" s="67">
        <v>67182.538851256686</v>
      </c>
      <c r="Z237" s="67">
        <v>65660.440659055705</v>
      </c>
      <c r="AA237" s="73">
        <v>10426.854915084699</v>
      </c>
      <c r="AB237" s="72">
        <v>9417.6264633288483</v>
      </c>
      <c r="AC237" s="72">
        <v>7913.5162168027491</v>
      </c>
      <c r="AD237" s="72">
        <v>6666.1909369185132</v>
      </c>
      <c r="AE237" s="72">
        <v>6377.7936865694137</v>
      </c>
      <c r="AF237" s="72">
        <v>5850.5961991671711</v>
      </c>
      <c r="AG237" s="72">
        <v>4743.0929775420527</v>
      </c>
      <c r="AH237" s="72">
        <v>3530.5495090504137</v>
      </c>
      <c r="AI237" s="72">
        <v>2747.0219361371187</v>
      </c>
      <c r="AJ237" s="72">
        <v>1902.5367351564805</v>
      </c>
      <c r="AK237" s="72">
        <v>1624.7919949595423</v>
      </c>
      <c r="AL237" s="72">
        <v>1468.7651886091128</v>
      </c>
      <c r="AM237" s="72">
        <v>1103.0392749500602</v>
      </c>
      <c r="AN237" s="72">
        <v>772.26552267136424</v>
      </c>
      <c r="AO237" s="72">
        <v>537.66391365280037</v>
      </c>
      <c r="AP237" s="72">
        <v>323.68699080474522</v>
      </c>
      <c r="AQ237" s="76">
        <v>254.44819765061033</v>
      </c>
      <c r="AR237" s="73">
        <v>10762.696507516086</v>
      </c>
      <c r="AS237" s="72">
        <v>9740.4008693350988</v>
      </c>
      <c r="AT237" s="72">
        <v>8163.873010833714</v>
      </c>
      <c r="AU237" s="72">
        <v>6830.4257963341279</v>
      </c>
      <c r="AV237" s="72">
        <v>6836.2911134727865</v>
      </c>
      <c r="AW237" s="72">
        <v>6362.065784415493</v>
      </c>
      <c r="AX237" s="72">
        <v>4926.209198380212</v>
      </c>
      <c r="AY237" s="72">
        <v>3513.3161284686121</v>
      </c>
      <c r="AZ237" s="72">
        <v>2657.8727390887184</v>
      </c>
      <c r="BA237" s="72">
        <v>1768.017320688213</v>
      </c>
      <c r="BB237" s="72">
        <v>1470.0117020193388</v>
      </c>
      <c r="BC237" s="72">
        <v>1261.5236162081487</v>
      </c>
      <c r="BD237" s="72">
        <v>962.00766562646993</v>
      </c>
      <c r="BE237" s="72">
        <v>736.76797441934707</v>
      </c>
      <c r="BF237" s="72">
        <v>542.43834006589714</v>
      </c>
      <c r="BG237" s="72">
        <v>375.80311838863895</v>
      </c>
      <c r="BH237" s="76">
        <v>272.8179659957699</v>
      </c>
      <c r="BI237" s="73">
        <v>21189.551422600791</v>
      </c>
      <c r="BJ237" s="72">
        <v>19158.027332663947</v>
      </c>
      <c r="BK237" s="72">
        <v>16077.38922763646</v>
      </c>
      <c r="BL237" s="72">
        <v>13496.616733252642</v>
      </c>
      <c r="BM237" s="72">
        <v>13214.084800042203</v>
      </c>
      <c r="BN237" s="72">
        <v>12212.661983582666</v>
      </c>
      <c r="BO237" s="72">
        <v>9669.3021759222647</v>
      </c>
      <c r="BP237" s="72">
        <v>7043.8656375190258</v>
      </c>
      <c r="BQ237" s="72">
        <v>5404.894675225838</v>
      </c>
      <c r="BR237" s="72">
        <v>3670.5540558446928</v>
      </c>
      <c r="BS237" s="72">
        <v>3094.8036969788809</v>
      </c>
      <c r="BT237" s="72">
        <v>2730.2888048172608</v>
      </c>
      <c r="BU237" s="72">
        <v>2065.0469405765302</v>
      </c>
      <c r="BV237" s="72">
        <v>1509.0334970907111</v>
      </c>
      <c r="BW237" s="72">
        <v>1080.1022537186975</v>
      </c>
      <c r="BX237" s="72">
        <v>699.49010919338411</v>
      </c>
      <c r="BY237" s="76">
        <v>527.26616364638028</v>
      </c>
    </row>
    <row r="238" spans="1:77" x14ac:dyDescent="0.35">
      <c r="A238" s="65" t="s">
        <v>675</v>
      </c>
      <c r="B238" s="66" t="s">
        <v>669</v>
      </c>
      <c r="C238" s="65" t="s">
        <v>1271</v>
      </c>
      <c r="D238" s="65" t="s">
        <v>675</v>
      </c>
      <c r="E238" s="65" t="s">
        <v>674</v>
      </c>
      <c r="F238" s="65" t="s">
        <v>1279</v>
      </c>
      <c r="G238" s="66">
        <v>806</v>
      </c>
      <c r="H238" s="68">
        <v>108669.32321418403</v>
      </c>
      <c r="I238" s="69">
        <v>4</v>
      </c>
      <c r="J23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43468</v>
      </c>
      <c r="K23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645</v>
      </c>
      <c r="L238" s="88">
        <f>SUM(Table13453[[#This Row],[HC PiN]:[IDP PiN]])</f>
        <v>44113</v>
      </c>
      <c r="M238" s="68">
        <f>Table13453[[#This Row],[Total PiN]]*Table13453[[#This Row],[Boys (0-17)2]]</f>
        <v>11140.637054611767</v>
      </c>
      <c r="N238" s="68">
        <f>Table13453[[#This Row],[Total PiN]]*Table13453[[#This Row],[Men (18+)3]]</f>
        <v>11156.899458742357</v>
      </c>
      <c r="O238" s="68">
        <f>Table13453[[#This Row],[Total PiN]]*Table13453[[#This Row],[Girls (0-17)4]]</f>
        <v>10784.009509201827</v>
      </c>
      <c r="P238" s="68">
        <f>Table13453[[#This Row],[Total PiN]]*Table13453[[#This Row],[Women (18+)5]]</f>
        <v>11031.453977444065</v>
      </c>
      <c r="Q238" s="70">
        <v>0.25254770826313711</v>
      </c>
      <c r="R238" s="70">
        <v>0.25291636158824737</v>
      </c>
      <c r="S238" s="70">
        <v>0.24446329900940372</v>
      </c>
      <c r="T238" s="70">
        <v>0.25007263113921213</v>
      </c>
      <c r="U238" s="65">
        <v>27444.188536248301</v>
      </c>
      <c r="V238" s="65">
        <v>27484.249843588692</v>
      </c>
      <c r="W238" s="65">
        <v>26565.661254058607</v>
      </c>
      <c r="X238" s="71">
        <v>27175.223580288464</v>
      </c>
      <c r="Y238" s="67">
        <v>54928.438379836996</v>
      </c>
      <c r="Z238" s="67">
        <v>53740.884834347075</v>
      </c>
      <c r="AA238" s="66">
        <v>9512.4293733437589</v>
      </c>
      <c r="AB238" s="65">
        <v>7882.6491968114342</v>
      </c>
      <c r="AC238" s="65">
        <v>6098.6477275211446</v>
      </c>
      <c r="AD238" s="65">
        <v>5060.15400726192</v>
      </c>
      <c r="AE238" s="65">
        <v>5121.3404369020782</v>
      </c>
      <c r="AF238" s="65">
        <v>4807.8636817626621</v>
      </c>
      <c r="AG238" s="65">
        <v>4012.8841276207195</v>
      </c>
      <c r="AH238" s="65">
        <v>2969.2836010309993</v>
      </c>
      <c r="AI238" s="65">
        <v>2188.6043028629551</v>
      </c>
      <c r="AJ238" s="65">
        <v>1466.7909752303642</v>
      </c>
      <c r="AK238" s="65">
        <v>1180.6428174573668</v>
      </c>
      <c r="AL238" s="65">
        <v>1069.8382977915919</v>
      </c>
      <c r="AM238" s="65">
        <v>879.11819355557748</v>
      </c>
      <c r="AN238" s="65">
        <v>622.13015832540361</v>
      </c>
      <c r="AO238" s="65">
        <v>423.94474593704848</v>
      </c>
      <c r="AP238" s="65">
        <v>263.89217901791676</v>
      </c>
      <c r="AQ238" s="71">
        <v>180.67101191412414</v>
      </c>
      <c r="AR238" s="66">
        <v>9869.3693835797094</v>
      </c>
      <c r="AS238" s="65">
        <v>8162.7820626162329</v>
      </c>
      <c r="AT238" s="65">
        <v>6290.0355329968452</v>
      </c>
      <c r="AU238" s="65">
        <v>5143.7440084492264</v>
      </c>
      <c r="AV238" s="65">
        <v>5281.7362441798823</v>
      </c>
      <c r="AW238" s="65">
        <v>5032.6024941066844</v>
      </c>
      <c r="AX238" s="65">
        <v>4194.1752070705998</v>
      </c>
      <c r="AY238" s="65">
        <v>3106.6684262232307</v>
      </c>
      <c r="AZ238" s="65">
        <v>2367.0153610023294</v>
      </c>
      <c r="BA238" s="65">
        <v>1500.2658709720408</v>
      </c>
      <c r="BB238" s="65">
        <v>1062.6149063038695</v>
      </c>
      <c r="BC238" s="65">
        <v>875.68343222726367</v>
      </c>
      <c r="BD238" s="65">
        <v>710.51655512084858</v>
      </c>
      <c r="BE238" s="65">
        <v>530.99422983680165</v>
      </c>
      <c r="BF238" s="65">
        <v>373.67966723065661</v>
      </c>
      <c r="BG238" s="65">
        <v>252.12700477189858</v>
      </c>
      <c r="BH238" s="71">
        <v>174.42799314886852</v>
      </c>
      <c r="BI238" s="66">
        <v>19381.798756923465</v>
      </c>
      <c r="BJ238" s="65">
        <v>16045.431259427669</v>
      </c>
      <c r="BK238" s="65">
        <v>12388.683260517988</v>
      </c>
      <c r="BL238" s="65">
        <v>10203.898015711145</v>
      </c>
      <c r="BM238" s="65">
        <v>10403.07668108196</v>
      </c>
      <c r="BN238" s="65">
        <v>9840.4661758693455</v>
      </c>
      <c r="BO238" s="65">
        <v>8207.0593346913211</v>
      </c>
      <c r="BP238" s="65">
        <v>6075.9520272542295</v>
      </c>
      <c r="BQ238" s="65">
        <v>4555.6196638652846</v>
      </c>
      <c r="BR238" s="65">
        <v>2967.0568462024057</v>
      </c>
      <c r="BS238" s="65">
        <v>2243.2577237612368</v>
      </c>
      <c r="BT238" s="65">
        <v>1945.521730018856</v>
      </c>
      <c r="BU238" s="65">
        <v>1589.6347486764262</v>
      </c>
      <c r="BV238" s="65">
        <v>1153.1243881622056</v>
      </c>
      <c r="BW238" s="65">
        <v>797.62441316770514</v>
      </c>
      <c r="BX238" s="65">
        <v>516.0191837898152</v>
      </c>
      <c r="BY238" s="71">
        <v>355.0990050629926</v>
      </c>
    </row>
    <row r="239" spans="1:77" x14ac:dyDescent="0.35">
      <c r="A239" s="72" t="s">
        <v>677</v>
      </c>
      <c r="B239" s="73" t="s">
        <v>669</v>
      </c>
      <c r="C239" s="72" t="s">
        <v>1271</v>
      </c>
      <c r="D239" s="72" t="s">
        <v>677</v>
      </c>
      <c r="E239" s="72" t="s">
        <v>676</v>
      </c>
      <c r="F239" s="72" t="s">
        <v>1280</v>
      </c>
      <c r="G239" s="73">
        <v>1338</v>
      </c>
      <c r="H239" s="74">
        <v>75299.956591966722</v>
      </c>
      <c r="I239" s="75">
        <v>4</v>
      </c>
      <c r="J23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30120</v>
      </c>
      <c r="K23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1070</v>
      </c>
      <c r="L239" s="89">
        <f>SUM(Table13453[[#This Row],[HC PiN]:[IDP PiN]])</f>
        <v>31190</v>
      </c>
      <c r="M239" s="74">
        <f>Table13453[[#This Row],[Total PiN]]*Table13453[[#This Row],[Boys (0-17)2]]</f>
        <v>7929.5690040720401</v>
      </c>
      <c r="N239" s="74">
        <f>Table13453[[#This Row],[Total PiN]]*Table13453[[#This Row],[Men (18+)3]]</f>
        <v>7692.7444918930059</v>
      </c>
      <c r="O239" s="74">
        <f>Table13453[[#This Row],[Total PiN]]*Table13453[[#This Row],[Girls (0-17)4]]</f>
        <v>7699.8127862549809</v>
      </c>
      <c r="P239" s="74">
        <f>Table13453[[#This Row],[Total PiN]]*Table13453[[#This Row],[Women (18+)5]]</f>
        <v>7867.8737177799785</v>
      </c>
      <c r="Q239" s="70">
        <v>0.25423433805937928</v>
      </c>
      <c r="R239" s="70">
        <v>0.24664137518092358</v>
      </c>
      <c r="S239" s="70">
        <v>0.24686799571192627</v>
      </c>
      <c r="T239" s="70">
        <v>0.25225629104777103</v>
      </c>
      <c r="U239" s="72">
        <v>19143.834620058653</v>
      </c>
      <c r="V239" s="72">
        <v>18572.084844906523</v>
      </c>
      <c r="W239" s="72">
        <v>18589.149361053875</v>
      </c>
      <c r="X239" s="76">
        <v>18994.887765947682</v>
      </c>
      <c r="Y239" s="67">
        <v>37715.919464965176</v>
      </c>
      <c r="Z239" s="67">
        <v>37584.03712700156</v>
      </c>
      <c r="AA239" s="73">
        <v>7055.0938965708756</v>
      </c>
      <c r="AB239" s="72">
        <v>5528.0042850094987</v>
      </c>
      <c r="AC239" s="72">
        <v>4019.6096392784307</v>
      </c>
      <c r="AD239" s="72">
        <v>3291.8130946010774</v>
      </c>
      <c r="AE239" s="72">
        <v>3480.9676319230161</v>
      </c>
      <c r="AF239" s="72">
        <v>3310.1387702391312</v>
      </c>
      <c r="AG239" s="72">
        <v>2741.8862136225871</v>
      </c>
      <c r="AH239" s="72">
        <v>2074.9452860700435</v>
      </c>
      <c r="AI239" s="72">
        <v>1615.8993193077522</v>
      </c>
      <c r="AJ239" s="72">
        <v>1103.5266995671202</v>
      </c>
      <c r="AK239" s="72">
        <v>892.49700670574009</v>
      </c>
      <c r="AL239" s="72">
        <v>798.4193649237327</v>
      </c>
      <c r="AM239" s="72">
        <v>622.12010602284408</v>
      </c>
      <c r="AN239" s="72">
        <v>434.43630116600627</v>
      </c>
      <c r="AO239" s="72">
        <v>297.41907017298729</v>
      </c>
      <c r="AP239" s="72">
        <v>185.66421701390371</v>
      </c>
      <c r="AQ239" s="76">
        <v>131.59622480680446</v>
      </c>
      <c r="AR239" s="73">
        <v>7048.2891189917555</v>
      </c>
      <c r="AS239" s="72">
        <v>5703.1722218403575</v>
      </c>
      <c r="AT239" s="72">
        <v>4289.1205217372444</v>
      </c>
      <c r="AU239" s="72">
        <v>3445.5698446361271</v>
      </c>
      <c r="AV239" s="72">
        <v>3432.4277324636173</v>
      </c>
      <c r="AW239" s="72">
        <v>3260.2259404636147</v>
      </c>
      <c r="AX239" s="72">
        <v>2833.3588416631819</v>
      </c>
      <c r="AY239" s="72">
        <v>2138.2711208399924</v>
      </c>
      <c r="AZ239" s="72">
        <v>1609.4478590640401</v>
      </c>
      <c r="BA239" s="72">
        <v>1051.4621924474002</v>
      </c>
      <c r="BB239" s="72">
        <v>819.6793635092663</v>
      </c>
      <c r="BC239" s="72">
        <v>684.36047719735757</v>
      </c>
      <c r="BD239" s="72">
        <v>534.19388177190183</v>
      </c>
      <c r="BE239" s="72">
        <v>374.02999189132095</v>
      </c>
      <c r="BF239" s="72">
        <v>242.15276603345924</v>
      </c>
      <c r="BG239" s="72">
        <v>145.27029041641293</v>
      </c>
      <c r="BH239" s="76">
        <v>104.88729999813829</v>
      </c>
      <c r="BI239" s="73">
        <v>14103.383015562633</v>
      </c>
      <c r="BJ239" s="72">
        <v>11231.176506849853</v>
      </c>
      <c r="BK239" s="72">
        <v>8308.7301610156737</v>
      </c>
      <c r="BL239" s="72">
        <v>6737.3829392372045</v>
      </c>
      <c r="BM239" s="72">
        <v>6913.3953643866325</v>
      </c>
      <c r="BN239" s="72">
        <v>6570.3647107027455</v>
      </c>
      <c r="BO239" s="72">
        <v>5575.2450552857699</v>
      </c>
      <c r="BP239" s="72">
        <v>4213.2164069100354</v>
      </c>
      <c r="BQ239" s="72">
        <v>3225.3471783717923</v>
      </c>
      <c r="BR239" s="72">
        <v>2154.9888920145208</v>
      </c>
      <c r="BS239" s="72">
        <v>1712.1763702150067</v>
      </c>
      <c r="BT239" s="72">
        <v>1482.7798421210907</v>
      </c>
      <c r="BU239" s="72">
        <v>1156.313987794746</v>
      </c>
      <c r="BV239" s="72">
        <v>808.46629305732733</v>
      </c>
      <c r="BW239" s="72">
        <v>539.57183620644651</v>
      </c>
      <c r="BX239" s="72">
        <v>330.9345074303165</v>
      </c>
      <c r="BY239" s="76">
        <v>236.48352480494279</v>
      </c>
    </row>
    <row r="240" spans="1:77" x14ac:dyDescent="0.35">
      <c r="A240" s="65" t="s">
        <v>679</v>
      </c>
      <c r="B240" s="66" t="s">
        <v>669</v>
      </c>
      <c r="C240" s="65" t="s">
        <v>1271</v>
      </c>
      <c r="D240" s="65" t="s">
        <v>679</v>
      </c>
      <c r="E240" s="65" t="s">
        <v>678</v>
      </c>
      <c r="F240" s="65" t="s">
        <v>1281</v>
      </c>
      <c r="G240" s="66">
        <v>5022</v>
      </c>
      <c r="H240" s="68">
        <v>109020.59456753157</v>
      </c>
      <c r="I240" s="69">
        <v>5</v>
      </c>
      <c r="J24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87216</v>
      </c>
      <c r="K24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5022</v>
      </c>
      <c r="L240" s="88">
        <f>SUM(Table13453[[#This Row],[HC PiN]:[IDP PiN]])</f>
        <v>92238</v>
      </c>
      <c r="M240" s="68">
        <f>Table13453[[#This Row],[Total PiN]]*Table13453[[#This Row],[Boys (0-17)2]]</f>
        <v>22435.56021360034</v>
      </c>
      <c r="N240" s="68">
        <f>Table13453[[#This Row],[Total PiN]]*Table13453[[#This Row],[Men (18+)3]]</f>
        <v>22567.402293306222</v>
      </c>
      <c r="O240" s="68">
        <f>Table13453[[#This Row],[Total PiN]]*Table13453[[#This Row],[Girls (0-17)4]]</f>
        <v>22298.052848728817</v>
      </c>
      <c r="P240" s="68">
        <f>Table13453[[#This Row],[Total PiN]]*Table13453[[#This Row],[Women (18+)5]]</f>
        <v>24936.984644364646</v>
      </c>
      <c r="Q240" s="70">
        <v>0.24323554515059237</v>
      </c>
      <c r="R240" s="70">
        <v>0.24466491352052541</v>
      </c>
      <c r="S240" s="70">
        <v>0.24174475648570889</v>
      </c>
      <c r="T240" s="70">
        <v>0.2703547848431736</v>
      </c>
      <c r="U240" s="65">
        <v>26517.68375227525</v>
      </c>
      <c r="V240" s="65">
        <v>26673.514341821374</v>
      </c>
      <c r="W240" s="65">
        <v>26355.157085655119</v>
      </c>
      <c r="X240" s="71">
        <v>29474.239387779857</v>
      </c>
      <c r="Y240" s="67">
        <v>53191.198094096624</v>
      </c>
      <c r="Z240" s="67">
        <v>55829.396473434972</v>
      </c>
      <c r="AA240" s="66">
        <v>8977.4835725461016</v>
      </c>
      <c r="AB240" s="65">
        <v>7806.3905919310182</v>
      </c>
      <c r="AC240" s="65">
        <v>6334.37090341361</v>
      </c>
      <c r="AD240" s="65">
        <v>5293.9288709116881</v>
      </c>
      <c r="AE240" s="65">
        <v>5101.6219513035721</v>
      </c>
      <c r="AF240" s="65">
        <v>4830.3556228754751</v>
      </c>
      <c r="AG240" s="65">
        <v>4354.6939306494614</v>
      </c>
      <c r="AH240" s="65">
        <v>3376.6369228685357</v>
      </c>
      <c r="AI240" s="65">
        <v>2578.2459938346506</v>
      </c>
      <c r="AJ240" s="65">
        <v>1739.7274532948261</v>
      </c>
      <c r="AK240" s="65">
        <v>1352.7663055651901</v>
      </c>
      <c r="AL240" s="65">
        <v>1212.4191023834378</v>
      </c>
      <c r="AM240" s="65">
        <v>966.99171135375161</v>
      </c>
      <c r="AN240" s="65">
        <v>728.61550701111241</v>
      </c>
      <c r="AO240" s="65">
        <v>547.87234648388369</v>
      </c>
      <c r="AP240" s="65">
        <v>352.00621334375273</v>
      </c>
      <c r="AQ240" s="71">
        <v>275.26947366489838</v>
      </c>
      <c r="AR240" s="66">
        <v>9176.3997021283849</v>
      </c>
      <c r="AS240" s="65">
        <v>7897.5678729665633</v>
      </c>
      <c r="AT240" s="65">
        <v>6305.1815104220932</v>
      </c>
      <c r="AU240" s="65">
        <v>5080.4857068888514</v>
      </c>
      <c r="AV240" s="65">
        <v>4650.1766708713594</v>
      </c>
      <c r="AW240" s="65">
        <v>4368.9022949999789</v>
      </c>
      <c r="AX240" s="65">
        <v>4080.1493278673202</v>
      </c>
      <c r="AY240" s="65">
        <v>3196.6188415897914</v>
      </c>
      <c r="AZ240" s="65">
        <v>2487.7794436765735</v>
      </c>
      <c r="BA240" s="65">
        <v>1607.6915411397663</v>
      </c>
      <c r="BB240" s="65">
        <v>1158.9196526269354</v>
      </c>
      <c r="BC240" s="65">
        <v>949.28991535321006</v>
      </c>
      <c r="BD240" s="65">
        <v>718.71493338466701</v>
      </c>
      <c r="BE240" s="65">
        <v>562.26568573985628</v>
      </c>
      <c r="BF240" s="65">
        <v>429.16697157597565</v>
      </c>
      <c r="BG240" s="65">
        <v>287.30321767367417</v>
      </c>
      <c r="BH240" s="71">
        <v>234.58480519161864</v>
      </c>
      <c r="BI240" s="66">
        <v>18153.883274674485</v>
      </c>
      <c r="BJ240" s="65">
        <v>15703.95846489758</v>
      </c>
      <c r="BK240" s="65">
        <v>12639.552413835703</v>
      </c>
      <c r="BL240" s="65">
        <v>10374.41457780054</v>
      </c>
      <c r="BM240" s="65">
        <v>9751.7986221749325</v>
      </c>
      <c r="BN240" s="65">
        <v>9199.257917875455</v>
      </c>
      <c r="BO240" s="65">
        <v>8434.8432585167811</v>
      </c>
      <c r="BP240" s="65">
        <v>6573.2557644583285</v>
      </c>
      <c r="BQ240" s="65">
        <v>5066.0254375112254</v>
      </c>
      <c r="BR240" s="65">
        <v>3347.4189944345922</v>
      </c>
      <c r="BS240" s="65">
        <v>2511.6859581921258</v>
      </c>
      <c r="BT240" s="65">
        <v>2161.7090177366481</v>
      </c>
      <c r="BU240" s="65">
        <v>1685.7066447384191</v>
      </c>
      <c r="BV240" s="65">
        <v>1290.8811927509687</v>
      </c>
      <c r="BW240" s="65">
        <v>977.03931805985951</v>
      </c>
      <c r="BX240" s="65">
        <v>639.30943101742673</v>
      </c>
      <c r="BY240" s="71">
        <v>509.85427885651688</v>
      </c>
    </row>
    <row r="241" spans="1:77" x14ac:dyDescent="0.35">
      <c r="A241" s="72" t="s">
        <v>681</v>
      </c>
      <c r="B241" s="73" t="s">
        <v>669</v>
      </c>
      <c r="C241" s="72" t="s">
        <v>1271</v>
      </c>
      <c r="D241" s="72" t="s">
        <v>681</v>
      </c>
      <c r="E241" s="72" t="s">
        <v>680</v>
      </c>
      <c r="F241" s="72" t="s">
        <v>1282</v>
      </c>
      <c r="G241" s="73">
        <v>4032</v>
      </c>
      <c r="H241" s="74">
        <v>47213.997364124356</v>
      </c>
      <c r="I241" s="75">
        <v>3</v>
      </c>
      <c r="J24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14164</v>
      </c>
      <c r="K24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2822</v>
      </c>
      <c r="L241" s="89">
        <f>SUM(Table13453[[#This Row],[HC PiN]:[IDP PiN]])</f>
        <v>16986</v>
      </c>
      <c r="M241" s="74">
        <f>Table13453[[#This Row],[Total PiN]]*Table13453[[#This Row],[Boys (0-17)2]]</f>
        <v>4025.549111641843</v>
      </c>
      <c r="N241" s="74">
        <f>Table13453[[#This Row],[Total PiN]]*Table13453[[#This Row],[Men (18+)3]]</f>
        <v>4161.5066836326168</v>
      </c>
      <c r="O241" s="74">
        <f>Table13453[[#This Row],[Total PiN]]*Table13453[[#This Row],[Girls (0-17)4]]</f>
        <v>3933.8471818381149</v>
      </c>
      <c r="P241" s="74">
        <f>Table13453[[#This Row],[Total PiN]]*Table13453[[#This Row],[Women (18+)5]]</f>
        <v>4865.0970228874239</v>
      </c>
      <c r="Q241" s="70">
        <v>0.23699217659495131</v>
      </c>
      <c r="R241" s="70">
        <v>0.24499627243804406</v>
      </c>
      <c r="S241" s="70">
        <v>0.23159349946062138</v>
      </c>
      <c r="T241" s="70">
        <v>0.28641805150638311</v>
      </c>
      <c r="U241" s="72">
        <v>11189.348001072125</v>
      </c>
      <c r="V241" s="72">
        <v>11567.253361110104</v>
      </c>
      <c r="W241" s="72">
        <v>10934.454873082113</v>
      </c>
      <c r="X241" s="76">
        <v>13522.941128860006</v>
      </c>
      <c r="Y241" s="67">
        <v>22756.601362182228</v>
      </c>
      <c r="Z241" s="67">
        <v>24457.396001942121</v>
      </c>
      <c r="AA241" s="73">
        <v>3411.8030563506672</v>
      </c>
      <c r="AB241" s="72">
        <v>3223.3506342516662</v>
      </c>
      <c r="AC241" s="72">
        <v>2819.5254561033103</v>
      </c>
      <c r="AD241" s="72">
        <v>2426.8372004613843</v>
      </c>
      <c r="AE241" s="72">
        <v>2355.7030064947785</v>
      </c>
      <c r="AF241" s="72">
        <v>2234.3824753478075</v>
      </c>
      <c r="AG241" s="72">
        <v>1972.2410697590169</v>
      </c>
      <c r="AH241" s="72">
        <v>1516.4706457268258</v>
      </c>
      <c r="AI241" s="72">
        <v>1153.3866746750155</v>
      </c>
      <c r="AJ241" s="72">
        <v>782.33761970293494</v>
      </c>
      <c r="AK241" s="72">
        <v>618.96883717480193</v>
      </c>
      <c r="AL241" s="72">
        <v>568.57731075000891</v>
      </c>
      <c r="AM241" s="72">
        <v>482.44483470050642</v>
      </c>
      <c r="AN241" s="72">
        <v>356.76341155921511</v>
      </c>
      <c r="AO241" s="72">
        <v>255.09707943717541</v>
      </c>
      <c r="AP241" s="72">
        <v>165.80951781490268</v>
      </c>
      <c r="AQ241" s="76">
        <v>113.69717163209863</v>
      </c>
      <c r="AR241" s="73">
        <v>3717.9695489037363</v>
      </c>
      <c r="AS241" s="72">
        <v>3329.6482475662297</v>
      </c>
      <c r="AT241" s="72">
        <v>2755.4438858300837</v>
      </c>
      <c r="AU241" s="72">
        <v>2239.9170320558096</v>
      </c>
      <c r="AV241" s="72">
        <v>2013.7818438828585</v>
      </c>
      <c r="AW241" s="72">
        <v>1878.9987673561734</v>
      </c>
      <c r="AX241" s="72">
        <v>1746.429257321211</v>
      </c>
      <c r="AY241" s="72">
        <v>1367.4940485064365</v>
      </c>
      <c r="AZ241" s="72">
        <v>1074.2369530331023</v>
      </c>
      <c r="BA241" s="72">
        <v>692.52584149721054</v>
      </c>
      <c r="BB241" s="72">
        <v>482.99125508490494</v>
      </c>
      <c r="BC241" s="72">
        <v>409.33791650106645</v>
      </c>
      <c r="BD241" s="72">
        <v>353.65479799213006</v>
      </c>
      <c r="BE241" s="72">
        <v>275.15328974165124</v>
      </c>
      <c r="BF241" s="72">
        <v>199.37199294020078</v>
      </c>
      <c r="BG241" s="72">
        <v>116.45626338361078</v>
      </c>
      <c r="BH241" s="76">
        <v>103.19042058582002</v>
      </c>
      <c r="BI241" s="73">
        <v>7129.7726052544022</v>
      </c>
      <c r="BJ241" s="72">
        <v>6552.9988818178963</v>
      </c>
      <c r="BK241" s="72">
        <v>5574.9693419333944</v>
      </c>
      <c r="BL241" s="72">
        <v>4666.7542325171935</v>
      </c>
      <c r="BM241" s="72">
        <v>4369.4848503776375</v>
      </c>
      <c r="BN241" s="72">
        <v>4113.3812427039802</v>
      </c>
      <c r="BO241" s="72">
        <v>3718.6703270802282</v>
      </c>
      <c r="BP241" s="72">
        <v>2883.9646942332624</v>
      </c>
      <c r="BQ241" s="72">
        <v>2227.623627708118</v>
      </c>
      <c r="BR241" s="72">
        <v>1474.8634612001456</v>
      </c>
      <c r="BS241" s="72">
        <v>1101.9600922597069</v>
      </c>
      <c r="BT241" s="72">
        <v>977.91522725107552</v>
      </c>
      <c r="BU241" s="72">
        <v>836.09963269263665</v>
      </c>
      <c r="BV241" s="72">
        <v>631.91670130086641</v>
      </c>
      <c r="BW241" s="72">
        <v>454.46907237737611</v>
      </c>
      <c r="BX241" s="72">
        <v>282.26578119851342</v>
      </c>
      <c r="BY241" s="76">
        <v>216.88759221791861</v>
      </c>
    </row>
    <row r="242" spans="1:77" x14ac:dyDescent="0.35">
      <c r="A242" s="65" t="s">
        <v>330</v>
      </c>
      <c r="B242" s="66" t="s">
        <v>669</v>
      </c>
      <c r="C242" s="65" t="s">
        <v>1271</v>
      </c>
      <c r="D242" s="65" t="s">
        <v>330</v>
      </c>
      <c r="E242" s="65" t="s">
        <v>911</v>
      </c>
      <c r="F242" s="65" t="s">
        <v>1283</v>
      </c>
      <c r="G242" s="66">
        <v>2247</v>
      </c>
      <c r="H242" s="68">
        <v>39909.271176785856</v>
      </c>
      <c r="I242" s="69">
        <v>1.5</v>
      </c>
      <c r="J24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4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42" s="88">
        <f>SUM(Table13453[[#This Row],[HC PiN]:[IDP PiN]])</f>
        <v>0</v>
      </c>
      <c r="M242" s="68">
        <f>Table13453[[#This Row],[Total PiN]]*Table13453[[#This Row],[Boys (0-17)2]]</f>
        <v>0</v>
      </c>
      <c r="N242" s="68">
        <f>Table13453[[#This Row],[Total PiN]]*Table13453[[#This Row],[Men (18+)3]]</f>
        <v>0</v>
      </c>
      <c r="O242" s="68">
        <f>Table13453[[#This Row],[Total PiN]]*Table13453[[#This Row],[Girls (0-17)4]]</f>
        <v>0</v>
      </c>
      <c r="P242" s="68">
        <f>Table13453[[#This Row],[Total PiN]]*Table13453[[#This Row],[Women (18+)5]]</f>
        <v>0</v>
      </c>
      <c r="Q242" s="70">
        <v>0.27187181780375042</v>
      </c>
      <c r="R242" s="70">
        <v>0.24616315309198208</v>
      </c>
      <c r="S242" s="70">
        <v>0.24565354909727946</v>
      </c>
      <c r="T242" s="70">
        <v>0.23631148000698801</v>
      </c>
      <c r="U242" s="65">
        <v>10850.206102055592</v>
      </c>
      <c r="V242" s="65">
        <v>9824.1920304805644</v>
      </c>
      <c r="W242" s="65">
        <v>9803.8541064632045</v>
      </c>
      <c r="X242" s="71">
        <v>9431.0189377864936</v>
      </c>
      <c r="Y242" s="67">
        <v>20674.398132536156</v>
      </c>
      <c r="Z242" s="67">
        <v>19234.873044249696</v>
      </c>
      <c r="AA242" s="66">
        <v>3475.9448054950303</v>
      </c>
      <c r="AB242" s="65">
        <v>2915.788784817199</v>
      </c>
      <c r="AC242" s="65">
        <v>2274.8494180050752</v>
      </c>
      <c r="AD242" s="65">
        <v>1833.8763773423934</v>
      </c>
      <c r="AE242" s="65">
        <v>1622.2141216407053</v>
      </c>
      <c r="AF242" s="65">
        <v>1533.5877500633801</v>
      </c>
      <c r="AG242" s="65">
        <v>1594.2701909196846</v>
      </c>
      <c r="AH242" s="65">
        <v>1221.6013777558201</v>
      </c>
      <c r="AI242" s="65">
        <v>786.09680514936724</v>
      </c>
      <c r="AJ242" s="65">
        <v>503.9460449464483</v>
      </c>
      <c r="AK242" s="65">
        <v>401.58244295224307</v>
      </c>
      <c r="AL242" s="65">
        <v>350.249922335978</v>
      </c>
      <c r="AM242" s="65">
        <v>265.4152291020539</v>
      </c>
      <c r="AN242" s="65">
        <v>185.86008902034527</v>
      </c>
      <c r="AO242" s="65">
        <v>130.02945794293601</v>
      </c>
      <c r="AP242" s="65">
        <v>76.295148811213451</v>
      </c>
      <c r="AQ242" s="71">
        <v>63.265077949820771</v>
      </c>
      <c r="AR242" s="66">
        <v>3504.1237091968123</v>
      </c>
      <c r="AS242" s="65">
        <v>3230.3831221725682</v>
      </c>
      <c r="AT242" s="65">
        <v>2736.021605418101</v>
      </c>
      <c r="AU242" s="65">
        <v>2215.4291797983246</v>
      </c>
      <c r="AV242" s="65">
        <v>1898.4466647861191</v>
      </c>
      <c r="AW242" s="65">
        <v>1725.4472574541383</v>
      </c>
      <c r="AX242" s="65">
        <v>1615.0926484656902</v>
      </c>
      <c r="AY242" s="65">
        <v>1201.976538164093</v>
      </c>
      <c r="AZ242" s="65">
        <v>846.46841504168094</v>
      </c>
      <c r="BA242" s="65">
        <v>503.98390083215008</v>
      </c>
      <c r="BB242" s="65">
        <v>313.21351002749918</v>
      </c>
      <c r="BC242" s="65">
        <v>247.39083715135732</v>
      </c>
      <c r="BD242" s="65">
        <v>208.77852533899073</v>
      </c>
      <c r="BE242" s="65">
        <v>162.95376994901827</v>
      </c>
      <c r="BF242" s="65">
        <v>120.71115898958712</v>
      </c>
      <c r="BG242" s="65">
        <v>83.998860139309485</v>
      </c>
      <c r="BH242" s="71">
        <v>59.978429610718386</v>
      </c>
      <c r="BI242" s="66">
        <v>6980.0685146918413</v>
      </c>
      <c r="BJ242" s="65">
        <v>6146.1719069897663</v>
      </c>
      <c r="BK242" s="65">
        <v>5010.8710234231758</v>
      </c>
      <c r="BL242" s="65">
        <v>4049.3055571407185</v>
      </c>
      <c r="BM242" s="65">
        <v>3520.6607864268249</v>
      </c>
      <c r="BN242" s="65">
        <v>3259.0350075175184</v>
      </c>
      <c r="BO242" s="65">
        <v>3209.3628393853755</v>
      </c>
      <c r="BP242" s="65">
        <v>2423.5779159199133</v>
      </c>
      <c r="BQ242" s="65">
        <v>1632.565220191048</v>
      </c>
      <c r="BR242" s="65">
        <v>1007.9299457785983</v>
      </c>
      <c r="BS242" s="65">
        <v>714.79595297974208</v>
      </c>
      <c r="BT242" s="65">
        <v>597.64075948733523</v>
      </c>
      <c r="BU242" s="65">
        <v>474.19375444104463</v>
      </c>
      <c r="BV242" s="65">
        <v>348.81385896936359</v>
      </c>
      <c r="BW242" s="65">
        <v>250.7406169325231</v>
      </c>
      <c r="BX242" s="65">
        <v>160.29400895052294</v>
      </c>
      <c r="BY242" s="71">
        <v>123.24350756053917</v>
      </c>
    </row>
    <row r="243" spans="1:77" x14ac:dyDescent="0.35">
      <c r="A243" s="72" t="s">
        <v>683</v>
      </c>
      <c r="B243" s="73" t="s">
        <v>669</v>
      </c>
      <c r="C243" s="72" t="s">
        <v>1271</v>
      </c>
      <c r="D243" s="72" t="s">
        <v>683</v>
      </c>
      <c r="E243" s="72" t="s">
        <v>912</v>
      </c>
      <c r="F243" s="72" t="s">
        <v>1284</v>
      </c>
      <c r="G243" s="73">
        <v>5528</v>
      </c>
      <c r="H243" s="74">
        <v>53909.389751777504</v>
      </c>
      <c r="I243" s="75">
        <v>2</v>
      </c>
      <c r="J24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10782</v>
      </c>
      <c r="K24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3317</v>
      </c>
      <c r="L243" s="89">
        <f>SUM(Table13453[[#This Row],[HC PiN]:[IDP PiN]])</f>
        <v>14099</v>
      </c>
      <c r="M243" s="74">
        <f>Table13453[[#This Row],[Total PiN]]*Table13453[[#This Row],[Boys (0-17)2]]</f>
        <v>3591.423976258814</v>
      </c>
      <c r="N243" s="74">
        <f>Table13453[[#This Row],[Total PiN]]*Table13453[[#This Row],[Men (18+)3]]</f>
        <v>3555.162275312503</v>
      </c>
      <c r="O243" s="74">
        <f>Table13453[[#This Row],[Total PiN]]*Table13453[[#This Row],[Girls (0-17)4]]</f>
        <v>3424.1456208395643</v>
      </c>
      <c r="P243" s="74">
        <f>Table13453[[#This Row],[Total PiN]]*Table13453[[#This Row],[Women (18+)5]]</f>
        <v>3528.2681275891155</v>
      </c>
      <c r="Q243" s="70">
        <v>0.25472898618758877</v>
      </c>
      <c r="R243" s="70">
        <v>0.25215705194074067</v>
      </c>
      <c r="S243" s="70">
        <v>0.24286443157951376</v>
      </c>
      <c r="T243" s="70">
        <v>0.25024953029215657</v>
      </c>
      <c r="U243" s="72">
        <v>13732.284197461871</v>
      </c>
      <c r="V243" s="72">
        <v>13593.632791732594</v>
      </c>
      <c r="W243" s="72">
        <v>13092.673298863909</v>
      </c>
      <c r="X243" s="76">
        <v>13490.799463719119</v>
      </c>
      <c r="Y243" s="67">
        <v>27325.916989194466</v>
      </c>
      <c r="Z243" s="67">
        <v>26583.472762583027</v>
      </c>
      <c r="AA243" s="73">
        <v>4410.462207248419</v>
      </c>
      <c r="AB243" s="72">
        <v>3880.1527722336723</v>
      </c>
      <c r="AC243" s="72">
        <v>3179.5736700712455</v>
      </c>
      <c r="AD243" s="72">
        <v>2641.1702647519073</v>
      </c>
      <c r="AE243" s="72">
        <v>2465.4499905380899</v>
      </c>
      <c r="AF243" s="72">
        <v>2290.0338708853515</v>
      </c>
      <c r="AG243" s="72">
        <v>2033.336887058982</v>
      </c>
      <c r="AH243" s="72">
        <v>1549.0595693047942</v>
      </c>
      <c r="AI243" s="72">
        <v>1160.9822797391953</v>
      </c>
      <c r="AJ243" s="72">
        <v>779.16394906334676</v>
      </c>
      <c r="AK243" s="72">
        <v>621.13032795235256</v>
      </c>
      <c r="AL243" s="72">
        <v>537.52104374042233</v>
      </c>
      <c r="AM243" s="72">
        <v>386.69629078752246</v>
      </c>
      <c r="AN243" s="72">
        <v>264.45960041059539</v>
      </c>
      <c r="AO243" s="72">
        <v>183.40729682944254</v>
      </c>
      <c r="AP243" s="72">
        <v>112.52158783882243</v>
      </c>
      <c r="AQ243" s="76">
        <v>88.351154128869894</v>
      </c>
      <c r="AR243" s="73">
        <v>4358.225562155747</v>
      </c>
      <c r="AS243" s="72">
        <v>4083.4771992714227</v>
      </c>
      <c r="AT243" s="72">
        <v>3508.4360790459896</v>
      </c>
      <c r="AU243" s="72">
        <v>2873.7277514699504</v>
      </c>
      <c r="AV243" s="72">
        <v>2532.382645889621</v>
      </c>
      <c r="AW243" s="72">
        <v>2324.3111491502132</v>
      </c>
      <c r="AX243" s="72">
        <v>2122.9204993557014</v>
      </c>
      <c r="AY243" s="72">
        <v>1588.9404516953543</v>
      </c>
      <c r="AZ243" s="72">
        <v>1139.5477319447991</v>
      </c>
      <c r="BA243" s="72">
        <v>718.96483993365985</v>
      </c>
      <c r="BB243" s="72">
        <v>521.82087252594999</v>
      </c>
      <c r="BC243" s="72">
        <v>447.19138348804364</v>
      </c>
      <c r="BD243" s="72">
        <v>395.38116949515432</v>
      </c>
      <c r="BE243" s="72">
        <v>295.82608611258945</v>
      </c>
      <c r="BF243" s="72">
        <v>201.50064537773045</v>
      </c>
      <c r="BG243" s="72">
        <v>123.03966448782796</v>
      </c>
      <c r="BH243" s="76">
        <v>90.223257794711159</v>
      </c>
      <c r="BI243" s="73">
        <v>8768.687769404165</v>
      </c>
      <c r="BJ243" s="72">
        <v>7963.6299715050964</v>
      </c>
      <c r="BK243" s="72">
        <v>6688.0097491172337</v>
      </c>
      <c r="BL243" s="72">
        <v>5514.8980162218577</v>
      </c>
      <c r="BM243" s="72">
        <v>4997.83263642771</v>
      </c>
      <c r="BN243" s="72">
        <v>4614.3450200355664</v>
      </c>
      <c r="BO243" s="72">
        <v>4156.2573864146843</v>
      </c>
      <c r="BP243" s="72">
        <v>3138.0000210001485</v>
      </c>
      <c r="BQ243" s="72">
        <v>2300.5300116839949</v>
      </c>
      <c r="BR243" s="72">
        <v>1498.1287889970063</v>
      </c>
      <c r="BS243" s="72">
        <v>1142.9512004783026</v>
      </c>
      <c r="BT243" s="72">
        <v>984.71242722846603</v>
      </c>
      <c r="BU243" s="72">
        <v>782.07746028267673</v>
      </c>
      <c r="BV243" s="72">
        <v>560.28568652318484</v>
      </c>
      <c r="BW243" s="72">
        <v>384.90794220717294</v>
      </c>
      <c r="BX243" s="72">
        <v>235.56125232665033</v>
      </c>
      <c r="BY243" s="76">
        <v>178.57441192358104</v>
      </c>
    </row>
    <row r="244" spans="1:77" x14ac:dyDescent="0.35">
      <c r="A244" s="65" t="s">
        <v>685</v>
      </c>
      <c r="B244" s="66" t="s">
        <v>669</v>
      </c>
      <c r="C244" s="65" t="s">
        <v>1271</v>
      </c>
      <c r="D244" s="65" t="s">
        <v>685</v>
      </c>
      <c r="E244" s="65" t="s">
        <v>913</v>
      </c>
      <c r="F244" s="65" t="s">
        <v>1285</v>
      </c>
      <c r="G244" s="66">
        <v>1051</v>
      </c>
      <c r="H244" s="68">
        <v>20563.121136534795</v>
      </c>
      <c r="I244" s="69">
        <v>3</v>
      </c>
      <c r="J24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6169</v>
      </c>
      <c r="K24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736</v>
      </c>
      <c r="L244" s="88">
        <f>SUM(Table13453[[#This Row],[HC PiN]:[IDP PiN]])</f>
        <v>6905</v>
      </c>
      <c r="M244" s="68">
        <f>Table13453[[#This Row],[Total PiN]]*Table13453[[#This Row],[Boys (0-17)2]]</f>
        <v>1913.2648431296611</v>
      </c>
      <c r="N244" s="68">
        <f>Table13453[[#This Row],[Total PiN]]*Table13453[[#This Row],[Men (18+)3]]</f>
        <v>1669.9525328288469</v>
      </c>
      <c r="O244" s="68">
        <f>Table13453[[#This Row],[Total PiN]]*Table13453[[#This Row],[Girls (0-17)4]]</f>
        <v>1687.3810430102976</v>
      </c>
      <c r="P244" s="68">
        <f>Table13453[[#This Row],[Total PiN]]*Table13453[[#This Row],[Women (18+)5]]</f>
        <v>1634.4015810311976</v>
      </c>
      <c r="Q244" s="70">
        <v>0.27708397438517901</v>
      </c>
      <c r="R244" s="70">
        <v>0.24184685486297564</v>
      </c>
      <c r="S244" s="70">
        <v>0.24437089688780558</v>
      </c>
      <c r="T244" s="70">
        <v>0.23669827386404019</v>
      </c>
      <c r="U244" s="65">
        <v>5697.7113302749403</v>
      </c>
      <c r="V244" s="65">
        <v>4973.1261730373171</v>
      </c>
      <c r="W244" s="65">
        <v>5025.0283549475998</v>
      </c>
      <c r="X244" s="71">
        <v>4867.2552782749462</v>
      </c>
      <c r="Y244" s="67">
        <v>10670.837503312257</v>
      </c>
      <c r="Z244" s="67">
        <v>9892.2836332225452</v>
      </c>
      <c r="AA244" s="66">
        <v>1818.7427021786168</v>
      </c>
      <c r="AB244" s="65">
        <v>1492.1971538102016</v>
      </c>
      <c r="AC244" s="65">
        <v>1141.445800233425</v>
      </c>
      <c r="AD244" s="65">
        <v>939.20195490832464</v>
      </c>
      <c r="AE244" s="65">
        <v>929.25773246161202</v>
      </c>
      <c r="AF244" s="65">
        <v>890.02308348727604</v>
      </c>
      <c r="AG244" s="65">
        <v>841.66691236184067</v>
      </c>
      <c r="AH244" s="65">
        <v>611.61059392414711</v>
      </c>
      <c r="AI244" s="65">
        <v>367.28773379457971</v>
      </c>
      <c r="AJ244" s="65">
        <v>224.64621201673458</v>
      </c>
      <c r="AK244" s="65">
        <v>171.95281068936418</v>
      </c>
      <c r="AL244" s="65">
        <v>149.54181847619867</v>
      </c>
      <c r="AM244" s="65">
        <v>124.94909601608748</v>
      </c>
      <c r="AN244" s="65">
        <v>83.783522442760258</v>
      </c>
      <c r="AO244" s="65">
        <v>52.552009867245651</v>
      </c>
      <c r="AP244" s="65">
        <v>36.476383168463975</v>
      </c>
      <c r="AQ244" s="71">
        <v>16.94811338567024</v>
      </c>
      <c r="AR244" s="66">
        <v>1807.1920786599428</v>
      </c>
      <c r="AS244" s="65">
        <v>1696.6389141062916</v>
      </c>
      <c r="AT244" s="65">
        <v>1457.3195376409319</v>
      </c>
      <c r="AU244" s="65">
        <v>1177.8698620299638</v>
      </c>
      <c r="AV244" s="65">
        <v>977.31309080794449</v>
      </c>
      <c r="AW244" s="65">
        <v>883.55768432867944</v>
      </c>
      <c r="AX244" s="65">
        <v>862.71261928756303</v>
      </c>
      <c r="AY244" s="65">
        <v>638.22311528551461</v>
      </c>
      <c r="AZ244" s="65">
        <v>421.51840755233974</v>
      </c>
      <c r="BA244" s="65">
        <v>244.28894974269426</v>
      </c>
      <c r="BB244" s="65">
        <v>153.42572227662404</v>
      </c>
      <c r="BC244" s="65">
        <v>114.20499611514708</v>
      </c>
      <c r="BD244" s="65">
        <v>84.077796191479422</v>
      </c>
      <c r="BE244" s="65">
        <v>61.17294701644429</v>
      </c>
      <c r="BF244" s="65">
        <v>43.904578711159083</v>
      </c>
      <c r="BG244" s="65">
        <v>21.205574396705217</v>
      </c>
      <c r="BH244" s="71">
        <v>26.211629162833084</v>
      </c>
      <c r="BI244" s="66">
        <v>3625.9347808385592</v>
      </c>
      <c r="BJ244" s="65">
        <v>3188.8360679164934</v>
      </c>
      <c r="BK244" s="65">
        <v>2598.7653378743566</v>
      </c>
      <c r="BL244" s="65">
        <v>2117.0718169382885</v>
      </c>
      <c r="BM244" s="65">
        <v>1906.5708232695563</v>
      </c>
      <c r="BN244" s="65">
        <v>1773.5807678159554</v>
      </c>
      <c r="BO244" s="65">
        <v>1704.3795316494036</v>
      </c>
      <c r="BP244" s="65">
        <v>1249.8337092096617</v>
      </c>
      <c r="BQ244" s="65">
        <v>788.80614134691939</v>
      </c>
      <c r="BR244" s="65">
        <v>468.93516175942887</v>
      </c>
      <c r="BS244" s="65">
        <v>325.37853296598826</v>
      </c>
      <c r="BT244" s="65">
        <v>263.7468145913457</v>
      </c>
      <c r="BU244" s="65">
        <v>209.0268922075669</v>
      </c>
      <c r="BV244" s="65">
        <v>144.95646945920458</v>
      </c>
      <c r="BW244" s="65">
        <v>96.456588578404748</v>
      </c>
      <c r="BX244" s="65">
        <v>57.681957565169178</v>
      </c>
      <c r="BY244" s="71">
        <v>43.159742548503317</v>
      </c>
    </row>
    <row r="245" spans="1:77" x14ac:dyDescent="0.35">
      <c r="A245" s="72" t="s">
        <v>687</v>
      </c>
      <c r="B245" s="73" t="s">
        <v>669</v>
      </c>
      <c r="C245" s="72" t="s">
        <v>1271</v>
      </c>
      <c r="D245" s="72" t="s">
        <v>687</v>
      </c>
      <c r="E245" s="72" t="s">
        <v>914</v>
      </c>
      <c r="F245" s="72" t="s">
        <v>1286</v>
      </c>
      <c r="G245" s="73">
        <v>408</v>
      </c>
      <c r="H245" s="74">
        <v>40035.69453587295</v>
      </c>
      <c r="I245" s="75">
        <v>0</v>
      </c>
      <c r="J24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4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45" s="89">
        <f>SUM(Table13453[[#This Row],[HC PiN]:[IDP PiN]])</f>
        <v>0</v>
      </c>
      <c r="M245" s="74">
        <f>Table13453[[#This Row],[Total PiN]]*Table13453[[#This Row],[Boys (0-17)2]]</f>
        <v>0</v>
      </c>
      <c r="N245" s="74">
        <f>Table13453[[#This Row],[Total PiN]]*Table13453[[#This Row],[Men (18+)3]]</f>
        <v>0</v>
      </c>
      <c r="O245" s="74">
        <f>Table13453[[#This Row],[Total PiN]]*Table13453[[#This Row],[Girls (0-17)4]]</f>
        <v>0</v>
      </c>
      <c r="P245" s="74">
        <f>Table13453[[#This Row],[Total PiN]]*Table13453[[#This Row],[Women (18+)5]]</f>
        <v>0</v>
      </c>
      <c r="Q245" s="70">
        <v>0.25008512206543776</v>
      </c>
      <c r="R245" s="70">
        <v>0.25288971176769437</v>
      </c>
      <c r="S245" s="70">
        <v>0.24053636684144761</v>
      </c>
      <c r="T245" s="70">
        <v>0.25648879932542029</v>
      </c>
      <c r="U245" s="72">
        <v>10012.331554978366</v>
      </c>
      <c r="V245" s="72">
        <v>10124.615251596366</v>
      </c>
      <c r="W245" s="72">
        <v>9630.0405076328752</v>
      </c>
      <c r="X245" s="76">
        <v>10268.707221665343</v>
      </c>
      <c r="Y245" s="67">
        <v>20136.946806574731</v>
      </c>
      <c r="Z245" s="67">
        <v>19898.747729298218</v>
      </c>
      <c r="AA245" s="73">
        <v>3363.3825251442308</v>
      </c>
      <c r="AB245" s="72">
        <v>2854.5506255768228</v>
      </c>
      <c r="AC245" s="72">
        <v>2263.232528117976</v>
      </c>
      <c r="AD245" s="72">
        <v>1888.4055630848054</v>
      </c>
      <c r="AE245" s="72">
        <v>1880.8292987827726</v>
      </c>
      <c r="AF245" s="72">
        <v>1764.8248073878801</v>
      </c>
      <c r="AG245" s="72">
        <v>1483.1265441778653</v>
      </c>
      <c r="AH245" s="72">
        <v>1122.3972179555215</v>
      </c>
      <c r="AI245" s="72">
        <v>871.83630765529756</v>
      </c>
      <c r="AJ245" s="72">
        <v>588.34168251112044</v>
      </c>
      <c r="AK245" s="72">
        <v>450.12757977076063</v>
      </c>
      <c r="AL245" s="72">
        <v>414.78982465596749</v>
      </c>
      <c r="AM245" s="72">
        <v>381.62558027317294</v>
      </c>
      <c r="AN245" s="72">
        <v>262.94892233050615</v>
      </c>
      <c r="AO245" s="72">
        <v>163.75013045446389</v>
      </c>
      <c r="AP245" s="72">
        <v>84.175270704514844</v>
      </c>
      <c r="AQ245" s="76">
        <v>60.403320714539824</v>
      </c>
      <c r="AR245" s="73">
        <v>3535.8868635597833</v>
      </c>
      <c r="AS245" s="72">
        <v>2976.8951220903241</v>
      </c>
      <c r="AT245" s="72">
        <v>2334.8741363338745</v>
      </c>
      <c r="AU245" s="72">
        <v>1917.9141399476741</v>
      </c>
      <c r="AV245" s="72">
        <v>1957.691432898104</v>
      </c>
      <c r="AW245" s="72">
        <v>1847.9230691609705</v>
      </c>
      <c r="AX245" s="72">
        <v>1498.6310847907107</v>
      </c>
      <c r="AY245" s="72">
        <v>1083.8137619057293</v>
      </c>
      <c r="AZ245" s="72">
        <v>791.75052407904275</v>
      </c>
      <c r="BA245" s="72">
        <v>520.85502585383654</v>
      </c>
      <c r="BB245" s="72">
        <v>426.02565404645952</v>
      </c>
      <c r="BC245" s="72">
        <v>372.79314334349749</v>
      </c>
      <c r="BD245" s="72">
        <v>310.45151243518779</v>
      </c>
      <c r="BE245" s="72">
        <v>231.7248795827702</v>
      </c>
      <c r="BF245" s="72">
        <v>159.73503194786386</v>
      </c>
      <c r="BG245" s="72">
        <v>93.839416687361236</v>
      </c>
      <c r="BH245" s="76">
        <v>76.142007911548703</v>
      </c>
      <c r="BI245" s="73">
        <v>6899.269388704015</v>
      </c>
      <c r="BJ245" s="72">
        <v>5831.445747667146</v>
      </c>
      <c r="BK245" s="72">
        <v>4598.1066644518505</v>
      </c>
      <c r="BL245" s="72">
        <v>3806.3197030324795</v>
      </c>
      <c r="BM245" s="72">
        <v>3838.5207316808769</v>
      </c>
      <c r="BN245" s="72">
        <v>3612.7478765488504</v>
      </c>
      <c r="BO245" s="72">
        <v>2981.7576289685762</v>
      </c>
      <c r="BP245" s="72">
        <v>2206.2109798612505</v>
      </c>
      <c r="BQ245" s="72">
        <v>1663.5868317343402</v>
      </c>
      <c r="BR245" s="72">
        <v>1109.1967083649567</v>
      </c>
      <c r="BS245" s="72">
        <v>876.15323381721998</v>
      </c>
      <c r="BT245" s="72">
        <v>787.58296799946504</v>
      </c>
      <c r="BU245" s="72">
        <v>692.07709270836096</v>
      </c>
      <c r="BV245" s="72">
        <v>494.67380191327624</v>
      </c>
      <c r="BW245" s="72">
        <v>323.48516240232777</v>
      </c>
      <c r="BX245" s="72">
        <v>178.01468739187607</v>
      </c>
      <c r="BY245" s="76">
        <v>136.54532862608852</v>
      </c>
    </row>
    <row r="246" spans="1:77" x14ac:dyDescent="0.35">
      <c r="A246" s="65" t="s">
        <v>689</v>
      </c>
      <c r="B246" s="66" t="s">
        <v>669</v>
      </c>
      <c r="C246" s="65" t="s">
        <v>1271</v>
      </c>
      <c r="D246" s="65" t="s">
        <v>689</v>
      </c>
      <c r="E246" s="65" t="s">
        <v>688</v>
      </c>
      <c r="F246" s="65" t="s">
        <v>1287</v>
      </c>
      <c r="G246" s="66">
        <v>2736</v>
      </c>
      <c r="H246" s="68">
        <v>69674.245626303935</v>
      </c>
      <c r="I246" s="69">
        <v>4</v>
      </c>
      <c r="J24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27870</v>
      </c>
      <c r="K24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2189</v>
      </c>
      <c r="L246" s="88">
        <f>SUM(Table13453[[#This Row],[HC PiN]:[IDP PiN]])</f>
        <v>30059</v>
      </c>
      <c r="M246" s="68">
        <f>Table13453[[#This Row],[Total PiN]]*Table13453[[#This Row],[Boys (0-17)2]]</f>
        <v>7363.1466158371268</v>
      </c>
      <c r="N246" s="68">
        <f>Table13453[[#This Row],[Total PiN]]*Table13453[[#This Row],[Men (18+)3]]</f>
        <v>7901.6072642916461</v>
      </c>
      <c r="O246" s="68">
        <f>Table13453[[#This Row],[Total PiN]]*Table13453[[#This Row],[Girls (0-17)4]]</f>
        <v>7234.1194418695668</v>
      </c>
      <c r="P246" s="68">
        <f>Table13453[[#This Row],[Total PiN]]*Table13453[[#This Row],[Women (18+)5]]</f>
        <v>7560.1266780016576</v>
      </c>
      <c r="Q246" s="70">
        <v>0.24495647279806804</v>
      </c>
      <c r="R246" s="70">
        <v>0.26286993127820774</v>
      </c>
      <c r="S246" s="70">
        <v>0.24066400884492387</v>
      </c>
      <c r="T246" s="70">
        <v>0.25150958707880028</v>
      </c>
      <c r="U246" s="65">
        <v>17067.15745348563</v>
      </c>
      <c r="V246" s="65">
        <v>18315.264159647482</v>
      </c>
      <c r="W246" s="65">
        <v>16768.083265672209</v>
      </c>
      <c r="X246" s="71">
        <v>17523.74074749861</v>
      </c>
      <c r="Y246" s="67">
        <v>35382.421613133112</v>
      </c>
      <c r="Z246" s="67">
        <v>34291.824013170815</v>
      </c>
      <c r="AA246" s="66">
        <v>5282.3749777696075</v>
      </c>
      <c r="AB246" s="65">
        <v>4953.1414366559347</v>
      </c>
      <c r="AC246" s="65">
        <v>4298.4639345604774</v>
      </c>
      <c r="AD246" s="65">
        <v>3650.4011618635313</v>
      </c>
      <c r="AE246" s="65">
        <v>3457.7515717338893</v>
      </c>
      <c r="AF246" s="65">
        <v>3140.7056435741051</v>
      </c>
      <c r="AG246" s="65">
        <v>2474.580323692117</v>
      </c>
      <c r="AH246" s="65">
        <v>1814.2450913288596</v>
      </c>
      <c r="AI246" s="65">
        <v>1423.9257922748543</v>
      </c>
      <c r="AJ246" s="65">
        <v>972.87682220892918</v>
      </c>
      <c r="AK246" s="65">
        <v>806.05931287388944</v>
      </c>
      <c r="AL246" s="65">
        <v>700.74980556885293</v>
      </c>
      <c r="AM246" s="65">
        <v>477.76157746020687</v>
      </c>
      <c r="AN246" s="65">
        <v>330.71382364152493</v>
      </c>
      <c r="AO246" s="65">
        <v>238.84198459182696</v>
      </c>
      <c r="AP246" s="65">
        <v>141.53508754356727</v>
      </c>
      <c r="AQ246" s="71">
        <v>127.69566582864945</v>
      </c>
      <c r="AR246" s="66">
        <v>5565.6121526982088</v>
      </c>
      <c r="AS246" s="65">
        <v>5057.0602088826981</v>
      </c>
      <c r="AT246" s="65">
        <v>4261.3092549354515</v>
      </c>
      <c r="AU246" s="65">
        <v>3618.1612124281692</v>
      </c>
      <c r="AV246" s="65">
        <v>3795.9002877250427</v>
      </c>
      <c r="AW246" s="65">
        <v>3564.7935849962296</v>
      </c>
      <c r="AX246" s="65">
        <v>2648.0071451345907</v>
      </c>
      <c r="AY246" s="65">
        <v>1841.1529094920443</v>
      </c>
      <c r="AZ246" s="65">
        <v>1375.8955289762278</v>
      </c>
      <c r="BA246" s="65">
        <v>907.26676036586775</v>
      </c>
      <c r="BB246" s="65">
        <v>760.876557631016</v>
      </c>
      <c r="BC246" s="65">
        <v>639.97660454397555</v>
      </c>
      <c r="BD246" s="65">
        <v>463.30800599972162</v>
      </c>
      <c r="BE246" s="65">
        <v>343.06592873179716</v>
      </c>
      <c r="BF246" s="65">
        <v>247.18054377047326</v>
      </c>
      <c r="BG246" s="65">
        <v>168.63580147821696</v>
      </c>
      <c r="BH246" s="71">
        <v>124.2191253433856</v>
      </c>
      <c r="BI246" s="66">
        <v>10847.987130467814</v>
      </c>
      <c r="BJ246" s="65">
        <v>10010.201645538631</v>
      </c>
      <c r="BK246" s="65">
        <v>8559.773189495927</v>
      </c>
      <c r="BL246" s="65">
        <v>7268.5623742916996</v>
      </c>
      <c r="BM246" s="65">
        <v>7253.6518594589306</v>
      </c>
      <c r="BN246" s="65">
        <v>6705.4992285703356</v>
      </c>
      <c r="BO246" s="65">
        <v>5122.5874688267077</v>
      </c>
      <c r="BP246" s="65">
        <v>3655.3980008209046</v>
      </c>
      <c r="BQ246" s="65">
        <v>2799.8213212510814</v>
      </c>
      <c r="BR246" s="65">
        <v>1880.1435825747972</v>
      </c>
      <c r="BS246" s="65">
        <v>1566.9358705049053</v>
      </c>
      <c r="BT246" s="65">
        <v>1340.7264101128283</v>
      </c>
      <c r="BU246" s="65">
        <v>941.06958345992848</v>
      </c>
      <c r="BV246" s="65">
        <v>673.77975237332225</v>
      </c>
      <c r="BW246" s="65">
        <v>486.02252836230025</v>
      </c>
      <c r="BX246" s="65">
        <v>310.17088902178426</v>
      </c>
      <c r="BY246" s="71">
        <v>251.91479117203511</v>
      </c>
    </row>
    <row r="247" spans="1:77" x14ac:dyDescent="0.35">
      <c r="A247" s="72" t="s">
        <v>333</v>
      </c>
      <c r="B247" s="73" t="s">
        <v>332</v>
      </c>
      <c r="C247" s="72" t="s">
        <v>1288</v>
      </c>
      <c r="D247" s="72" t="s">
        <v>333</v>
      </c>
      <c r="E247" s="72" t="s">
        <v>916</v>
      </c>
      <c r="F247" s="72" t="s">
        <v>1289</v>
      </c>
      <c r="G247" s="73">
        <v>17947</v>
      </c>
      <c r="H247" s="74">
        <v>162316.52383470302</v>
      </c>
      <c r="I247" s="75">
        <v>4</v>
      </c>
      <c r="J24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64927</v>
      </c>
      <c r="K24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14358</v>
      </c>
      <c r="L247" s="89">
        <f>SUM(Table13453[[#This Row],[HC PiN]:[IDP PiN]])</f>
        <v>79285</v>
      </c>
      <c r="M247" s="74">
        <f>Table13453[[#This Row],[Total PiN]]*Table13453[[#This Row],[Boys (0-17)2]]</f>
        <v>24134.738739592474</v>
      </c>
      <c r="N247" s="74">
        <f>Table13453[[#This Row],[Total PiN]]*Table13453[[#This Row],[Men (18+)3]]</f>
        <v>18265.330256367422</v>
      </c>
      <c r="O247" s="74">
        <f>Table13453[[#This Row],[Total PiN]]*Table13453[[#This Row],[Girls (0-17)4]]</f>
        <v>19702.834416123569</v>
      </c>
      <c r="P247" s="74">
        <f>Table13453[[#This Row],[Total PiN]]*Table13453[[#This Row],[Women (18+)5]]</f>
        <v>17182.096587916509</v>
      </c>
      <c r="Q247" s="70">
        <v>0.30440485261515388</v>
      </c>
      <c r="R247" s="70">
        <v>0.23037561022094247</v>
      </c>
      <c r="S247" s="70">
        <v>0.24850645665792481</v>
      </c>
      <c r="T247" s="70">
        <v>0.21671308050597854</v>
      </c>
      <c r="U247" s="72">
        <v>49409.937514906887</v>
      </c>
      <c r="V247" s="72">
        <v>37393.768227361863</v>
      </c>
      <c r="W247" s="72">
        <v>40336.704195193648</v>
      </c>
      <c r="X247" s="76">
        <v>35176.113897240582</v>
      </c>
      <c r="Y247" s="67">
        <v>86803.70574226875</v>
      </c>
      <c r="Z247" s="67">
        <v>75512.81809243423</v>
      </c>
      <c r="AA247" s="73">
        <v>13786.100297654801</v>
      </c>
      <c r="AB247" s="72">
        <v>12715.747414182697</v>
      </c>
      <c r="AC247" s="72">
        <v>10314.24815245735</v>
      </c>
      <c r="AD247" s="72">
        <v>5473.3489777659524</v>
      </c>
      <c r="AE247" s="72">
        <v>5703.3868793997963</v>
      </c>
      <c r="AF247" s="72">
        <v>5459.1063189386523</v>
      </c>
      <c r="AG247" s="72">
        <v>4574.2557433448756</v>
      </c>
      <c r="AH247" s="72">
        <v>3999.4959506271362</v>
      </c>
      <c r="AI247" s="72">
        <v>3340.4637244372084</v>
      </c>
      <c r="AJ247" s="72">
        <v>2676.6792076337397</v>
      </c>
      <c r="AK247" s="72">
        <v>2196.4864618236779</v>
      </c>
      <c r="AL247" s="72">
        <v>1705.2921760227048</v>
      </c>
      <c r="AM247" s="72">
        <v>1298.3087158180706</v>
      </c>
      <c r="AN247" s="72">
        <v>931.23361572061742</v>
      </c>
      <c r="AO247" s="72">
        <v>657.89221537619062</v>
      </c>
      <c r="AP247" s="72">
        <v>403.479818644266</v>
      </c>
      <c r="AQ247" s="76">
        <v>277.29242258649316</v>
      </c>
      <c r="AR247" s="73">
        <v>17213.50877016177</v>
      </c>
      <c r="AS247" s="72">
        <v>16009.408302898308</v>
      </c>
      <c r="AT247" s="72">
        <v>12728.089949648078</v>
      </c>
      <c r="AU247" s="72">
        <v>5120.5323927225718</v>
      </c>
      <c r="AV247" s="72">
        <v>5428.2681718241556</v>
      </c>
      <c r="AW247" s="72">
        <v>5481.2044343299112</v>
      </c>
      <c r="AX247" s="72">
        <v>5148.4367531259995</v>
      </c>
      <c r="AY247" s="72">
        <v>4909.4762015174438</v>
      </c>
      <c r="AZ247" s="72">
        <v>4002.3442580412971</v>
      </c>
      <c r="BA247" s="72">
        <v>2901.6021505595654</v>
      </c>
      <c r="BB247" s="72">
        <v>2272.5531109512567</v>
      </c>
      <c r="BC247" s="72">
        <v>1843.7008819342132</v>
      </c>
      <c r="BD247" s="72">
        <v>1433.6714199706507</v>
      </c>
      <c r="BE247" s="72">
        <v>976.09437318394873</v>
      </c>
      <c r="BF247" s="72">
        <v>671.34616610668888</v>
      </c>
      <c r="BG247" s="72">
        <v>346.55024697581257</v>
      </c>
      <c r="BH247" s="76">
        <v>316.91815831707356</v>
      </c>
      <c r="BI247" s="73">
        <v>30999.609067816571</v>
      </c>
      <c r="BJ247" s="72">
        <v>28725.155717081001</v>
      </c>
      <c r="BK247" s="72">
        <v>23042.33810210543</v>
      </c>
      <c r="BL247" s="72">
        <v>10593.881370488525</v>
      </c>
      <c r="BM247" s="72">
        <v>11131.655051223952</v>
      </c>
      <c r="BN247" s="72">
        <v>10940.310753268563</v>
      </c>
      <c r="BO247" s="72">
        <v>9722.6924964708742</v>
      </c>
      <c r="BP247" s="72">
        <v>8908.972152144579</v>
      </c>
      <c r="BQ247" s="72">
        <v>7342.8079824785073</v>
      </c>
      <c r="BR247" s="72">
        <v>5578.281358193306</v>
      </c>
      <c r="BS247" s="72">
        <v>4469.0395727749346</v>
      </c>
      <c r="BT247" s="72">
        <v>3548.9930579569173</v>
      </c>
      <c r="BU247" s="72">
        <v>2731.9801357887218</v>
      </c>
      <c r="BV247" s="72">
        <v>1907.3279889045659</v>
      </c>
      <c r="BW247" s="72">
        <v>1329.2383814828797</v>
      </c>
      <c r="BX247" s="72">
        <v>750.03006562007852</v>
      </c>
      <c r="BY247" s="76">
        <v>594.21058090356678</v>
      </c>
    </row>
    <row r="248" spans="1:77" x14ac:dyDescent="0.35">
      <c r="A248" s="65" t="s">
        <v>335</v>
      </c>
      <c r="B248" s="66" t="s">
        <v>332</v>
      </c>
      <c r="C248" s="65" t="s">
        <v>1288</v>
      </c>
      <c r="D248" s="65" t="s">
        <v>335</v>
      </c>
      <c r="E248" s="65" t="s">
        <v>917</v>
      </c>
      <c r="F248" s="65" t="s">
        <v>1290</v>
      </c>
      <c r="G248" s="66">
        <v>18501</v>
      </c>
      <c r="H248" s="68">
        <v>202829.53423853105</v>
      </c>
      <c r="I248" s="69">
        <v>5</v>
      </c>
      <c r="J24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162264</v>
      </c>
      <c r="K24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18501</v>
      </c>
      <c r="L248" s="88">
        <f>SUM(Table13453[[#This Row],[HC PiN]:[IDP PiN]])</f>
        <v>180765</v>
      </c>
      <c r="M248" s="68">
        <f>Table13453[[#This Row],[Total PiN]]*Table13453[[#This Row],[Boys (0-17)2]]</f>
        <v>52813.059017633685</v>
      </c>
      <c r="N248" s="68">
        <f>Table13453[[#This Row],[Total PiN]]*Table13453[[#This Row],[Men (18+)3]]</f>
        <v>44936.748263265697</v>
      </c>
      <c r="O248" s="68">
        <f>Table13453[[#This Row],[Total PiN]]*Table13453[[#This Row],[Girls (0-17)4]]</f>
        <v>41682.501944690128</v>
      </c>
      <c r="P248" s="68">
        <f>Table13453[[#This Row],[Total PiN]]*Table13453[[#This Row],[Women (18+)5]]</f>
        <v>41332.690774410534</v>
      </c>
      <c r="Q248" s="70">
        <v>0.29216418564231839</v>
      </c>
      <c r="R248" s="70">
        <v>0.24859208510090836</v>
      </c>
      <c r="S248" s="70">
        <v>0.23058945008541548</v>
      </c>
      <c r="T248" s="70">
        <v>0.22865427917135803</v>
      </c>
      <c r="U248" s="65">
        <v>59259.525695011158</v>
      </c>
      <c r="V248" s="65">
        <v>50421.816836402519</v>
      </c>
      <c r="W248" s="65">
        <v>46770.350761143825</v>
      </c>
      <c r="X248" s="71">
        <v>46377.840945973599</v>
      </c>
      <c r="Y248" s="67">
        <v>109681.34253141368</v>
      </c>
      <c r="Z248" s="67">
        <v>93148.191707117425</v>
      </c>
      <c r="AA248" s="66">
        <v>14846.573267434234</v>
      </c>
      <c r="AB248" s="65">
        <v>14780.995910688751</v>
      </c>
      <c r="AC248" s="65">
        <v>12748.393838109094</v>
      </c>
      <c r="AD248" s="65">
        <v>6744.4321166542213</v>
      </c>
      <c r="AE248" s="65">
        <v>6501.3996520282917</v>
      </c>
      <c r="AF248" s="65">
        <v>6331.3957175689902</v>
      </c>
      <c r="AG248" s="65">
        <v>5885.886310941486</v>
      </c>
      <c r="AH248" s="65">
        <v>5532.1914976252256</v>
      </c>
      <c r="AI248" s="65">
        <v>5172.9429620181763</v>
      </c>
      <c r="AJ248" s="65">
        <v>4206.1275376850163</v>
      </c>
      <c r="AK248" s="65">
        <v>2984.7537153259054</v>
      </c>
      <c r="AL248" s="65">
        <v>2257.3997898792468</v>
      </c>
      <c r="AM248" s="65">
        <v>1913.3840621888553</v>
      </c>
      <c r="AN248" s="65">
        <v>1387.5612498710213</v>
      </c>
      <c r="AO248" s="65">
        <v>953.01741484261549</v>
      </c>
      <c r="AP248" s="65">
        <v>516.25662053456358</v>
      </c>
      <c r="AQ248" s="71">
        <v>385.48004372171783</v>
      </c>
      <c r="AR248" s="66">
        <v>18715.494966044407</v>
      </c>
      <c r="AS248" s="65">
        <v>19291.204553291154</v>
      </c>
      <c r="AT248" s="65">
        <v>16644.923974057961</v>
      </c>
      <c r="AU248" s="65">
        <v>6792.9192517469846</v>
      </c>
      <c r="AV248" s="65">
        <v>6964.6689991550484</v>
      </c>
      <c r="AW248" s="65">
        <v>6993.1274559882668</v>
      </c>
      <c r="AX248" s="65">
        <v>6474.5042350699478</v>
      </c>
      <c r="AY248" s="65">
        <v>6413.3190296080711</v>
      </c>
      <c r="AZ248" s="65">
        <v>5912.1036057490555</v>
      </c>
      <c r="BA248" s="65">
        <v>4468.1835806062945</v>
      </c>
      <c r="BB248" s="65">
        <v>3507.717487065378</v>
      </c>
      <c r="BC248" s="65">
        <v>2759.4693156721733</v>
      </c>
      <c r="BD248" s="65">
        <v>1873.6676280762558</v>
      </c>
      <c r="BE248" s="65">
        <v>1193.4041262790088</v>
      </c>
      <c r="BF248" s="65">
        <v>797.62355506294898</v>
      </c>
      <c r="BG248" s="65">
        <v>524.5426340262818</v>
      </c>
      <c r="BH248" s="71">
        <v>354.46813391444425</v>
      </c>
      <c r="BI248" s="66">
        <v>33562.06823347864</v>
      </c>
      <c r="BJ248" s="65">
        <v>34072.200463979912</v>
      </c>
      <c r="BK248" s="65">
        <v>29393.317812167053</v>
      </c>
      <c r="BL248" s="65">
        <v>13537.351368401201</v>
      </c>
      <c r="BM248" s="65">
        <v>13466.068651183341</v>
      </c>
      <c r="BN248" s="65">
        <v>13324.523173557258</v>
      </c>
      <c r="BO248" s="65">
        <v>12360.390546011433</v>
      </c>
      <c r="BP248" s="65">
        <v>11945.510527233293</v>
      </c>
      <c r="BQ248" s="65">
        <v>11085.046567767235</v>
      </c>
      <c r="BR248" s="65">
        <v>8674.3111182913108</v>
      </c>
      <c r="BS248" s="65">
        <v>6492.4712023912844</v>
      </c>
      <c r="BT248" s="65">
        <v>5016.86910555142</v>
      </c>
      <c r="BU248" s="65">
        <v>3787.0516902651107</v>
      </c>
      <c r="BV248" s="65">
        <v>2580.9653761500304</v>
      </c>
      <c r="BW248" s="65">
        <v>1750.6409699055644</v>
      </c>
      <c r="BX248" s="65">
        <v>1040.7992545608456</v>
      </c>
      <c r="BY248" s="71">
        <v>739.9481776361622</v>
      </c>
    </row>
    <row r="249" spans="1:77" x14ac:dyDescent="0.35">
      <c r="A249" s="72" t="s">
        <v>337</v>
      </c>
      <c r="B249" s="73" t="s">
        <v>332</v>
      </c>
      <c r="C249" s="72" t="s">
        <v>1288</v>
      </c>
      <c r="D249" s="72" t="s">
        <v>337</v>
      </c>
      <c r="E249" s="72" t="s">
        <v>918</v>
      </c>
      <c r="F249" s="72" t="s">
        <v>1291</v>
      </c>
      <c r="G249" s="73">
        <v>9902</v>
      </c>
      <c r="H249" s="74">
        <v>193099.32058393874</v>
      </c>
      <c r="I249" s="75">
        <v>2</v>
      </c>
      <c r="J24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38620</v>
      </c>
      <c r="K24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5941</v>
      </c>
      <c r="L249" s="89">
        <f>SUM(Table13453[[#This Row],[HC PiN]:[IDP PiN]])</f>
        <v>44561</v>
      </c>
      <c r="M249" s="74">
        <f>Table13453[[#This Row],[Total PiN]]*Table13453[[#This Row],[Boys (0-17)2]]</f>
        <v>13524.92768243064</v>
      </c>
      <c r="N249" s="74">
        <f>Table13453[[#This Row],[Total PiN]]*Table13453[[#This Row],[Men (18+)3]]</f>
        <v>11856.745383025278</v>
      </c>
      <c r="O249" s="74">
        <f>Table13453[[#This Row],[Total PiN]]*Table13453[[#This Row],[Girls (0-17)4]]</f>
        <v>9141.5088537165248</v>
      </c>
      <c r="P249" s="74">
        <f>Table13453[[#This Row],[Total PiN]]*Table13453[[#This Row],[Women (18+)5]]</f>
        <v>10037.818080827563</v>
      </c>
      <c r="Q249" s="70">
        <v>0.3035149050162842</v>
      </c>
      <c r="R249" s="70">
        <v>0.26607897899565264</v>
      </c>
      <c r="S249" s="70">
        <v>0.2051459539444026</v>
      </c>
      <c r="T249" s="70">
        <v>0.22526016204366067</v>
      </c>
      <c r="U249" s="72">
        <v>58608.521945743181</v>
      </c>
      <c r="V249" s="72">
        <v>51379.670065728627</v>
      </c>
      <c r="W249" s="72">
        <v>39613.544327208132</v>
      </c>
      <c r="X249" s="76">
        <v>43497.584245258819</v>
      </c>
      <c r="Y249" s="67">
        <v>109988.19201147181</v>
      </c>
      <c r="Z249" s="67">
        <v>83111.128572466958</v>
      </c>
      <c r="AA249" s="73">
        <v>12433.451884788694</v>
      </c>
      <c r="AB249" s="72">
        <v>12485.398213976528</v>
      </c>
      <c r="AC249" s="72">
        <v>10885.501550734503</v>
      </c>
      <c r="AD249" s="72">
        <v>5920.7142810086661</v>
      </c>
      <c r="AE249" s="72">
        <v>6095.0549960013532</v>
      </c>
      <c r="AF249" s="72">
        <v>5982.2514060230033</v>
      </c>
      <c r="AG249" s="72">
        <v>5320.5488268590198</v>
      </c>
      <c r="AH249" s="72">
        <v>5009.5877437715217</v>
      </c>
      <c r="AI249" s="72">
        <v>4839.9665039735528</v>
      </c>
      <c r="AJ249" s="72">
        <v>4059.1133485842065</v>
      </c>
      <c r="AK249" s="72">
        <v>3162.0154525068451</v>
      </c>
      <c r="AL249" s="72">
        <v>2387.9878917336646</v>
      </c>
      <c r="AM249" s="72">
        <v>1730.7722238907429</v>
      </c>
      <c r="AN249" s="72">
        <v>1186.1978559697934</v>
      </c>
      <c r="AO249" s="72">
        <v>804.77040219838568</v>
      </c>
      <c r="AP249" s="72">
        <v>464.9917813180752</v>
      </c>
      <c r="AQ249" s="76">
        <v>342.80420912840265</v>
      </c>
      <c r="AR249" s="73">
        <v>18932.069595875357</v>
      </c>
      <c r="AS249" s="72">
        <v>19042.684837388697</v>
      </c>
      <c r="AT249" s="72">
        <v>16157.414166712977</v>
      </c>
      <c r="AU249" s="72">
        <v>6630.4412131058643</v>
      </c>
      <c r="AV249" s="72">
        <v>6972.4019102685115</v>
      </c>
      <c r="AW249" s="72">
        <v>7070.6941505217901</v>
      </c>
      <c r="AX249" s="72">
        <v>6683.9134719775948</v>
      </c>
      <c r="AY249" s="72">
        <v>6493.7626091002812</v>
      </c>
      <c r="AZ249" s="72">
        <v>5425.4965357967894</v>
      </c>
      <c r="BA249" s="72">
        <v>4187.3569932337978</v>
      </c>
      <c r="BB249" s="72">
        <v>3943.292284040826</v>
      </c>
      <c r="BC249" s="72">
        <v>3307.7702406656108</v>
      </c>
      <c r="BD249" s="72">
        <v>2212.8244382089329</v>
      </c>
      <c r="BE249" s="72">
        <v>1353.8403920890403</v>
      </c>
      <c r="BF249" s="72">
        <v>822.88967469841361</v>
      </c>
      <c r="BG249" s="72">
        <v>416.80389653652622</v>
      </c>
      <c r="BH249" s="76">
        <v>334.53560125076456</v>
      </c>
      <c r="BI249" s="73">
        <v>31365.521480664058</v>
      </c>
      <c r="BJ249" s="72">
        <v>31528.083051365225</v>
      </c>
      <c r="BK249" s="72">
        <v>27042.915717447479</v>
      </c>
      <c r="BL249" s="72">
        <v>12551.155494114528</v>
      </c>
      <c r="BM249" s="72">
        <v>13067.456906269868</v>
      </c>
      <c r="BN249" s="72">
        <v>13052.945556544792</v>
      </c>
      <c r="BO249" s="72">
        <v>12004.462298836612</v>
      </c>
      <c r="BP249" s="72">
        <v>11503.350352871801</v>
      </c>
      <c r="BQ249" s="72">
        <v>10265.463039770344</v>
      </c>
      <c r="BR249" s="72">
        <v>8246.4703418180052</v>
      </c>
      <c r="BS249" s="72">
        <v>7105.307736547672</v>
      </c>
      <c r="BT249" s="72">
        <v>5695.7581323992763</v>
      </c>
      <c r="BU249" s="72">
        <v>3943.596662099676</v>
      </c>
      <c r="BV249" s="72">
        <v>2540.0382480588341</v>
      </c>
      <c r="BW249" s="72">
        <v>1627.6600768967999</v>
      </c>
      <c r="BX249" s="72">
        <v>881.79567785460154</v>
      </c>
      <c r="BY249" s="76">
        <v>677.33981037916726</v>
      </c>
    </row>
    <row r="250" spans="1:77" x14ac:dyDescent="0.35">
      <c r="A250" s="65" t="s">
        <v>339</v>
      </c>
      <c r="B250" s="66" t="s">
        <v>332</v>
      </c>
      <c r="C250" s="65" t="s">
        <v>1288</v>
      </c>
      <c r="D250" s="65" t="s">
        <v>339</v>
      </c>
      <c r="E250" s="65" t="s">
        <v>919</v>
      </c>
      <c r="F250" s="65" t="s">
        <v>1292</v>
      </c>
      <c r="G250" s="66">
        <v>26387</v>
      </c>
      <c r="H250" s="68">
        <v>141551.96569464344</v>
      </c>
      <c r="I250" s="69">
        <v>2.5</v>
      </c>
      <c r="J25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5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50" s="88">
        <f>SUM(Table13453[[#This Row],[HC PiN]:[IDP PiN]])</f>
        <v>0</v>
      </c>
      <c r="M250" s="68">
        <f>Table13453[[#This Row],[Total PiN]]*Table13453[[#This Row],[Boys (0-17)2]]</f>
        <v>0</v>
      </c>
      <c r="N250" s="68">
        <f>Table13453[[#This Row],[Total PiN]]*Table13453[[#This Row],[Men (18+)3]]</f>
        <v>0</v>
      </c>
      <c r="O250" s="68">
        <f>Table13453[[#This Row],[Total PiN]]*Table13453[[#This Row],[Girls (0-17)4]]</f>
        <v>0</v>
      </c>
      <c r="P250" s="68">
        <f>Table13453[[#This Row],[Total PiN]]*Table13453[[#This Row],[Women (18+)5]]</f>
        <v>0</v>
      </c>
      <c r="Q250" s="70">
        <v>0.29393513753454958</v>
      </c>
      <c r="R250" s="70">
        <v>0.2334589557565703</v>
      </c>
      <c r="S250" s="70">
        <v>0.2387590888243814</v>
      </c>
      <c r="T250" s="70">
        <v>0.23384681788449874</v>
      </c>
      <c r="U250" s="65">
        <v>41607.096504740861</v>
      </c>
      <c r="V250" s="65">
        <v>33046.574096361321</v>
      </c>
      <c r="W250" s="65">
        <v>33796.818350553163</v>
      </c>
      <c r="X250" s="71">
        <v>33101.476742988096</v>
      </c>
      <c r="Y250" s="67">
        <v>74653.670601102174</v>
      </c>
      <c r="Z250" s="67">
        <v>66898.295093541266</v>
      </c>
      <c r="AA250" s="66">
        <v>11158.802153193792</v>
      </c>
      <c r="AB250" s="65">
        <v>10668.859993706099</v>
      </c>
      <c r="AC250" s="65">
        <v>8909.6916698795139</v>
      </c>
      <c r="AD250" s="65">
        <v>4696.8458908461116</v>
      </c>
      <c r="AE250" s="65">
        <v>4552.8492352658595</v>
      </c>
      <c r="AF250" s="65">
        <v>4591.7042763195204</v>
      </c>
      <c r="AG250" s="65">
        <v>4781.0669370309488</v>
      </c>
      <c r="AH250" s="65">
        <v>4411.6569753906278</v>
      </c>
      <c r="AI250" s="65">
        <v>3416.9496569468638</v>
      </c>
      <c r="AJ250" s="65">
        <v>2640.5180849424496</v>
      </c>
      <c r="AK250" s="65">
        <v>2007.044904369641</v>
      </c>
      <c r="AL250" s="65">
        <v>1561.7765665317208</v>
      </c>
      <c r="AM250" s="65">
        <v>1387.7340370146237</v>
      </c>
      <c r="AN250" s="65">
        <v>978.32876991350429</v>
      </c>
      <c r="AO250" s="65">
        <v>618.29272503833079</v>
      </c>
      <c r="AP250" s="65">
        <v>322.12677022646892</v>
      </c>
      <c r="AQ250" s="71">
        <v>194.04644692518536</v>
      </c>
      <c r="AR250" s="66">
        <v>14290.415717673757</v>
      </c>
      <c r="AS250" s="65">
        <v>13530.973547773257</v>
      </c>
      <c r="AT250" s="65">
        <v>10863.4947708278</v>
      </c>
      <c r="AU250" s="65">
        <v>4227.6710069084656</v>
      </c>
      <c r="AV250" s="65">
        <v>3967.9632985723911</v>
      </c>
      <c r="AW250" s="65">
        <v>4155.6738588411517</v>
      </c>
      <c r="AX250" s="65">
        <v>4794.0948664788493</v>
      </c>
      <c r="AY250" s="65">
        <v>4945.4213694832742</v>
      </c>
      <c r="AZ250" s="65">
        <v>4174.0774527593685</v>
      </c>
      <c r="BA250" s="65">
        <v>2974.9928590799832</v>
      </c>
      <c r="BB250" s="65">
        <v>1946.9043854756833</v>
      </c>
      <c r="BC250" s="65">
        <v>1473.8934342648888</v>
      </c>
      <c r="BD250" s="65">
        <v>1242.7999585708922</v>
      </c>
      <c r="BE250" s="65">
        <v>859.19734815285074</v>
      </c>
      <c r="BF250" s="65">
        <v>594.47476827055391</v>
      </c>
      <c r="BG250" s="65">
        <v>353.59173272655613</v>
      </c>
      <c r="BH250" s="71">
        <v>258.03022524244784</v>
      </c>
      <c r="BI250" s="66">
        <v>25449.217870867549</v>
      </c>
      <c r="BJ250" s="65">
        <v>24199.833541479355</v>
      </c>
      <c r="BK250" s="65">
        <v>19773.186440707315</v>
      </c>
      <c r="BL250" s="65">
        <v>8924.5168977545763</v>
      </c>
      <c r="BM250" s="65">
        <v>8520.8125338382506</v>
      </c>
      <c r="BN250" s="65">
        <v>8747.3781351606722</v>
      </c>
      <c r="BO250" s="65">
        <v>9575.1618035097999</v>
      </c>
      <c r="BP250" s="65">
        <v>9357.0783448739021</v>
      </c>
      <c r="BQ250" s="65">
        <v>7591.0271097062341</v>
      </c>
      <c r="BR250" s="65">
        <v>5615.5109440224333</v>
      </c>
      <c r="BS250" s="65">
        <v>3953.9492898453245</v>
      </c>
      <c r="BT250" s="65">
        <v>3035.6700007966092</v>
      </c>
      <c r="BU250" s="65">
        <v>2630.5339955855156</v>
      </c>
      <c r="BV250" s="65">
        <v>1837.5261180663547</v>
      </c>
      <c r="BW250" s="65">
        <v>1212.7674933088847</v>
      </c>
      <c r="BX250" s="65">
        <v>675.71850295302499</v>
      </c>
      <c r="BY250" s="71">
        <v>452.07667216763326</v>
      </c>
    </row>
    <row r="251" spans="1:77" x14ac:dyDescent="0.35">
      <c r="A251" s="72" t="s">
        <v>341</v>
      </c>
      <c r="B251" s="73" t="s">
        <v>332</v>
      </c>
      <c r="C251" s="72" t="s">
        <v>1288</v>
      </c>
      <c r="D251" s="72" t="s">
        <v>341</v>
      </c>
      <c r="E251" s="72" t="s">
        <v>920</v>
      </c>
      <c r="F251" s="72" t="s">
        <v>1293</v>
      </c>
      <c r="G251" s="73">
        <v>5843</v>
      </c>
      <c r="H251" s="74">
        <v>100286.07454942123</v>
      </c>
      <c r="I251" s="75">
        <v>2.5</v>
      </c>
      <c r="J25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5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51" s="89">
        <f>SUM(Table13453[[#This Row],[HC PiN]:[IDP PiN]])</f>
        <v>0</v>
      </c>
      <c r="M251" s="74">
        <f>Table13453[[#This Row],[Total PiN]]*Table13453[[#This Row],[Boys (0-17)2]]</f>
        <v>0</v>
      </c>
      <c r="N251" s="74">
        <f>Table13453[[#This Row],[Total PiN]]*Table13453[[#This Row],[Men (18+)3]]</f>
        <v>0</v>
      </c>
      <c r="O251" s="74">
        <f>Table13453[[#This Row],[Total PiN]]*Table13453[[#This Row],[Girls (0-17)4]]</f>
        <v>0</v>
      </c>
      <c r="P251" s="74">
        <f>Table13453[[#This Row],[Total PiN]]*Table13453[[#This Row],[Women (18+)5]]</f>
        <v>0</v>
      </c>
      <c r="Q251" s="70">
        <v>0.27591487964222677</v>
      </c>
      <c r="R251" s="70">
        <v>0.24848180043030141</v>
      </c>
      <c r="S251" s="70">
        <v>0.22360044308300434</v>
      </c>
      <c r="T251" s="70">
        <v>0.25200287684446765</v>
      </c>
      <c r="U251" s="72">
        <v>27670.420189094941</v>
      </c>
      <c r="V251" s="72">
        <v>24919.264362127615</v>
      </c>
      <c r="W251" s="72">
        <v>22424.010704305791</v>
      </c>
      <c r="X251" s="76">
        <v>25272.3792938929</v>
      </c>
      <c r="Y251" s="67">
        <v>52589.684551222555</v>
      </c>
      <c r="Z251" s="67">
        <v>47696.389998198691</v>
      </c>
      <c r="AA251" s="73">
        <v>7530.3153276093099</v>
      </c>
      <c r="AB251" s="72">
        <v>7054.4752873329026</v>
      </c>
      <c r="AC251" s="72">
        <v>5817.3970151529347</v>
      </c>
      <c r="AD251" s="72">
        <v>3150.7472267792291</v>
      </c>
      <c r="AE251" s="72">
        <v>3308.8209615471883</v>
      </c>
      <c r="AF251" s="72">
        <v>3383.6118795011112</v>
      </c>
      <c r="AG251" s="72">
        <v>3406.6863044951979</v>
      </c>
      <c r="AH251" s="72">
        <v>3172.5203916166774</v>
      </c>
      <c r="AI251" s="72">
        <v>2567.6254338004719</v>
      </c>
      <c r="AJ251" s="72">
        <v>2090.3657804606441</v>
      </c>
      <c r="AK251" s="72">
        <v>1783.7339582114269</v>
      </c>
      <c r="AL251" s="72">
        <v>1434.2610619095826</v>
      </c>
      <c r="AM251" s="72">
        <v>1176.7640968442079</v>
      </c>
      <c r="AN251" s="72">
        <v>824.66448196152407</v>
      </c>
      <c r="AO251" s="72">
        <v>531.99927184484238</v>
      </c>
      <c r="AP251" s="72">
        <v>271.67127249809886</v>
      </c>
      <c r="AQ251" s="76">
        <v>190.73024663332868</v>
      </c>
      <c r="AR251" s="73">
        <v>9453.0258789646487</v>
      </c>
      <c r="AS251" s="72">
        <v>8985.9386274540739</v>
      </c>
      <c r="AT251" s="72">
        <v>7257.935056284693</v>
      </c>
      <c r="AU251" s="72">
        <v>2876.4365854338193</v>
      </c>
      <c r="AV251" s="72">
        <v>2802.6605522750706</v>
      </c>
      <c r="AW251" s="72">
        <v>3000.7288972555621</v>
      </c>
      <c r="AX251" s="72">
        <v>3546.0493547360857</v>
      </c>
      <c r="AY251" s="72">
        <v>3670.6761094634908</v>
      </c>
      <c r="AZ251" s="72">
        <v>3004.7015774235542</v>
      </c>
      <c r="BA251" s="72">
        <v>2192.5569728609985</v>
      </c>
      <c r="BB251" s="72">
        <v>1652.0107293884992</v>
      </c>
      <c r="BC251" s="72">
        <v>1328.4184293954443</v>
      </c>
      <c r="BD251" s="72">
        <v>1053.1927474057582</v>
      </c>
      <c r="BE251" s="72">
        <v>724.33337475753433</v>
      </c>
      <c r="BF251" s="72">
        <v>503.32047642344099</v>
      </c>
      <c r="BG251" s="72">
        <v>322.52450197100063</v>
      </c>
      <c r="BH251" s="76">
        <v>215.17467972889409</v>
      </c>
      <c r="BI251" s="73">
        <v>16983.341206573958</v>
      </c>
      <c r="BJ251" s="72">
        <v>16040.413914786979</v>
      </c>
      <c r="BK251" s="72">
        <v>13075.332071437626</v>
      </c>
      <c r="BL251" s="72">
        <v>6027.1838122130475</v>
      </c>
      <c r="BM251" s="72">
        <v>6111.4815138222602</v>
      </c>
      <c r="BN251" s="72">
        <v>6384.3407767566732</v>
      </c>
      <c r="BO251" s="72">
        <v>6952.7356592312844</v>
      </c>
      <c r="BP251" s="72">
        <v>6843.1965010801696</v>
      </c>
      <c r="BQ251" s="72">
        <v>5572.3270112240261</v>
      </c>
      <c r="BR251" s="72">
        <v>4282.9227533216417</v>
      </c>
      <c r="BS251" s="72">
        <v>3435.7446875999253</v>
      </c>
      <c r="BT251" s="72">
        <v>2762.6794913050267</v>
      </c>
      <c r="BU251" s="72">
        <v>2229.9568442499658</v>
      </c>
      <c r="BV251" s="72">
        <v>1548.9978567190583</v>
      </c>
      <c r="BW251" s="72">
        <v>1035.3197482682831</v>
      </c>
      <c r="BX251" s="72">
        <v>594.19577446909932</v>
      </c>
      <c r="BY251" s="76">
        <v>405.9049263622228</v>
      </c>
    </row>
    <row r="252" spans="1:77" x14ac:dyDescent="0.35">
      <c r="A252" s="65" t="s">
        <v>343</v>
      </c>
      <c r="B252" s="66" t="s">
        <v>332</v>
      </c>
      <c r="C252" s="65" t="s">
        <v>1288</v>
      </c>
      <c r="D252" s="65" t="s">
        <v>343</v>
      </c>
      <c r="E252" s="65" t="s">
        <v>921</v>
      </c>
      <c r="F252" s="65" t="s">
        <v>1294</v>
      </c>
      <c r="G252" s="66">
        <v>3366</v>
      </c>
      <c r="H252" s="68">
        <v>89077.139684203532</v>
      </c>
      <c r="I252" s="69">
        <v>4</v>
      </c>
      <c r="J25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35631</v>
      </c>
      <c r="K25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2693</v>
      </c>
      <c r="L252" s="88">
        <f>SUM(Table13453[[#This Row],[HC PiN]:[IDP PiN]])</f>
        <v>38324</v>
      </c>
      <c r="M252" s="68">
        <f>Table13453[[#This Row],[Total PiN]]*Table13453[[#This Row],[Boys (0-17)2]]</f>
        <v>9594.8353834131249</v>
      </c>
      <c r="N252" s="68">
        <f>Table13453[[#This Row],[Total PiN]]*Table13453[[#This Row],[Men (18+)3]]</f>
        <v>10402.246048017783</v>
      </c>
      <c r="O252" s="68">
        <f>Table13453[[#This Row],[Total PiN]]*Table13453[[#This Row],[Girls (0-17)4]]</f>
        <v>7893.9543143944766</v>
      </c>
      <c r="P252" s="68">
        <f>Table13453[[#This Row],[Total PiN]]*Table13453[[#This Row],[Women (18+)5]]</f>
        <v>10432.964254174605</v>
      </c>
      <c r="Q252" s="70">
        <v>0.25036101094387653</v>
      </c>
      <c r="R252" s="70">
        <v>0.2714290274506258</v>
      </c>
      <c r="S252" s="70">
        <v>0.20597939448894886</v>
      </c>
      <c r="T252" s="70">
        <v>0.27223056711654853</v>
      </c>
      <c r="U252" s="65">
        <v>22301.442743326101</v>
      </c>
      <c r="V252" s="65">
        <v>24178.121392566907</v>
      </c>
      <c r="W252" s="65">
        <v>18348.055294959762</v>
      </c>
      <c r="X252" s="71">
        <v>24249.520253350736</v>
      </c>
      <c r="Y252" s="67">
        <v>46479.564135893008</v>
      </c>
      <c r="Z252" s="67">
        <v>42597.575548310502</v>
      </c>
      <c r="AA252" s="66">
        <v>6132.4793568012637</v>
      </c>
      <c r="AB252" s="65">
        <v>5748.2370534821739</v>
      </c>
      <c r="AC252" s="65">
        <v>4772.8072544406705</v>
      </c>
      <c r="AD252" s="65">
        <v>2688.1207484149231</v>
      </c>
      <c r="AE252" s="65">
        <v>3067.9803993581945</v>
      </c>
      <c r="AF252" s="65">
        <v>3178.8675682429857</v>
      </c>
      <c r="AG252" s="65">
        <v>3083.9790887606969</v>
      </c>
      <c r="AH252" s="65">
        <v>2913.1401511956751</v>
      </c>
      <c r="AI252" s="65">
        <v>2511.5251234344983</v>
      </c>
      <c r="AJ252" s="65">
        <v>2143.3574468088195</v>
      </c>
      <c r="AK252" s="65">
        <v>1979.2352233853533</v>
      </c>
      <c r="AL252" s="65">
        <v>1579.1098693920728</v>
      </c>
      <c r="AM252" s="65">
        <v>1119.5565114574424</v>
      </c>
      <c r="AN252" s="65">
        <v>746.17621043833515</v>
      </c>
      <c r="AO252" s="65">
        <v>478.34022210995909</v>
      </c>
      <c r="AP252" s="65">
        <v>277.60986853335118</v>
      </c>
      <c r="AQ252" s="71">
        <v>177.05345205408659</v>
      </c>
      <c r="AR252" s="66">
        <v>7720.3995058930441</v>
      </c>
      <c r="AS252" s="65">
        <v>7174.3391025285473</v>
      </c>
      <c r="AT252" s="65">
        <v>5770.9044717595652</v>
      </c>
      <c r="AU252" s="65">
        <v>2502.9688493197355</v>
      </c>
      <c r="AV252" s="65">
        <v>3048.3018632036715</v>
      </c>
      <c r="AW252" s="65">
        <v>3274.4809134868915</v>
      </c>
      <c r="AX252" s="65">
        <v>3323.0311663587759</v>
      </c>
      <c r="AY252" s="65">
        <v>3250.2912137107614</v>
      </c>
      <c r="AZ252" s="65">
        <v>2506.5192256665514</v>
      </c>
      <c r="BA252" s="65">
        <v>1872.594769287175</v>
      </c>
      <c r="BB252" s="65">
        <v>1692.5730965448042</v>
      </c>
      <c r="BC252" s="65">
        <v>1477.0384107244645</v>
      </c>
      <c r="BD252" s="65">
        <v>1213.6890042292539</v>
      </c>
      <c r="BE252" s="65">
        <v>792.19423737196007</v>
      </c>
      <c r="BF252" s="65">
        <v>476.21682703992536</v>
      </c>
      <c r="BG252" s="65">
        <v>236.34271675592299</v>
      </c>
      <c r="BH252" s="71">
        <v>147.67876201196788</v>
      </c>
      <c r="BI252" s="66">
        <v>13852.878862694308</v>
      </c>
      <c r="BJ252" s="65">
        <v>12922.57615601072</v>
      </c>
      <c r="BK252" s="65">
        <v>10543.711726200234</v>
      </c>
      <c r="BL252" s="65">
        <v>5191.0895977346581</v>
      </c>
      <c r="BM252" s="65">
        <v>6116.2822625618664</v>
      </c>
      <c r="BN252" s="65">
        <v>6453.3484817298768</v>
      </c>
      <c r="BO252" s="65">
        <v>6407.0102551194723</v>
      </c>
      <c r="BP252" s="65">
        <v>6163.431364906437</v>
      </c>
      <c r="BQ252" s="65">
        <v>5018.0443491010501</v>
      </c>
      <c r="BR252" s="65">
        <v>4015.9522160959941</v>
      </c>
      <c r="BS252" s="65">
        <v>3671.8083199301573</v>
      </c>
      <c r="BT252" s="65">
        <v>3056.1482801165375</v>
      </c>
      <c r="BU252" s="65">
        <v>2333.2455156866963</v>
      </c>
      <c r="BV252" s="65">
        <v>1538.3704478102954</v>
      </c>
      <c r="BW252" s="65">
        <v>954.55704914988451</v>
      </c>
      <c r="BX252" s="65">
        <v>513.95258528927411</v>
      </c>
      <c r="BY252" s="71">
        <v>324.73221406605455</v>
      </c>
    </row>
    <row r="253" spans="1:77" x14ac:dyDescent="0.35">
      <c r="A253" s="72" t="s">
        <v>345</v>
      </c>
      <c r="B253" s="73" t="s">
        <v>332</v>
      </c>
      <c r="C253" s="72" t="s">
        <v>1288</v>
      </c>
      <c r="D253" s="72" t="s">
        <v>345</v>
      </c>
      <c r="E253" s="72" t="s">
        <v>922</v>
      </c>
      <c r="F253" s="72" t="s">
        <v>1295</v>
      </c>
      <c r="G253" s="73">
        <v>8101</v>
      </c>
      <c r="H253" s="74">
        <v>145477.67795504973</v>
      </c>
      <c r="I253" s="75">
        <v>4.5</v>
      </c>
      <c r="J25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5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53" s="89">
        <f>SUM(Table13453[[#This Row],[HC PiN]:[IDP PiN]])</f>
        <v>0</v>
      </c>
      <c r="M253" s="74">
        <f>Table13453[[#This Row],[Total PiN]]*Table13453[[#This Row],[Boys (0-17)2]]</f>
        <v>0</v>
      </c>
      <c r="N253" s="74">
        <f>Table13453[[#This Row],[Total PiN]]*Table13453[[#This Row],[Men (18+)3]]</f>
        <v>0</v>
      </c>
      <c r="O253" s="74">
        <f>Table13453[[#This Row],[Total PiN]]*Table13453[[#This Row],[Girls (0-17)4]]</f>
        <v>0</v>
      </c>
      <c r="P253" s="74">
        <f>Table13453[[#This Row],[Total PiN]]*Table13453[[#This Row],[Women (18+)5]]</f>
        <v>0</v>
      </c>
      <c r="Q253" s="70">
        <v>0.25025167247623259</v>
      </c>
      <c r="R253" s="70">
        <v>0.26874108701175731</v>
      </c>
      <c r="S253" s="70">
        <v>0.20372040069025585</v>
      </c>
      <c r="T253" s="70">
        <v>0.27728683982175412</v>
      </c>
      <c r="U253" s="72">
        <v>36406.032216209947</v>
      </c>
      <c r="V253" s="72">
        <v>39095.829309586428</v>
      </c>
      <c r="W253" s="72">
        <v>29636.770844490729</v>
      </c>
      <c r="X253" s="76">
        <v>40339.045584762607</v>
      </c>
      <c r="Y253" s="67">
        <v>75501.861525796383</v>
      </c>
      <c r="Z253" s="67">
        <v>69975.816429253333</v>
      </c>
      <c r="AA253" s="73">
        <v>9823.2872061958533</v>
      </c>
      <c r="AB253" s="72">
        <v>9296.5129978841924</v>
      </c>
      <c r="AC253" s="72">
        <v>7767.9944835915585</v>
      </c>
      <c r="AD253" s="72">
        <v>4331.1069783826733</v>
      </c>
      <c r="AE253" s="72">
        <v>4784.8710063462941</v>
      </c>
      <c r="AF253" s="72">
        <v>4996.9951157317519</v>
      </c>
      <c r="AG253" s="72">
        <v>5043.5149922831333</v>
      </c>
      <c r="AH253" s="72">
        <v>4855.9071073470659</v>
      </c>
      <c r="AI253" s="72">
        <v>4271.259590619411</v>
      </c>
      <c r="AJ253" s="72">
        <v>3678.687989201122</v>
      </c>
      <c r="AK253" s="72">
        <v>3386.1991429988429</v>
      </c>
      <c r="AL253" s="72">
        <v>2703.7620762160414</v>
      </c>
      <c r="AM253" s="72">
        <v>1891.9648447131653</v>
      </c>
      <c r="AN253" s="72">
        <v>1301.8813433811622</v>
      </c>
      <c r="AO253" s="72">
        <v>891.43525172233979</v>
      </c>
      <c r="AP253" s="72">
        <v>610.02871194987688</v>
      </c>
      <c r="AQ253" s="76">
        <v>340.40759068886501</v>
      </c>
      <c r="AR253" s="73">
        <v>12011.644449517644</v>
      </c>
      <c r="AS253" s="72">
        <v>11774.101060381376</v>
      </c>
      <c r="AT253" s="72">
        <v>9847.1326189669071</v>
      </c>
      <c r="AU253" s="72">
        <v>4166.2576742885203</v>
      </c>
      <c r="AV253" s="72">
        <v>4673.3118926294337</v>
      </c>
      <c r="AW253" s="72">
        <v>4992.4112818000258</v>
      </c>
      <c r="AX253" s="72">
        <v>5235.7028692559397</v>
      </c>
      <c r="AY253" s="72">
        <v>5274.520952191293</v>
      </c>
      <c r="AZ253" s="72">
        <v>4343.9787477649425</v>
      </c>
      <c r="BA253" s="72">
        <v>3287.1403087866229</v>
      </c>
      <c r="BB253" s="72">
        <v>2853.2566890865628</v>
      </c>
      <c r="BC253" s="72">
        <v>2415.0897641007818</v>
      </c>
      <c r="BD253" s="72">
        <v>1848.7227291058678</v>
      </c>
      <c r="BE253" s="72">
        <v>1219.6771523300631</v>
      </c>
      <c r="BF253" s="72">
        <v>787.95410821576547</v>
      </c>
      <c r="BG253" s="72">
        <v>477.66205770957657</v>
      </c>
      <c r="BH253" s="76">
        <v>293.2971696650344</v>
      </c>
      <c r="BI253" s="73">
        <v>21834.931655713495</v>
      </c>
      <c r="BJ253" s="72">
        <v>21070.614058265568</v>
      </c>
      <c r="BK253" s="72">
        <v>17615.127102558468</v>
      </c>
      <c r="BL253" s="72">
        <v>8497.3646526711946</v>
      </c>
      <c r="BM253" s="72">
        <v>9458.1828989757287</v>
      </c>
      <c r="BN253" s="72">
        <v>9989.4063975317786</v>
      </c>
      <c r="BO253" s="72">
        <v>10279.217861539071</v>
      </c>
      <c r="BP253" s="72">
        <v>10130.428059538359</v>
      </c>
      <c r="BQ253" s="72">
        <v>8615.2383383843553</v>
      </c>
      <c r="BR253" s="72">
        <v>6965.8282979877449</v>
      </c>
      <c r="BS253" s="72">
        <v>6239.4558320854057</v>
      </c>
      <c r="BT253" s="72">
        <v>5118.8518403168237</v>
      </c>
      <c r="BU253" s="72">
        <v>3740.6875738190329</v>
      </c>
      <c r="BV253" s="72">
        <v>2521.5584957112246</v>
      </c>
      <c r="BW253" s="72">
        <v>1679.3893599381054</v>
      </c>
      <c r="BX253" s="72">
        <v>1087.6907696594533</v>
      </c>
      <c r="BY253" s="76">
        <v>633.70476035389947</v>
      </c>
    </row>
    <row r="254" spans="1:77" x14ac:dyDescent="0.35">
      <c r="A254" s="65" t="s">
        <v>347</v>
      </c>
      <c r="B254" s="66" t="s">
        <v>332</v>
      </c>
      <c r="C254" s="65" t="s">
        <v>1288</v>
      </c>
      <c r="D254" s="65" t="s">
        <v>347</v>
      </c>
      <c r="E254" s="65" t="s">
        <v>348</v>
      </c>
      <c r="F254" s="65" t="s">
        <v>1296</v>
      </c>
      <c r="G254" s="66">
        <v>3102</v>
      </c>
      <c r="H254" s="68">
        <v>83972.76345950918</v>
      </c>
      <c r="I254" s="69">
        <v>5</v>
      </c>
      <c r="J25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67178</v>
      </c>
      <c r="K25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3102</v>
      </c>
      <c r="L254" s="88">
        <f>SUM(Table13453[[#This Row],[HC PiN]:[IDP PiN]])</f>
        <v>70280</v>
      </c>
      <c r="M254" s="68">
        <f>Table13453[[#This Row],[Total PiN]]*Table13453[[#This Row],[Boys (0-17)2]]</f>
        <v>19909.315223842401</v>
      </c>
      <c r="N254" s="68">
        <f>Table13453[[#This Row],[Total PiN]]*Table13453[[#This Row],[Men (18+)3]]</f>
        <v>17629.52679498788</v>
      </c>
      <c r="O254" s="68">
        <f>Table13453[[#This Row],[Total PiN]]*Table13453[[#This Row],[Girls (0-17)4]]</f>
        <v>15896.514593223661</v>
      </c>
      <c r="P254" s="68">
        <f>Table13453[[#This Row],[Total PiN]]*Table13453[[#This Row],[Women (18+)5]]</f>
        <v>16844.643387946046</v>
      </c>
      <c r="Q254" s="70">
        <v>0.28328564632672737</v>
      </c>
      <c r="R254" s="70">
        <v>0.25084699480631589</v>
      </c>
      <c r="S254" s="70">
        <v>0.22618831236800885</v>
      </c>
      <c r="T254" s="70">
        <v>0.23967904649894772</v>
      </c>
      <c r="U254" s="65">
        <v>23788.278570468454</v>
      </c>
      <c r="V254" s="65">
        <v>21064.315359399494</v>
      </c>
      <c r="W254" s="65">
        <v>18993.657651784382</v>
      </c>
      <c r="X254" s="71">
        <v>20126.511877856839</v>
      </c>
      <c r="Y254" s="67">
        <v>44852.593929867944</v>
      </c>
      <c r="Z254" s="67">
        <v>39120.169529641222</v>
      </c>
      <c r="AA254" s="66">
        <v>5959.6973263520713</v>
      </c>
      <c r="AB254" s="65">
        <v>5989.4865694032214</v>
      </c>
      <c r="AC254" s="65">
        <v>5220.2227959589354</v>
      </c>
      <c r="AD254" s="65">
        <v>2822.5428362834673</v>
      </c>
      <c r="AE254" s="65">
        <v>2836.2818027073254</v>
      </c>
      <c r="AF254" s="65">
        <v>2831.9809112534745</v>
      </c>
      <c r="AG254" s="65">
        <v>2753.8301924970938</v>
      </c>
      <c r="AH254" s="65">
        <v>2538.5488481263228</v>
      </c>
      <c r="AI254" s="65">
        <v>2082.3609358569734</v>
      </c>
      <c r="AJ254" s="65">
        <v>1691.3699456442662</v>
      </c>
      <c r="AK254" s="65">
        <v>1453.9041201930538</v>
      </c>
      <c r="AL254" s="65">
        <v>1100.4495957968973</v>
      </c>
      <c r="AM254" s="65">
        <v>715.94002055346778</v>
      </c>
      <c r="AN254" s="65">
        <v>470.22987564966462</v>
      </c>
      <c r="AO254" s="65">
        <v>317.57087096357725</v>
      </c>
      <c r="AP254" s="65">
        <v>192.31836278534104</v>
      </c>
      <c r="AQ254" s="71">
        <v>143.4345196160649</v>
      </c>
      <c r="AR254" s="66">
        <v>7819.2489729343579</v>
      </c>
      <c r="AS254" s="65">
        <v>7695.3003977278095</v>
      </c>
      <c r="AT254" s="65">
        <v>6460.1179795921926</v>
      </c>
      <c r="AU254" s="65">
        <v>2744.5377291281038</v>
      </c>
      <c r="AV254" s="65">
        <v>3187.3068508749343</v>
      </c>
      <c r="AW254" s="65">
        <v>3208.1013772443175</v>
      </c>
      <c r="AX254" s="65">
        <v>2668.6323485409935</v>
      </c>
      <c r="AY254" s="65">
        <v>2530.7685574140964</v>
      </c>
      <c r="AZ254" s="65">
        <v>2320.6918290912713</v>
      </c>
      <c r="BA254" s="65">
        <v>1761.3700737758043</v>
      </c>
      <c r="BB254" s="65">
        <v>1448.1882903186568</v>
      </c>
      <c r="BC254" s="65">
        <v>1161.1484492881252</v>
      </c>
      <c r="BD254" s="65">
        <v>802.3187072098566</v>
      </c>
      <c r="BE254" s="65">
        <v>487.06191890420325</v>
      </c>
      <c r="BF254" s="65">
        <v>289.624303263424</v>
      </c>
      <c r="BG254" s="65">
        <v>165.04670201716343</v>
      </c>
      <c r="BH254" s="71">
        <v>103.12944254264617</v>
      </c>
      <c r="BI254" s="66">
        <v>13778.94629928643</v>
      </c>
      <c r="BJ254" s="65">
        <v>13684.786967131033</v>
      </c>
      <c r="BK254" s="65">
        <v>11680.340775551129</v>
      </c>
      <c r="BL254" s="65">
        <v>5567.0805654115729</v>
      </c>
      <c r="BM254" s="65">
        <v>6023.5886535822583</v>
      </c>
      <c r="BN254" s="65">
        <v>6040.0822884977924</v>
      </c>
      <c r="BO254" s="65">
        <v>5422.4625410380877</v>
      </c>
      <c r="BP254" s="65">
        <v>5069.3174055404179</v>
      </c>
      <c r="BQ254" s="65">
        <v>4403.0527649482447</v>
      </c>
      <c r="BR254" s="65">
        <v>3452.7400194200704</v>
      </c>
      <c r="BS254" s="65">
        <v>2902.092410511711</v>
      </c>
      <c r="BT254" s="65">
        <v>2261.5980450850225</v>
      </c>
      <c r="BU254" s="65">
        <v>1518.2587277633245</v>
      </c>
      <c r="BV254" s="65">
        <v>957.29179455386782</v>
      </c>
      <c r="BW254" s="65">
        <v>607.1951742270013</v>
      </c>
      <c r="BX254" s="65">
        <v>357.36506480250455</v>
      </c>
      <c r="BY254" s="71">
        <v>246.56396215871106</v>
      </c>
    </row>
    <row r="255" spans="1:77" x14ac:dyDescent="0.35">
      <c r="A255" s="72" t="s">
        <v>350</v>
      </c>
      <c r="B255" s="73" t="s">
        <v>690</v>
      </c>
      <c r="C255" s="72" t="s">
        <v>1297</v>
      </c>
      <c r="D255" s="72" t="s">
        <v>350</v>
      </c>
      <c r="E255" s="72" t="s">
        <v>351</v>
      </c>
      <c r="F255" s="72" t="s">
        <v>1298</v>
      </c>
      <c r="G255" s="73">
        <v>10397</v>
      </c>
      <c r="H255" s="74">
        <v>88488.79312765022</v>
      </c>
      <c r="I255" s="75">
        <v>2</v>
      </c>
      <c r="J25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17698</v>
      </c>
      <c r="K25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6238</v>
      </c>
      <c r="L255" s="89">
        <f>SUM(Table13453[[#This Row],[HC PiN]:[IDP PiN]])</f>
        <v>23936</v>
      </c>
      <c r="M255" s="74">
        <f>Table13453[[#This Row],[Total PiN]]*Table13453[[#This Row],[Boys (0-17)2]]</f>
        <v>6417.2838618688984</v>
      </c>
      <c r="N255" s="74">
        <f>Table13453[[#This Row],[Total PiN]]*Table13453[[#This Row],[Men (18+)3]]</f>
        <v>5884.4268261679417</v>
      </c>
      <c r="O255" s="74">
        <f>Table13453[[#This Row],[Total PiN]]*Table13453[[#This Row],[Girls (0-17)4]]</f>
        <v>6050.6821930981805</v>
      </c>
      <c r="P255" s="74">
        <f>Table13453[[#This Row],[Total PiN]]*Table13453[[#This Row],[Women (18+)5]]</f>
        <v>5583.6071188649858</v>
      </c>
      <c r="Q255" s="70">
        <v>0.26810176561952281</v>
      </c>
      <c r="R255" s="70">
        <v>0.24584002448896816</v>
      </c>
      <c r="S255" s="70">
        <v>0.25278585365550554</v>
      </c>
      <c r="T255" s="70">
        <v>0.23327235623600376</v>
      </c>
      <c r="U255" s="72">
        <v>23724.001675063722</v>
      </c>
      <c r="V255" s="72">
        <v>21754.087069500769</v>
      </c>
      <c r="W255" s="72">
        <v>22368.715109718494</v>
      </c>
      <c r="X255" s="76">
        <v>20641.989273367264</v>
      </c>
      <c r="Y255" s="67">
        <v>45478.088744564491</v>
      </c>
      <c r="Z255" s="67">
        <v>43010.704383085758</v>
      </c>
      <c r="AA255" s="73">
        <v>7323.491180023816</v>
      </c>
      <c r="AB255" s="72">
        <v>7247.5681358702104</v>
      </c>
      <c r="AC255" s="72">
        <v>5552.9081642222636</v>
      </c>
      <c r="AD255" s="72">
        <v>3536.5515240530403</v>
      </c>
      <c r="AE255" s="72">
        <v>3345.9289910250636</v>
      </c>
      <c r="AF255" s="72">
        <v>3628.3638291532329</v>
      </c>
      <c r="AG255" s="72">
        <v>2835.384463047591</v>
      </c>
      <c r="AH255" s="72">
        <v>2718.1207819320434</v>
      </c>
      <c r="AI255" s="72">
        <v>1706.3858080224161</v>
      </c>
      <c r="AJ255" s="72">
        <v>1258.3400152420929</v>
      </c>
      <c r="AK255" s="72">
        <v>989.04259698424778</v>
      </c>
      <c r="AL255" s="72">
        <v>849.99413911461295</v>
      </c>
      <c r="AM255" s="72">
        <v>791.67437164358739</v>
      </c>
      <c r="AN255" s="72">
        <v>459.88181490328975</v>
      </c>
      <c r="AO255" s="72">
        <v>284.89005035196641</v>
      </c>
      <c r="AP255" s="72">
        <v>286.00512712554638</v>
      </c>
      <c r="AQ255" s="76">
        <v>196.17339037074126</v>
      </c>
      <c r="AR255" s="73">
        <v>7582.7181650739549</v>
      </c>
      <c r="AS255" s="72">
        <v>7587.0996867257763</v>
      </c>
      <c r="AT255" s="72">
        <v>6001.0353980469235</v>
      </c>
      <c r="AU255" s="72">
        <v>4106.6157447854694</v>
      </c>
      <c r="AV255" s="72">
        <v>4183.4768199829841</v>
      </c>
      <c r="AW255" s="72">
        <v>4132.5559730456771</v>
      </c>
      <c r="AX255" s="72">
        <v>3040.9004808612813</v>
      </c>
      <c r="AY255" s="72">
        <v>2390.2104568473228</v>
      </c>
      <c r="AZ255" s="72">
        <v>1559.0101713891236</v>
      </c>
      <c r="BA255" s="72">
        <v>1277.0340913683674</v>
      </c>
      <c r="BB255" s="72">
        <v>1055.6578503008307</v>
      </c>
      <c r="BC255" s="72">
        <v>669.18371990655817</v>
      </c>
      <c r="BD255" s="72">
        <v>754.2561435972533</v>
      </c>
      <c r="BE255" s="72">
        <v>412.41844431741572</v>
      </c>
      <c r="BF255" s="72">
        <v>300.2856560859579</v>
      </c>
      <c r="BG255" s="72">
        <v>230.27960940425078</v>
      </c>
      <c r="BH255" s="76">
        <v>195.35033282533567</v>
      </c>
      <c r="BI255" s="73">
        <v>14906.209345097768</v>
      </c>
      <c r="BJ255" s="72">
        <v>14834.667822595988</v>
      </c>
      <c r="BK255" s="72">
        <v>11553.943562269187</v>
      </c>
      <c r="BL255" s="72">
        <v>7643.1672688385097</v>
      </c>
      <c r="BM255" s="72">
        <v>7529.4058110080487</v>
      </c>
      <c r="BN255" s="72">
        <v>7760.9198021989096</v>
      </c>
      <c r="BO255" s="72">
        <v>5876.2849439088723</v>
      </c>
      <c r="BP255" s="72">
        <v>5108.3312387793649</v>
      </c>
      <c r="BQ255" s="72">
        <v>3265.3959794115394</v>
      </c>
      <c r="BR255" s="72">
        <v>2535.3741066104608</v>
      </c>
      <c r="BS255" s="72">
        <v>2044.7004472850786</v>
      </c>
      <c r="BT255" s="72">
        <v>1519.1778590211716</v>
      </c>
      <c r="BU255" s="72">
        <v>1545.9305152408413</v>
      </c>
      <c r="BV255" s="72">
        <v>872.30025922070524</v>
      </c>
      <c r="BW255" s="72">
        <v>585.1757064379243</v>
      </c>
      <c r="BX255" s="72">
        <v>516.28473652979721</v>
      </c>
      <c r="BY255" s="76">
        <v>391.52372319607684</v>
      </c>
    </row>
    <row r="256" spans="1:77" x14ac:dyDescent="0.35">
      <c r="A256" s="65" t="s">
        <v>692</v>
      </c>
      <c r="B256" s="66" t="s">
        <v>690</v>
      </c>
      <c r="C256" s="65" t="s">
        <v>1297</v>
      </c>
      <c r="D256" s="65" t="s">
        <v>692</v>
      </c>
      <c r="E256" s="65" t="s">
        <v>924</v>
      </c>
      <c r="F256" s="65" t="s">
        <v>1299</v>
      </c>
      <c r="G256" s="66">
        <v>993</v>
      </c>
      <c r="H256" s="68">
        <v>111939.30747387538</v>
      </c>
      <c r="I256" s="69">
        <v>0</v>
      </c>
      <c r="J25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5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56" s="88">
        <f>SUM(Table13453[[#This Row],[HC PiN]:[IDP PiN]])</f>
        <v>0</v>
      </c>
      <c r="M256" s="68">
        <f>Table13453[[#This Row],[Total PiN]]*Table13453[[#This Row],[Boys (0-17)2]]</f>
        <v>0</v>
      </c>
      <c r="N256" s="68">
        <f>Table13453[[#This Row],[Total PiN]]*Table13453[[#This Row],[Men (18+)3]]</f>
        <v>0</v>
      </c>
      <c r="O256" s="68">
        <f>Table13453[[#This Row],[Total PiN]]*Table13453[[#This Row],[Girls (0-17)4]]</f>
        <v>0</v>
      </c>
      <c r="P256" s="68">
        <f>Table13453[[#This Row],[Total PiN]]*Table13453[[#This Row],[Women (18+)5]]</f>
        <v>0</v>
      </c>
      <c r="Q256" s="70">
        <v>0.2512562798275304</v>
      </c>
      <c r="R256" s="70">
        <v>0.25753760467652137</v>
      </c>
      <c r="S256" s="70">
        <v>0.23539414230989569</v>
      </c>
      <c r="T256" s="70">
        <v>0.25581197318605248</v>
      </c>
      <c r="U256" s="65">
        <v>28125.453962355998</v>
      </c>
      <c r="V256" s="65">
        <v>28828.581115970494</v>
      </c>
      <c r="W256" s="65">
        <v>26349.857273576592</v>
      </c>
      <c r="X256" s="71">
        <v>28635.415121972292</v>
      </c>
      <c r="Y256" s="67">
        <v>56954.035078326488</v>
      </c>
      <c r="Z256" s="67">
        <v>54985.272395548884</v>
      </c>
      <c r="AA256" s="66">
        <v>8834.6686887955839</v>
      </c>
      <c r="AB256" s="65">
        <v>7876.9189288942543</v>
      </c>
      <c r="AC256" s="65">
        <v>6543.2362250981214</v>
      </c>
      <c r="AD256" s="65">
        <v>5001.5405993385439</v>
      </c>
      <c r="AE256" s="65">
        <v>4789.1403401934494</v>
      </c>
      <c r="AF256" s="65">
        <v>4647.8433121805001</v>
      </c>
      <c r="AG256" s="65">
        <v>4437.871849736116</v>
      </c>
      <c r="AH256" s="65">
        <v>3206.3639929142969</v>
      </c>
      <c r="AI256" s="65">
        <v>2200.9183655633597</v>
      </c>
      <c r="AJ256" s="65">
        <v>1626.1126209286124</v>
      </c>
      <c r="AK256" s="65">
        <v>1487.6016504533318</v>
      </c>
      <c r="AL256" s="65">
        <v>1336.1109296116292</v>
      </c>
      <c r="AM256" s="65">
        <v>1040.6393910075153</v>
      </c>
      <c r="AN256" s="65">
        <v>739.25390485033586</v>
      </c>
      <c r="AO256" s="65">
        <v>556.23408764487101</v>
      </c>
      <c r="AP256" s="65">
        <v>329.74078890306015</v>
      </c>
      <c r="AQ256" s="71">
        <v>331.07671943530596</v>
      </c>
      <c r="AR256" s="66">
        <v>9230.4368530275951</v>
      </c>
      <c r="AS256" s="65">
        <v>8401.7417632602665</v>
      </c>
      <c r="AT256" s="65">
        <v>7095.0099008415064</v>
      </c>
      <c r="AU256" s="65">
        <v>5503.8776130560673</v>
      </c>
      <c r="AV256" s="65">
        <v>5292.631108653276</v>
      </c>
      <c r="AW256" s="65">
        <v>5072.4789518852012</v>
      </c>
      <c r="AX256" s="65">
        <v>4495.4523105791895</v>
      </c>
      <c r="AY256" s="65">
        <v>3004.964494490906</v>
      </c>
      <c r="AZ256" s="65">
        <v>2193.4583151353822</v>
      </c>
      <c r="BA256" s="65">
        <v>1620.5725135217046</v>
      </c>
      <c r="BB256" s="65">
        <v>1310.4963426970769</v>
      </c>
      <c r="BC256" s="65">
        <v>1143.8453717460829</v>
      </c>
      <c r="BD256" s="65">
        <v>888.8294015670607</v>
      </c>
      <c r="BE256" s="65">
        <v>658.13939273273002</v>
      </c>
      <c r="BF256" s="65">
        <v>488.35725570812906</v>
      </c>
      <c r="BG256" s="65">
        <v>276.51813174986341</v>
      </c>
      <c r="BH256" s="71">
        <v>277.2253576744497</v>
      </c>
      <c r="BI256" s="66">
        <v>18065.105541823177</v>
      </c>
      <c r="BJ256" s="65">
        <v>16278.660692154523</v>
      </c>
      <c r="BK256" s="65">
        <v>13638.246125939628</v>
      </c>
      <c r="BL256" s="65">
        <v>10505.41821239461</v>
      </c>
      <c r="BM256" s="65">
        <v>10081.771448846728</v>
      </c>
      <c r="BN256" s="65">
        <v>9720.3222640657004</v>
      </c>
      <c r="BO256" s="65">
        <v>8933.3241603153056</v>
      </c>
      <c r="BP256" s="65">
        <v>6211.3284874052024</v>
      </c>
      <c r="BQ256" s="65">
        <v>4394.3766806987423</v>
      </c>
      <c r="BR256" s="65">
        <v>3246.685134450317</v>
      </c>
      <c r="BS256" s="65">
        <v>2798.0979931504094</v>
      </c>
      <c r="BT256" s="65">
        <v>2479.9563013577122</v>
      </c>
      <c r="BU256" s="65">
        <v>1929.4687925745759</v>
      </c>
      <c r="BV256" s="65">
        <v>1397.3932975830658</v>
      </c>
      <c r="BW256" s="65">
        <v>1044.591343353</v>
      </c>
      <c r="BX256" s="65">
        <v>606.25892065292351</v>
      </c>
      <c r="BY256" s="71">
        <v>608.3020771097556</v>
      </c>
    </row>
    <row r="257" spans="1:77" x14ac:dyDescent="0.35">
      <c r="A257" s="72" t="s">
        <v>694</v>
      </c>
      <c r="B257" s="73" t="s">
        <v>690</v>
      </c>
      <c r="C257" s="72" t="s">
        <v>1297</v>
      </c>
      <c r="D257" s="72" t="s">
        <v>694</v>
      </c>
      <c r="E257" s="72" t="s">
        <v>925</v>
      </c>
      <c r="F257" s="72" t="s">
        <v>1300</v>
      </c>
      <c r="G257" s="73">
        <v>1986</v>
      </c>
      <c r="H257" s="74">
        <v>59424.550218800134</v>
      </c>
      <c r="I257" s="75">
        <v>0</v>
      </c>
      <c r="J25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5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57" s="89">
        <f>SUM(Table13453[[#This Row],[HC PiN]:[IDP PiN]])</f>
        <v>0</v>
      </c>
      <c r="M257" s="74">
        <f>Table13453[[#This Row],[Total PiN]]*Table13453[[#This Row],[Boys (0-17)2]]</f>
        <v>0</v>
      </c>
      <c r="N257" s="74">
        <f>Table13453[[#This Row],[Total PiN]]*Table13453[[#This Row],[Men (18+)3]]</f>
        <v>0</v>
      </c>
      <c r="O257" s="74">
        <f>Table13453[[#This Row],[Total PiN]]*Table13453[[#This Row],[Girls (0-17)4]]</f>
        <v>0</v>
      </c>
      <c r="P257" s="74">
        <f>Table13453[[#This Row],[Total PiN]]*Table13453[[#This Row],[Women (18+)5]]</f>
        <v>0</v>
      </c>
      <c r="Q257" s="70">
        <v>0.25427954855153262</v>
      </c>
      <c r="R257" s="70">
        <v>0.23686429616686289</v>
      </c>
      <c r="S257" s="70">
        <v>0.24835449469620055</v>
      </c>
      <c r="T257" s="70">
        <v>0.26050166058540364</v>
      </c>
      <c r="U257" s="72">
        <v>15110.447802514378</v>
      </c>
      <c r="V257" s="72">
        <v>14075.554262608492</v>
      </c>
      <c r="W257" s="72">
        <v>14758.354142139102</v>
      </c>
      <c r="X257" s="76">
        <v>15480.194011538146</v>
      </c>
      <c r="Y257" s="67">
        <v>29186.00206512287</v>
      </c>
      <c r="Z257" s="67">
        <v>30238.54815367725</v>
      </c>
      <c r="AA257" s="73">
        <v>5430.9090345005061</v>
      </c>
      <c r="AB257" s="72">
        <v>4411.5487487211412</v>
      </c>
      <c r="AC257" s="72">
        <v>3362.2800214700687</v>
      </c>
      <c r="AD257" s="72">
        <v>2547.2628687092138</v>
      </c>
      <c r="AE257" s="72">
        <v>2691.627604854018</v>
      </c>
      <c r="AF257" s="72">
        <v>2618.7045260987206</v>
      </c>
      <c r="AG257" s="72">
        <v>2235.4320791163918</v>
      </c>
      <c r="AH257" s="72">
        <v>1592.9725128962318</v>
      </c>
      <c r="AI257" s="72">
        <v>1182.8050690121638</v>
      </c>
      <c r="AJ257" s="72">
        <v>898.23165876927362</v>
      </c>
      <c r="AK257" s="72">
        <v>823.85528231651881</v>
      </c>
      <c r="AL257" s="72">
        <v>746.8083791827587</v>
      </c>
      <c r="AM257" s="72">
        <v>586.86506888558472</v>
      </c>
      <c r="AN257" s="72">
        <v>417.02652773465365</v>
      </c>
      <c r="AO257" s="72">
        <v>312.5757748968897</v>
      </c>
      <c r="AP257" s="72">
        <v>204.3264497469149</v>
      </c>
      <c r="AQ257" s="76">
        <v>175.31654676620388</v>
      </c>
      <c r="AR257" s="73">
        <v>5617.5191414824139</v>
      </c>
      <c r="AS257" s="72">
        <v>4520.6467928609582</v>
      </c>
      <c r="AT257" s="72">
        <v>3403.4872756831442</v>
      </c>
      <c r="AU257" s="72">
        <v>2543.6004986353855</v>
      </c>
      <c r="AV257" s="72">
        <v>2508.3752034498384</v>
      </c>
      <c r="AW257" s="72">
        <v>2442.7492350031362</v>
      </c>
      <c r="AX257" s="72">
        <v>2280.8567883472474</v>
      </c>
      <c r="AY257" s="72">
        <v>1499.4944630929272</v>
      </c>
      <c r="AZ257" s="72">
        <v>952.12424841747566</v>
      </c>
      <c r="BA257" s="72">
        <v>702.66300053464033</v>
      </c>
      <c r="BB257" s="72">
        <v>656.35249403870807</v>
      </c>
      <c r="BC257" s="72">
        <v>613.91820191756574</v>
      </c>
      <c r="BD257" s="72">
        <v>506.88052799240944</v>
      </c>
      <c r="BE257" s="72">
        <v>373.25366587194185</v>
      </c>
      <c r="BF257" s="72">
        <v>267.64639259581094</v>
      </c>
      <c r="BG257" s="72">
        <v>159.26486505902429</v>
      </c>
      <c r="BH257" s="76">
        <v>137.16927014024478</v>
      </c>
      <c r="BI257" s="73">
        <v>11048.428175982917</v>
      </c>
      <c r="BJ257" s="72">
        <v>8932.1955415820994</v>
      </c>
      <c r="BK257" s="72">
        <v>6765.767297153212</v>
      </c>
      <c r="BL257" s="72">
        <v>5090.8633673445993</v>
      </c>
      <c r="BM257" s="72">
        <v>5200.002808303856</v>
      </c>
      <c r="BN257" s="72">
        <v>5061.4537611018568</v>
      </c>
      <c r="BO257" s="72">
        <v>4516.2888674636397</v>
      </c>
      <c r="BP257" s="72">
        <v>3092.466975989159</v>
      </c>
      <c r="BQ257" s="72">
        <v>2134.9293174296395</v>
      </c>
      <c r="BR257" s="72">
        <v>1600.8946593039141</v>
      </c>
      <c r="BS257" s="72">
        <v>1480.2077763552272</v>
      </c>
      <c r="BT257" s="72">
        <v>1360.7265811003247</v>
      </c>
      <c r="BU257" s="72">
        <v>1093.7455968779941</v>
      </c>
      <c r="BV257" s="72">
        <v>790.28019360659539</v>
      </c>
      <c r="BW257" s="72">
        <v>580.22216749270069</v>
      </c>
      <c r="BX257" s="72">
        <v>363.59131480593919</v>
      </c>
      <c r="BY257" s="76">
        <v>312.48581690644863</v>
      </c>
    </row>
    <row r="258" spans="1:77" x14ac:dyDescent="0.35">
      <c r="A258" s="65" t="s">
        <v>696</v>
      </c>
      <c r="B258" s="66" t="s">
        <v>690</v>
      </c>
      <c r="C258" s="65" t="s">
        <v>1297</v>
      </c>
      <c r="D258" s="65" t="s">
        <v>696</v>
      </c>
      <c r="E258" s="65" t="s">
        <v>695</v>
      </c>
      <c r="F258" s="65" t="s">
        <v>1301</v>
      </c>
      <c r="G258" s="66">
        <v>492</v>
      </c>
      <c r="H258" s="68">
        <v>56593.119516655366</v>
      </c>
      <c r="I258" s="69">
        <v>0</v>
      </c>
      <c r="J25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5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58" s="88">
        <f>SUM(Table13453[[#This Row],[HC PiN]:[IDP PiN]])</f>
        <v>0</v>
      </c>
      <c r="M258" s="68">
        <f>Table13453[[#This Row],[Total PiN]]*Table13453[[#This Row],[Boys (0-17)2]]</f>
        <v>0</v>
      </c>
      <c r="N258" s="68">
        <f>Table13453[[#This Row],[Total PiN]]*Table13453[[#This Row],[Men (18+)3]]</f>
        <v>0</v>
      </c>
      <c r="O258" s="68">
        <f>Table13453[[#This Row],[Total PiN]]*Table13453[[#This Row],[Girls (0-17)4]]</f>
        <v>0</v>
      </c>
      <c r="P258" s="68">
        <f>Table13453[[#This Row],[Total PiN]]*Table13453[[#This Row],[Women (18+)5]]</f>
        <v>0</v>
      </c>
      <c r="Q258" s="70">
        <v>0.23465866236996422</v>
      </c>
      <c r="R258" s="70">
        <v>0.27853643556931623</v>
      </c>
      <c r="S258" s="70">
        <v>0.22095269318657243</v>
      </c>
      <c r="T258" s="70">
        <v>0.26585220887414718</v>
      </c>
      <c r="U258" s="65">
        <v>13280.065725121864</v>
      </c>
      <c r="V258" s="65">
        <v>15763.245787917489</v>
      </c>
      <c r="W258" s="65">
        <v>12504.402173034578</v>
      </c>
      <c r="X258" s="71">
        <v>15045.405830581438</v>
      </c>
      <c r="Y258" s="67">
        <v>29043.311513039353</v>
      </c>
      <c r="Z258" s="67">
        <v>27549.808003616017</v>
      </c>
      <c r="AA258" s="66">
        <v>4186.9468482721077</v>
      </c>
      <c r="AB258" s="65">
        <v>3727.799577263107</v>
      </c>
      <c r="AC258" s="65">
        <v>3105.5840906506346</v>
      </c>
      <c r="AD258" s="65">
        <v>2443.7757396888283</v>
      </c>
      <c r="AE258" s="65">
        <v>2615.3079141334329</v>
      </c>
      <c r="AF258" s="65">
        <v>2560.4262687049436</v>
      </c>
      <c r="AG258" s="65">
        <v>2135.4447345844164</v>
      </c>
      <c r="AH258" s="65">
        <v>1530.0633401049954</v>
      </c>
      <c r="AI258" s="65">
        <v>1173.6961901556137</v>
      </c>
      <c r="AJ258" s="65">
        <v>912.91774030478052</v>
      </c>
      <c r="AK258" s="65">
        <v>884.0561605852123</v>
      </c>
      <c r="AL258" s="65">
        <v>775.38908519938559</v>
      </c>
      <c r="AM258" s="65">
        <v>521.23430442963684</v>
      </c>
      <c r="AN258" s="65">
        <v>359.39390129562037</v>
      </c>
      <c r="AO258" s="65">
        <v>274.97968774609859</v>
      </c>
      <c r="AP258" s="65">
        <v>169.01516897745864</v>
      </c>
      <c r="AQ258" s="71">
        <v>173.77725151973567</v>
      </c>
      <c r="AR258" s="66">
        <v>4444.1512858416336</v>
      </c>
      <c r="AS258" s="65">
        <v>3953.007510751273</v>
      </c>
      <c r="AT258" s="65">
        <v>3293.019159174949</v>
      </c>
      <c r="AU258" s="65">
        <v>2650.3113078204692</v>
      </c>
      <c r="AV258" s="65">
        <v>3028.3261672361627</v>
      </c>
      <c r="AW258" s="65">
        <v>3029.47750853957</v>
      </c>
      <c r="AX258" s="65">
        <v>2372.6696809555688</v>
      </c>
      <c r="AY258" s="65">
        <v>1527.4851351594277</v>
      </c>
      <c r="AZ258" s="65">
        <v>1102.4974389916076</v>
      </c>
      <c r="BA258" s="65">
        <v>832.41491922789896</v>
      </c>
      <c r="BB258" s="65">
        <v>741.58588886437281</v>
      </c>
      <c r="BC258" s="65">
        <v>668.21376520927129</v>
      </c>
      <c r="BD258" s="65">
        <v>530.05337178536786</v>
      </c>
      <c r="BE258" s="65">
        <v>365.20033808678261</v>
      </c>
      <c r="BF258" s="65">
        <v>244.39709576273341</v>
      </c>
      <c r="BG258" s="65">
        <v>148.16788489748348</v>
      </c>
      <c r="BH258" s="71">
        <v>112.33305473478114</v>
      </c>
      <c r="BI258" s="66">
        <v>8631.0981341137413</v>
      </c>
      <c r="BJ258" s="65">
        <v>7680.8070880143823</v>
      </c>
      <c r="BK258" s="65">
        <v>6398.6032498255836</v>
      </c>
      <c r="BL258" s="65">
        <v>5094.0870475092961</v>
      </c>
      <c r="BM258" s="65">
        <v>5643.6340813695961</v>
      </c>
      <c r="BN258" s="65">
        <v>5589.9037772445135</v>
      </c>
      <c r="BO258" s="65">
        <v>4508.1144155399852</v>
      </c>
      <c r="BP258" s="65">
        <v>3057.5484752644229</v>
      </c>
      <c r="BQ258" s="65">
        <v>2276.1936291472221</v>
      </c>
      <c r="BR258" s="65">
        <v>1745.3326595326796</v>
      </c>
      <c r="BS258" s="65">
        <v>1625.6420494495851</v>
      </c>
      <c r="BT258" s="65">
        <v>1443.6028504086569</v>
      </c>
      <c r="BU258" s="65">
        <v>1051.2876762150047</v>
      </c>
      <c r="BV258" s="65">
        <v>724.59423938240298</v>
      </c>
      <c r="BW258" s="65">
        <v>519.37678350883198</v>
      </c>
      <c r="BX258" s="65">
        <v>317.18305387494217</v>
      </c>
      <c r="BY258" s="71">
        <v>286.11030625451684</v>
      </c>
    </row>
    <row r="259" spans="1:77" x14ac:dyDescent="0.35">
      <c r="A259" s="72" t="s">
        <v>698</v>
      </c>
      <c r="B259" s="73" t="s">
        <v>690</v>
      </c>
      <c r="C259" s="72" t="s">
        <v>1297</v>
      </c>
      <c r="D259" s="72" t="s">
        <v>698</v>
      </c>
      <c r="E259" s="72" t="s">
        <v>697</v>
      </c>
      <c r="F259" s="72" t="s">
        <v>1302</v>
      </c>
      <c r="G259" s="73">
        <v>523</v>
      </c>
      <c r="H259" s="74">
        <v>63232.589239961817</v>
      </c>
      <c r="I259" s="75">
        <v>2</v>
      </c>
      <c r="J25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12647</v>
      </c>
      <c r="K25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314</v>
      </c>
      <c r="L259" s="89">
        <f>SUM(Table13453[[#This Row],[HC PiN]:[IDP PiN]])</f>
        <v>12961</v>
      </c>
      <c r="M259" s="74">
        <f>Table13453[[#This Row],[Total PiN]]*Table13453[[#This Row],[Boys (0-17)2]]</f>
        <v>3079.3349733139871</v>
      </c>
      <c r="N259" s="74">
        <f>Table13453[[#This Row],[Total PiN]]*Table13453[[#This Row],[Men (18+)3]]</f>
        <v>3762.6567637850007</v>
      </c>
      <c r="O259" s="74">
        <f>Table13453[[#This Row],[Total PiN]]*Table13453[[#This Row],[Girls (0-17)4]]</f>
        <v>2833.5800535626754</v>
      </c>
      <c r="P259" s="74">
        <f>Table13453[[#This Row],[Total PiN]]*Table13453[[#This Row],[Women (18+)5]]</f>
        <v>3285.428209338334</v>
      </c>
      <c r="Q259" s="70">
        <v>0.23758467504930075</v>
      </c>
      <c r="R259" s="70">
        <v>0.29030605383728114</v>
      </c>
      <c r="S259" s="70">
        <v>0.21862356712928596</v>
      </c>
      <c r="T259" s="70">
        <v>0.25348570398413195</v>
      </c>
      <c r="U259" s="72">
        <v>15023.094167102239</v>
      </c>
      <c r="V259" s="72">
        <v>18356.803456167039</v>
      </c>
      <c r="W259" s="72">
        <v>13824.134218461357</v>
      </c>
      <c r="X259" s="76">
        <v>16028.557398231167</v>
      </c>
      <c r="Y259" s="67">
        <v>33379.89762326928</v>
      </c>
      <c r="Z259" s="67">
        <v>29852.691616692522</v>
      </c>
      <c r="AA259" s="73">
        <v>4461.7002826950229</v>
      </c>
      <c r="AB259" s="72">
        <v>4125.2885126299479</v>
      </c>
      <c r="AC259" s="72">
        <v>3539.4068108851857</v>
      </c>
      <c r="AD259" s="72">
        <v>2764.3081866389448</v>
      </c>
      <c r="AE259" s="72">
        <v>2761.285853460995</v>
      </c>
      <c r="AF259" s="72">
        <v>2687.5899695526659</v>
      </c>
      <c r="AG259" s="72">
        <v>2411.8601809454844</v>
      </c>
      <c r="AH259" s="72">
        <v>1740.4935526884271</v>
      </c>
      <c r="AI259" s="72">
        <v>1276.3888736387137</v>
      </c>
      <c r="AJ259" s="72">
        <v>953.19220336606224</v>
      </c>
      <c r="AK259" s="72">
        <v>837.16315166098104</v>
      </c>
      <c r="AL259" s="72">
        <v>745.84854612285108</v>
      </c>
      <c r="AM259" s="72">
        <v>614.26354135060467</v>
      </c>
      <c r="AN259" s="72">
        <v>398.32956762598639</v>
      </c>
      <c r="AO259" s="72">
        <v>258.76130351047362</v>
      </c>
      <c r="AP259" s="72">
        <v>169.144584943583</v>
      </c>
      <c r="AQ259" s="76">
        <v>107.6664949766013</v>
      </c>
      <c r="AR259" s="73">
        <v>4873.6729047977688</v>
      </c>
      <c r="AS259" s="72">
        <v>4466.4866302189239</v>
      </c>
      <c r="AT259" s="72">
        <v>3819.1430648034125</v>
      </c>
      <c r="AU259" s="72">
        <v>3118.1528699532778</v>
      </c>
      <c r="AV259" s="72">
        <v>3623.0745699109689</v>
      </c>
      <c r="AW259" s="72">
        <v>3659.1105953650012</v>
      </c>
      <c r="AX259" s="72">
        <v>2874.2311049954092</v>
      </c>
      <c r="AY259" s="72">
        <v>1849.7384565473765</v>
      </c>
      <c r="AZ259" s="72">
        <v>1344.0178871345572</v>
      </c>
      <c r="BA259" s="72">
        <v>971.68608975971824</v>
      </c>
      <c r="BB259" s="72">
        <v>755.98668745576924</v>
      </c>
      <c r="BC259" s="72">
        <v>645.31989838564255</v>
      </c>
      <c r="BD259" s="72">
        <v>511.72370548287199</v>
      </c>
      <c r="BE259" s="72">
        <v>357.5616154530781</v>
      </c>
      <c r="BF259" s="72">
        <v>246.31128889925367</v>
      </c>
      <c r="BG259" s="72">
        <v>137.90158179845542</v>
      </c>
      <c r="BH259" s="76">
        <v>125.77867230779843</v>
      </c>
      <c r="BI259" s="73">
        <v>9335.3731874927907</v>
      </c>
      <c r="BJ259" s="72">
        <v>8591.7751428488718</v>
      </c>
      <c r="BK259" s="72">
        <v>7358.5498756885981</v>
      </c>
      <c r="BL259" s="72">
        <v>5882.4610565922239</v>
      </c>
      <c r="BM259" s="72">
        <v>6384.3604233719643</v>
      </c>
      <c r="BN259" s="72">
        <v>6346.7005649176672</v>
      </c>
      <c r="BO259" s="72">
        <v>5286.0912859408927</v>
      </c>
      <c r="BP259" s="72">
        <v>3590.2320092358041</v>
      </c>
      <c r="BQ259" s="72">
        <v>2620.4067607732709</v>
      </c>
      <c r="BR259" s="72">
        <v>1924.8782931257801</v>
      </c>
      <c r="BS259" s="72">
        <v>1593.1498391167502</v>
      </c>
      <c r="BT259" s="72">
        <v>1391.1684445084936</v>
      </c>
      <c r="BU259" s="72">
        <v>1125.9872468334765</v>
      </c>
      <c r="BV259" s="72">
        <v>755.89118307906449</v>
      </c>
      <c r="BW259" s="72">
        <v>505.07259240972729</v>
      </c>
      <c r="BX259" s="72">
        <v>307.04616674203834</v>
      </c>
      <c r="BY259" s="76">
        <v>233.44516728439973</v>
      </c>
    </row>
    <row r="260" spans="1:77" x14ac:dyDescent="0.35">
      <c r="A260" s="65" t="s">
        <v>700</v>
      </c>
      <c r="B260" s="66" t="s">
        <v>690</v>
      </c>
      <c r="C260" s="65" t="s">
        <v>1297</v>
      </c>
      <c r="D260" s="65" t="s">
        <v>700</v>
      </c>
      <c r="E260" s="65" t="s">
        <v>926</v>
      </c>
      <c r="F260" s="65" t="s">
        <v>1303</v>
      </c>
      <c r="G260" s="66">
        <v>488</v>
      </c>
      <c r="H260" s="68">
        <v>42232.754044191985</v>
      </c>
      <c r="I260" s="69">
        <v>2</v>
      </c>
      <c r="J26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8447</v>
      </c>
      <c r="K26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293</v>
      </c>
      <c r="L260" s="88">
        <f>SUM(Table13453[[#This Row],[HC PiN]:[IDP PiN]])</f>
        <v>8740</v>
      </c>
      <c r="M260" s="68">
        <f>Table13453[[#This Row],[Total PiN]]*Table13453[[#This Row],[Boys (0-17)2]]</f>
        <v>2162.9389159914908</v>
      </c>
      <c r="N260" s="68">
        <f>Table13453[[#This Row],[Total PiN]]*Table13453[[#This Row],[Men (18+)3]]</f>
        <v>2364.3613265265708</v>
      </c>
      <c r="O260" s="68">
        <f>Table13453[[#This Row],[Total PiN]]*Table13453[[#This Row],[Girls (0-17)4]]</f>
        <v>1994.2406138034933</v>
      </c>
      <c r="P260" s="68">
        <f>Table13453[[#This Row],[Total PiN]]*Table13453[[#This Row],[Women (18+)5]]</f>
        <v>2218.4591436784435</v>
      </c>
      <c r="Q260" s="70">
        <v>0.24747584851161222</v>
      </c>
      <c r="R260" s="70">
        <v>0.2705218909069303</v>
      </c>
      <c r="S260" s="70">
        <v>0.22817398327271091</v>
      </c>
      <c r="T260" s="70">
        <v>0.25382827730874641</v>
      </c>
      <c r="U260" s="65">
        <v>10451.586642068634</v>
      </c>
      <c r="V260" s="65">
        <v>11424.884482242123</v>
      </c>
      <c r="W260" s="65">
        <v>9636.4157148399754</v>
      </c>
      <c r="X260" s="71">
        <v>10719.867205041244</v>
      </c>
      <c r="Y260" s="67">
        <v>21876.471124310759</v>
      </c>
      <c r="Z260" s="67">
        <v>20356.282919881218</v>
      </c>
      <c r="AA260" s="66">
        <v>3306.4097070555758</v>
      </c>
      <c r="AB260" s="65">
        <v>2874.2417322005722</v>
      </c>
      <c r="AC260" s="65">
        <v>2343.8901963426101</v>
      </c>
      <c r="AD260" s="65">
        <v>1832.5020477548358</v>
      </c>
      <c r="AE260" s="65">
        <v>1975.2409383257941</v>
      </c>
      <c r="AF260" s="65">
        <v>1924.1272881135883</v>
      </c>
      <c r="AG260" s="65">
        <v>1579.057301928369</v>
      </c>
      <c r="AH260" s="65">
        <v>1109.0170081222084</v>
      </c>
      <c r="AI260" s="65">
        <v>830.13446658733176</v>
      </c>
      <c r="AJ260" s="65">
        <v>621.56317894560902</v>
      </c>
      <c r="AK260" s="65">
        <v>551.64018038968095</v>
      </c>
      <c r="AL260" s="65">
        <v>483.27851803073798</v>
      </c>
      <c r="AM260" s="65">
        <v>380.05193353871323</v>
      </c>
      <c r="AN260" s="65">
        <v>238.64601207411243</v>
      </c>
      <c r="AO260" s="65">
        <v>150.22358148808624</v>
      </c>
      <c r="AP260" s="65">
        <v>95.463187887296769</v>
      </c>
      <c r="AQ260" s="71">
        <v>60.795641096100439</v>
      </c>
      <c r="AR260" s="66">
        <v>3469.4794552301305</v>
      </c>
      <c r="AS260" s="65">
        <v>3115.6192399773872</v>
      </c>
      <c r="AT260" s="65">
        <v>2610.7186289774431</v>
      </c>
      <c r="AU260" s="65">
        <v>2071.858703131069</v>
      </c>
      <c r="AV260" s="65">
        <v>2232.3940696763943</v>
      </c>
      <c r="AW260" s="65">
        <v>2181.5863090738644</v>
      </c>
      <c r="AX260" s="65">
        <v>1710.6251413273719</v>
      </c>
      <c r="AY260" s="65">
        <v>1119.2290262208567</v>
      </c>
      <c r="AZ260" s="65">
        <v>869.00674340722753</v>
      </c>
      <c r="BA260" s="65">
        <v>650.94777080848917</v>
      </c>
      <c r="BB260" s="65">
        <v>528.08672680912264</v>
      </c>
      <c r="BC260" s="65">
        <v>448.8628217091433</v>
      </c>
      <c r="BD260" s="65">
        <v>335.38229214476439</v>
      </c>
      <c r="BE260" s="65">
        <v>223.21963016603266</v>
      </c>
      <c r="BF260" s="65">
        <v>147.00469132237416</v>
      </c>
      <c r="BG260" s="65">
        <v>98.155976359948042</v>
      </c>
      <c r="BH260" s="71">
        <v>64.293897969144496</v>
      </c>
      <c r="BI260" s="66">
        <v>6775.8891622857054</v>
      </c>
      <c r="BJ260" s="65">
        <v>5989.8609721779585</v>
      </c>
      <c r="BK260" s="65">
        <v>4954.6088253200533</v>
      </c>
      <c r="BL260" s="65">
        <v>3904.3607508859041</v>
      </c>
      <c r="BM260" s="65">
        <v>4207.6350080021894</v>
      </c>
      <c r="BN260" s="65">
        <v>4105.7135971874541</v>
      </c>
      <c r="BO260" s="65">
        <v>3289.6824432557414</v>
      </c>
      <c r="BP260" s="65">
        <v>2228.2460343430648</v>
      </c>
      <c r="BQ260" s="65">
        <v>1699.1412099945594</v>
      </c>
      <c r="BR260" s="65">
        <v>1272.5109497540982</v>
      </c>
      <c r="BS260" s="65">
        <v>1079.7269071988035</v>
      </c>
      <c r="BT260" s="65">
        <v>932.14133973988112</v>
      </c>
      <c r="BU260" s="65">
        <v>715.43422568347739</v>
      </c>
      <c r="BV260" s="65">
        <v>461.86564224014518</v>
      </c>
      <c r="BW260" s="65">
        <v>297.2282728104604</v>
      </c>
      <c r="BX260" s="65">
        <v>193.61916424724475</v>
      </c>
      <c r="BY260" s="71">
        <v>125.08953906524492</v>
      </c>
    </row>
    <row r="261" spans="1:77" x14ac:dyDescent="0.35">
      <c r="A261" s="72" t="s">
        <v>352</v>
      </c>
      <c r="B261" s="73" t="s">
        <v>690</v>
      </c>
      <c r="C261" s="72" t="s">
        <v>1297</v>
      </c>
      <c r="D261" s="72" t="s">
        <v>352</v>
      </c>
      <c r="E261" s="72" t="s">
        <v>353</v>
      </c>
      <c r="F261" s="72" t="s">
        <v>1304</v>
      </c>
      <c r="G261" s="73">
        <v>1338</v>
      </c>
      <c r="H261" s="74">
        <v>65526.361210756841</v>
      </c>
      <c r="I261" s="75">
        <v>3</v>
      </c>
      <c r="J26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19658</v>
      </c>
      <c r="K26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937</v>
      </c>
      <c r="L261" s="89">
        <f>SUM(Table13453[[#This Row],[HC PiN]:[IDP PiN]])</f>
        <v>20595</v>
      </c>
      <c r="M261" s="74">
        <f>Table13453[[#This Row],[Total PiN]]*Table13453[[#This Row],[Boys (0-17)2]]</f>
        <v>4810.7920554240127</v>
      </c>
      <c r="N261" s="74">
        <f>Table13453[[#This Row],[Total PiN]]*Table13453[[#This Row],[Men (18+)3]]</f>
        <v>5998.7523943300876</v>
      </c>
      <c r="O261" s="74">
        <f>Table13453[[#This Row],[Total PiN]]*Table13453[[#This Row],[Girls (0-17)4]]</f>
        <v>4515.1694086651833</v>
      </c>
      <c r="P261" s="74">
        <f>Table13453[[#This Row],[Total PiN]]*Table13453[[#This Row],[Women (18+)5]]</f>
        <v>5270.2861415807174</v>
      </c>
      <c r="Q261" s="70">
        <v>0.23359029159621331</v>
      </c>
      <c r="R261" s="70">
        <v>0.29127226969313363</v>
      </c>
      <c r="S261" s="70">
        <v>0.2192361936715311</v>
      </c>
      <c r="T261" s="70">
        <v>0.25590124503912198</v>
      </c>
      <c r="U261" s="72">
        <v>15306.321822459491</v>
      </c>
      <c r="V261" s="72">
        <v>19086.011954589256</v>
      </c>
      <c r="W261" s="72">
        <v>14365.75001699219</v>
      </c>
      <c r="X261" s="76">
        <v>16768.277416715904</v>
      </c>
      <c r="Y261" s="67">
        <v>34392.333777048749</v>
      </c>
      <c r="Z261" s="67">
        <v>31134.027433708092</v>
      </c>
      <c r="AA261" s="73">
        <v>4634.3748298399314</v>
      </c>
      <c r="AB261" s="72">
        <v>4282.6971989320618</v>
      </c>
      <c r="AC261" s="72">
        <v>3678.1235883048585</v>
      </c>
      <c r="AD261" s="72">
        <v>2901.2570041474432</v>
      </c>
      <c r="AE261" s="72">
        <v>3008.7038668110181</v>
      </c>
      <c r="AF261" s="72">
        <v>2939.3125486371482</v>
      </c>
      <c r="AG261" s="72">
        <v>2526.4684411150065</v>
      </c>
      <c r="AH261" s="72">
        <v>1819.6253191352059</v>
      </c>
      <c r="AI261" s="72">
        <v>1403.5348514572743</v>
      </c>
      <c r="AJ261" s="72">
        <v>1033.3276749500876</v>
      </c>
      <c r="AK261" s="72">
        <v>830.20277168441817</v>
      </c>
      <c r="AL261" s="72">
        <v>694.14761606557715</v>
      </c>
      <c r="AM261" s="72">
        <v>527.05788209713421</v>
      </c>
      <c r="AN261" s="72">
        <v>344.48049804916411</v>
      </c>
      <c r="AO261" s="72">
        <v>236.71521215155784</v>
      </c>
      <c r="AP261" s="72">
        <v>157.30916981530686</v>
      </c>
      <c r="AQ261" s="76">
        <v>116.68896051490424</v>
      </c>
      <c r="AR261" s="73">
        <v>4609.967895904907</v>
      </c>
      <c r="AS261" s="72">
        <v>4551.5978088136117</v>
      </c>
      <c r="AT261" s="72">
        <v>4112.4980978683716</v>
      </c>
      <c r="AU261" s="72">
        <v>3365.7472797735145</v>
      </c>
      <c r="AV261" s="72">
        <v>3679.3928011957878</v>
      </c>
      <c r="AW261" s="72">
        <v>3672.9166060845887</v>
      </c>
      <c r="AX261" s="72">
        <v>2972.1378394856383</v>
      </c>
      <c r="AY261" s="72">
        <v>1960.7891834216075</v>
      </c>
      <c r="AZ261" s="72">
        <v>1485.52578606569</v>
      </c>
      <c r="BA261" s="72">
        <v>1102.483377044068</v>
      </c>
      <c r="BB261" s="72">
        <v>905.05181820523956</v>
      </c>
      <c r="BC261" s="72">
        <v>730.62618266157699</v>
      </c>
      <c r="BD261" s="72">
        <v>449.2677115989996</v>
      </c>
      <c r="BE261" s="72">
        <v>298.85775977485736</v>
      </c>
      <c r="BF261" s="72">
        <v>215.64312599951691</v>
      </c>
      <c r="BG261" s="72">
        <v>173.05978968759246</v>
      </c>
      <c r="BH261" s="76">
        <v>106.77071346316946</v>
      </c>
      <c r="BI261" s="73">
        <v>9244.3427257448402</v>
      </c>
      <c r="BJ261" s="72">
        <v>8834.2950077456717</v>
      </c>
      <c r="BK261" s="72">
        <v>7790.6216861732291</v>
      </c>
      <c r="BL261" s="72">
        <v>6267.0042839209564</v>
      </c>
      <c r="BM261" s="72">
        <v>6688.096668006805</v>
      </c>
      <c r="BN261" s="72">
        <v>6612.2291547217364</v>
      </c>
      <c r="BO261" s="72">
        <v>5498.6062806006439</v>
      </c>
      <c r="BP261" s="72">
        <v>3780.4145025568137</v>
      </c>
      <c r="BQ261" s="72">
        <v>2889.060637522965</v>
      </c>
      <c r="BR261" s="72">
        <v>2135.8110519941556</v>
      </c>
      <c r="BS261" s="72">
        <v>1735.2545898896578</v>
      </c>
      <c r="BT261" s="72">
        <v>1424.7737987271541</v>
      </c>
      <c r="BU261" s="72">
        <v>976.32559369613386</v>
      </c>
      <c r="BV261" s="72">
        <v>643.33825782402164</v>
      </c>
      <c r="BW261" s="72">
        <v>452.35833815107475</v>
      </c>
      <c r="BX261" s="72">
        <v>330.36895950289926</v>
      </c>
      <c r="BY261" s="76">
        <v>223.45967397807368</v>
      </c>
    </row>
    <row r="262" spans="1:77" x14ac:dyDescent="0.35">
      <c r="A262" s="65" t="s">
        <v>702</v>
      </c>
      <c r="B262" s="66" t="s">
        <v>690</v>
      </c>
      <c r="C262" s="65" t="s">
        <v>1297</v>
      </c>
      <c r="D262" s="65" t="s">
        <v>702</v>
      </c>
      <c r="E262" s="65" t="s">
        <v>927</v>
      </c>
      <c r="F262" s="65" t="s">
        <v>1305</v>
      </c>
      <c r="G262" s="66">
        <v>791</v>
      </c>
      <c r="H262" s="68">
        <v>42377.613454627775</v>
      </c>
      <c r="I262" s="69">
        <v>0</v>
      </c>
      <c r="J26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6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62" s="88">
        <f>SUM(Table13453[[#This Row],[HC PiN]:[IDP PiN]])</f>
        <v>0</v>
      </c>
      <c r="M262" s="68">
        <f>Table13453[[#This Row],[Total PiN]]*Table13453[[#This Row],[Boys (0-17)2]]</f>
        <v>0</v>
      </c>
      <c r="N262" s="68">
        <f>Table13453[[#This Row],[Total PiN]]*Table13453[[#This Row],[Men (18+)3]]</f>
        <v>0</v>
      </c>
      <c r="O262" s="68">
        <f>Table13453[[#This Row],[Total PiN]]*Table13453[[#This Row],[Girls (0-17)4]]</f>
        <v>0</v>
      </c>
      <c r="P262" s="68">
        <f>Table13453[[#This Row],[Total PiN]]*Table13453[[#This Row],[Women (18+)5]]</f>
        <v>0</v>
      </c>
      <c r="Q262" s="70">
        <v>0.22813927430968747</v>
      </c>
      <c r="R262" s="70">
        <v>0.29856485217299572</v>
      </c>
      <c r="S262" s="70">
        <v>0.2062494707535126</v>
      </c>
      <c r="T262" s="70">
        <v>0.26704640276380393</v>
      </c>
      <c r="U262" s="65">
        <v>9667.9979805152288</v>
      </c>
      <c r="V262" s="65">
        <v>12652.465896525297</v>
      </c>
      <c r="W262" s="65">
        <v>8740.3603468139136</v>
      </c>
      <c r="X262" s="71">
        <v>11316.789230773325</v>
      </c>
      <c r="Y262" s="67">
        <v>22320.463877040525</v>
      </c>
      <c r="Z262" s="67">
        <v>20057.149577587239</v>
      </c>
      <c r="AA262" s="66">
        <v>2668.9207510685414</v>
      </c>
      <c r="AB262" s="65">
        <v>2598.8589815890368</v>
      </c>
      <c r="AC262" s="65">
        <v>2330.0257890692433</v>
      </c>
      <c r="AD262" s="65">
        <v>1888.3938813957882</v>
      </c>
      <c r="AE262" s="65">
        <v>2046.6802272376869</v>
      </c>
      <c r="AF262" s="65">
        <v>2022.6417574584714</v>
      </c>
      <c r="AG262" s="65">
        <v>1686.9357954935349</v>
      </c>
      <c r="AH262" s="65">
        <v>1207.0719786675288</v>
      </c>
      <c r="AI262" s="65">
        <v>936.77264822283644</v>
      </c>
      <c r="AJ262" s="65">
        <v>692.86522755843032</v>
      </c>
      <c r="AK262" s="65">
        <v>564.77251213749093</v>
      </c>
      <c r="AL262" s="65">
        <v>473.38204110685069</v>
      </c>
      <c r="AM262" s="65">
        <v>351.80349255059997</v>
      </c>
      <c r="AN262" s="65">
        <v>233.6168423183646</v>
      </c>
      <c r="AO262" s="65">
        <v>165.49648315258008</v>
      </c>
      <c r="AP262" s="65">
        <v>94.864734012468347</v>
      </c>
      <c r="AQ262" s="71">
        <v>94.046434547787911</v>
      </c>
      <c r="AR262" s="66">
        <v>2971.3250543194172</v>
      </c>
      <c r="AS262" s="65">
        <v>2872.60566620907</v>
      </c>
      <c r="AT262" s="65">
        <v>2559.6086975761159</v>
      </c>
      <c r="AU262" s="65">
        <v>2107.2809702907857</v>
      </c>
      <c r="AV262" s="65">
        <v>2389.8706180829636</v>
      </c>
      <c r="AW262" s="65">
        <v>2424.8345782467395</v>
      </c>
      <c r="AX262" s="65">
        <v>1968.5482716244715</v>
      </c>
      <c r="AY262" s="65">
        <v>1303.9062268690882</v>
      </c>
      <c r="AZ262" s="65">
        <v>979.28868576603327</v>
      </c>
      <c r="BA262" s="65">
        <v>737.16851660548366</v>
      </c>
      <c r="BB262" s="65">
        <v>638.03418244122213</v>
      </c>
      <c r="BC262" s="65">
        <v>522.18324223892091</v>
      </c>
      <c r="BD262" s="65">
        <v>312.06617825925434</v>
      </c>
      <c r="BE262" s="65">
        <v>206.98466190065264</v>
      </c>
      <c r="BF262" s="65">
        <v>150.20288304097124</v>
      </c>
      <c r="BG262" s="65">
        <v>83.775177460296106</v>
      </c>
      <c r="BH262" s="71">
        <v>92.78026610904196</v>
      </c>
      <c r="BI262" s="66">
        <v>5640.2458053879582</v>
      </c>
      <c r="BJ262" s="65">
        <v>5471.464647798105</v>
      </c>
      <c r="BK262" s="65">
        <v>4889.6344866453583</v>
      </c>
      <c r="BL262" s="65">
        <v>3995.6748516865741</v>
      </c>
      <c r="BM262" s="65">
        <v>4436.5508453206494</v>
      </c>
      <c r="BN262" s="65">
        <v>4447.4763357052107</v>
      </c>
      <c r="BO262" s="65">
        <v>3655.4840671180064</v>
      </c>
      <c r="BP262" s="65">
        <v>2510.9782055366168</v>
      </c>
      <c r="BQ262" s="65">
        <v>1916.0613339888698</v>
      </c>
      <c r="BR262" s="65">
        <v>1430.0337441639142</v>
      </c>
      <c r="BS262" s="65">
        <v>1202.8066945787132</v>
      </c>
      <c r="BT262" s="65">
        <v>995.56528334577149</v>
      </c>
      <c r="BU262" s="65">
        <v>663.86967080985448</v>
      </c>
      <c r="BV262" s="65">
        <v>440.60150421901722</v>
      </c>
      <c r="BW262" s="65">
        <v>315.69936619355127</v>
      </c>
      <c r="BX262" s="65">
        <v>178.63991147276448</v>
      </c>
      <c r="BY262" s="71">
        <v>186.82670065682984</v>
      </c>
    </row>
    <row r="263" spans="1:77" x14ac:dyDescent="0.35">
      <c r="A263" s="72" t="s">
        <v>354</v>
      </c>
      <c r="B263" s="73" t="s">
        <v>690</v>
      </c>
      <c r="C263" s="72" t="s">
        <v>1297</v>
      </c>
      <c r="D263" s="72" t="s">
        <v>354</v>
      </c>
      <c r="E263" s="72" t="s">
        <v>355</v>
      </c>
      <c r="F263" s="72" t="s">
        <v>1306</v>
      </c>
      <c r="G263" s="73">
        <v>1090</v>
      </c>
      <c r="H263" s="74">
        <v>39009.881496955633</v>
      </c>
      <c r="I263" s="75">
        <v>1.5</v>
      </c>
      <c r="J26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6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63" s="89">
        <f>SUM(Table13453[[#This Row],[HC PiN]:[IDP PiN]])</f>
        <v>0</v>
      </c>
      <c r="M263" s="74">
        <f>Table13453[[#This Row],[Total PiN]]*Table13453[[#This Row],[Boys (0-17)2]]</f>
        <v>0</v>
      </c>
      <c r="N263" s="74">
        <f>Table13453[[#This Row],[Total PiN]]*Table13453[[#This Row],[Men (18+)3]]</f>
        <v>0</v>
      </c>
      <c r="O263" s="74">
        <f>Table13453[[#This Row],[Total PiN]]*Table13453[[#This Row],[Girls (0-17)4]]</f>
        <v>0</v>
      </c>
      <c r="P263" s="74">
        <f>Table13453[[#This Row],[Total PiN]]*Table13453[[#This Row],[Women (18+)5]]</f>
        <v>0</v>
      </c>
      <c r="Q263" s="70">
        <v>0.25040643412609814</v>
      </c>
      <c r="R263" s="70">
        <v>0.27835413227786293</v>
      </c>
      <c r="S263" s="70">
        <v>0.21721074298222623</v>
      </c>
      <c r="T263" s="70">
        <v>0.25402869061381284</v>
      </c>
      <c r="U263" s="72">
        <v>9768.325321334316</v>
      </c>
      <c r="V263" s="72">
        <v>10858.561714347346</v>
      </c>
      <c r="W263" s="72">
        <v>8473.3653436023324</v>
      </c>
      <c r="X263" s="76">
        <v>9909.6291176716441</v>
      </c>
      <c r="Y263" s="67">
        <v>20626.887035681662</v>
      </c>
      <c r="Z263" s="67">
        <v>18382.994461273978</v>
      </c>
      <c r="AA263" s="73">
        <v>2887.807419284145</v>
      </c>
      <c r="AB263" s="72">
        <v>2526.0370875757098</v>
      </c>
      <c r="AC263" s="72">
        <v>2072.4738653685299</v>
      </c>
      <c r="AD263" s="72">
        <v>1627.8441015520661</v>
      </c>
      <c r="AE263" s="72">
        <v>1761.0327319066275</v>
      </c>
      <c r="AF263" s="72">
        <v>1736.9172929207605</v>
      </c>
      <c r="AG263" s="72">
        <v>1448.88172755811</v>
      </c>
      <c r="AH263" s="72">
        <v>1074.8495830964575</v>
      </c>
      <c r="AI263" s="72">
        <v>924.98842108919393</v>
      </c>
      <c r="AJ263" s="72">
        <v>696.30840576113656</v>
      </c>
      <c r="AK263" s="72">
        <v>540.09975480179605</v>
      </c>
      <c r="AL263" s="72">
        <v>421.39082252747255</v>
      </c>
      <c r="AM263" s="72">
        <v>269.26920054424909</v>
      </c>
      <c r="AN263" s="72">
        <v>161.72731777743127</v>
      </c>
      <c r="AO263" s="72">
        <v>107.83473453249302</v>
      </c>
      <c r="AP263" s="72">
        <v>66.10699009707983</v>
      </c>
      <c r="AQ263" s="76">
        <v>59.425004880713814</v>
      </c>
      <c r="AR263" s="73">
        <v>3247.8542568842781</v>
      </c>
      <c r="AS263" s="72">
        <v>2911.7010236765122</v>
      </c>
      <c r="AT263" s="72">
        <v>2436.4223477926116</v>
      </c>
      <c r="AU263" s="72">
        <v>1933.0465260006877</v>
      </c>
      <c r="AV263" s="72">
        <v>2077.4163342270826</v>
      </c>
      <c r="AW263" s="72">
        <v>2047.5635001963697</v>
      </c>
      <c r="AX263" s="72">
        <v>1647.1958467858215</v>
      </c>
      <c r="AY263" s="72">
        <v>1106.7427883562996</v>
      </c>
      <c r="AZ263" s="72">
        <v>886.57000737611509</v>
      </c>
      <c r="BA263" s="72">
        <v>683.19989604837099</v>
      </c>
      <c r="BB263" s="72">
        <v>601.91968569892344</v>
      </c>
      <c r="BC263" s="72">
        <v>476.75259799341592</v>
      </c>
      <c r="BD263" s="72">
        <v>251.97685009662311</v>
      </c>
      <c r="BE263" s="72">
        <v>139.50700898893584</v>
      </c>
      <c r="BF263" s="72">
        <v>85.277621287491684</v>
      </c>
      <c r="BG263" s="72">
        <v>45.85193969819872</v>
      </c>
      <c r="BH263" s="76">
        <v>47.888804573925</v>
      </c>
      <c r="BI263" s="73">
        <v>6135.6616761684227</v>
      </c>
      <c r="BJ263" s="72">
        <v>5437.7381112522216</v>
      </c>
      <c r="BK263" s="72">
        <v>4508.8962131611406</v>
      </c>
      <c r="BL263" s="72">
        <v>3560.8906275527538</v>
      </c>
      <c r="BM263" s="72">
        <v>3838.4490661337104</v>
      </c>
      <c r="BN263" s="72">
        <v>3784.4807931171299</v>
      </c>
      <c r="BO263" s="72">
        <v>3096.0775743439322</v>
      </c>
      <c r="BP263" s="72">
        <v>2181.5923714527571</v>
      </c>
      <c r="BQ263" s="72">
        <v>1811.5584284653089</v>
      </c>
      <c r="BR263" s="72">
        <v>1379.5083018095077</v>
      </c>
      <c r="BS263" s="72">
        <v>1142.0194405007196</v>
      </c>
      <c r="BT263" s="72">
        <v>898.14342052088853</v>
      </c>
      <c r="BU263" s="72">
        <v>521.24605064087223</v>
      </c>
      <c r="BV263" s="72">
        <v>301.23432676636708</v>
      </c>
      <c r="BW263" s="72">
        <v>193.11235581998469</v>
      </c>
      <c r="BX263" s="72">
        <v>111.95892979527851</v>
      </c>
      <c r="BY263" s="76">
        <v>107.3138094546388</v>
      </c>
    </row>
    <row r="264" spans="1:77" x14ac:dyDescent="0.35">
      <c r="A264" s="65" t="s">
        <v>356</v>
      </c>
      <c r="B264" s="66" t="s">
        <v>690</v>
      </c>
      <c r="C264" s="65" t="s">
        <v>1297</v>
      </c>
      <c r="D264" s="65" t="s">
        <v>356</v>
      </c>
      <c r="E264" s="65" t="s">
        <v>928</v>
      </c>
      <c r="F264" s="65" t="s">
        <v>1307</v>
      </c>
      <c r="G264" s="66">
        <v>8450</v>
      </c>
      <c r="H264" s="68">
        <v>136500.4957276354</v>
      </c>
      <c r="I264" s="69">
        <v>4.5</v>
      </c>
      <c r="J26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6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64" s="88">
        <f>SUM(Table13453[[#This Row],[HC PiN]:[IDP PiN]])</f>
        <v>0</v>
      </c>
      <c r="M264" s="68">
        <f>Table13453[[#This Row],[Total PiN]]*Table13453[[#This Row],[Boys (0-17)2]]</f>
        <v>0</v>
      </c>
      <c r="N264" s="68">
        <f>Table13453[[#This Row],[Total PiN]]*Table13453[[#This Row],[Men (18+)3]]</f>
        <v>0</v>
      </c>
      <c r="O264" s="68">
        <f>Table13453[[#This Row],[Total PiN]]*Table13453[[#This Row],[Girls (0-17)4]]</f>
        <v>0</v>
      </c>
      <c r="P264" s="68">
        <f>Table13453[[#This Row],[Total PiN]]*Table13453[[#This Row],[Women (18+)5]]</f>
        <v>0</v>
      </c>
      <c r="Q264" s="70">
        <v>0.23011474872666776</v>
      </c>
      <c r="R264" s="70">
        <v>0.25120821750454686</v>
      </c>
      <c r="S264" s="70">
        <v>0.21801877192375896</v>
      </c>
      <c r="T264" s="70">
        <v>0.30065826184502614</v>
      </c>
      <c r="U264" s="65">
        <v>31410.777275430406</v>
      </c>
      <c r="V264" s="65">
        <v>34290.046220226301</v>
      </c>
      <c r="W264" s="65">
        <v>29759.670445523374</v>
      </c>
      <c r="X264" s="71">
        <v>41040.001786455272</v>
      </c>
      <c r="Y264" s="67">
        <v>65700.823495656703</v>
      </c>
      <c r="Z264" s="67">
        <v>70799.67223197865</v>
      </c>
      <c r="AA264" s="66">
        <v>8433.8088149531832</v>
      </c>
      <c r="AB264" s="65">
        <v>8847.8089966798598</v>
      </c>
      <c r="AC264" s="65">
        <v>8345.1715539301858</v>
      </c>
      <c r="AD264" s="65">
        <v>6798.1960882250341</v>
      </c>
      <c r="AE264" s="65">
        <v>7128.145229964487</v>
      </c>
      <c r="AF264" s="65">
        <v>6909.9804356594996</v>
      </c>
      <c r="AG264" s="65">
        <v>5451.8643080719603</v>
      </c>
      <c r="AH264" s="65">
        <v>4073.8411100586504</v>
      </c>
      <c r="AI264" s="65">
        <v>3791.8526551155051</v>
      </c>
      <c r="AJ264" s="65">
        <v>2926.4818480228791</v>
      </c>
      <c r="AK264" s="65">
        <v>2241.3346509005505</v>
      </c>
      <c r="AL264" s="65">
        <v>1866.6186473155815</v>
      </c>
      <c r="AM264" s="65">
        <v>1402.7512256485463</v>
      </c>
      <c r="AN264" s="65">
        <v>967.745440704472</v>
      </c>
      <c r="AO264" s="65">
        <v>719.484010779046</v>
      </c>
      <c r="AP264" s="65">
        <v>494.68927362111862</v>
      </c>
      <c r="AQ264" s="71">
        <v>399.89794232810038</v>
      </c>
      <c r="AR264" s="66">
        <v>9263.920987399124</v>
      </c>
      <c r="AS264" s="65">
        <v>9376.2272598884556</v>
      </c>
      <c r="AT264" s="65">
        <v>8573.996214339053</v>
      </c>
      <c r="AU264" s="65">
        <v>6784.3853646927</v>
      </c>
      <c r="AV264" s="65">
        <v>6367.375522922538</v>
      </c>
      <c r="AW264" s="65">
        <v>5949.0021778399923</v>
      </c>
      <c r="AX264" s="65">
        <v>4924.9186039146225</v>
      </c>
      <c r="AY264" s="65">
        <v>3306.6789979259138</v>
      </c>
      <c r="AZ264" s="65">
        <v>2645.6216140506704</v>
      </c>
      <c r="BA264" s="65">
        <v>2045.4230448737846</v>
      </c>
      <c r="BB264" s="65">
        <v>1746.5420239174443</v>
      </c>
      <c r="BC264" s="65">
        <v>1528.0656922648275</v>
      </c>
      <c r="BD264" s="65">
        <v>1125.1783753675925</v>
      </c>
      <c r="BE264" s="65">
        <v>798.65611556570002</v>
      </c>
      <c r="BF264" s="65">
        <v>572.67588057094008</v>
      </c>
      <c r="BG264" s="65">
        <v>422.17793370316048</v>
      </c>
      <c r="BH264" s="71">
        <v>269.97768642018872</v>
      </c>
      <c r="BI264" s="66">
        <v>17697.729802352304</v>
      </c>
      <c r="BJ264" s="65">
        <v>18224.036256568314</v>
      </c>
      <c r="BK264" s="65">
        <v>16919.167768269235</v>
      </c>
      <c r="BL264" s="65">
        <v>13582.581452917731</v>
      </c>
      <c r="BM264" s="65">
        <v>13495.520752887025</v>
      </c>
      <c r="BN264" s="65">
        <v>12858.982613499493</v>
      </c>
      <c r="BO264" s="65">
        <v>10376.782911986584</v>
      </c>
      <c r="BP264" s="65">
        <v>7380.5201079845647</v>
      </c>
      <c r="BQ264" s="65">
        <v>6437.4742691661741</v>
      </c>
      <c r="BR264" s="65">
        <v>4971.904892896664</v>
      </c>
      <c r="BS264" s="65">
        <v>3987.8766748179942</v>
      </c>
      <c r="BT264" s="65">
        <v>3394.6843395804108</v>
      </c>
      <c r="BU264" s="65">
        <v>2527.9296010161383</v>
      </c>
      <c r="BV264" s="65">
        <v>1766.4015562701718</v>
      </c>
      <c r="BW264" s="65">
        <v>1292.1598913499861</v>
      </c>
      <c r="BX264" s="65">
        <v>916.86720732427898</v>
      </c>
      <c r="BY264" s="71">
        <v>669.87562874828916</v>
      </c>
    </row>
    <row r="265" spans="1:77" x14ac:dyDescent="0.35">
      <c r="A265" s="72" t="s">
        <v>358</v>
      </c>
      <c r="B265" s="73" t="s">
        <v>690</v>
      </c>
      <c r="C265" s="72" t="s">
        <v>1297</v>
      </c>
      <c r="D265" s="72" t="s">
        <v>358</v>
      </c>
      <c r="E265" s="72" t="s">
        <v>359</v>
      </c>
      <c r="F265" s="72" t="s">
        <v>1308</v>
      </c>
      <c r="G265" s="73">
        <v>4288</v>
      </c>
      <c r="H265" s="74">
        <v>71944.354139952789</v>
      </c>
      <c r="I265" s="75">
        <v>3.5</v>
      </c>
      <c r="J26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6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65" s="89">
        <f>SUM(Table13453[[#This Row],[HC PiN]:[IDP PiN]])</f>
        <v>0</v>
      </c>
      <c r="M265" s="74">
        <f>Table13453[[#This Row],[Total PiN]]*Table13453[[#This Row],[Boys (0-17)2]]</f>
        <v>0</v>
      </c>
      <c r="N265" s="74">
        <f>Table13453[[#This Row],[Total PiN]]*Table13453[[#This Row],[Men (18+)3]]</f>
        <v>0</v>
      </c>
      <c r="O265" s="74">
        <f>Table13453[[#This Row],[Total PiN]]*Table13453[[#This Row],[Girls (0-17)4]]</f>
        <v>0</v>
      </c>
      <c r="P265" s="74">
        <f>Table13453[[#This Row],[Total PiN]]*Table13453[[#This Row],[Women (18+)5]]</f>
        <v>0</v>
      </c>
      <c r="Q265" s="70">
        <v>0.23013832215692398</v>
      </c>
      <c r="R265" s="70">
        <v>0.28620898678194295</v>
      </c>
      <c r="S265" s="70">
        <v>0.21106566958745515</v>
      </c>
      <c r="T265" s="70">
        <v>0.27258702147367803</v>
      </c>
      <c r="U265" s="72">
        <v>16557.152950432283</v>
      </c>
      <c r="V265" s="72">
        <v>20591.120703077169</v>
      </c>
      <c r="W265" s="72">
        <v>15184.983279586137</v>
      </c>
      <c r="X265" s="76">
        <v>19611.097206857208</v>
      </c>
      <c r="Y265" s="67">
        <v>37148.273653509452</v>
      </c>
      <c r="Z265" s="67">
        <v>34796.080486443345</v>
      </c>
      <c r="AA265" s="73">
        <v>4525.1335444775423</v>
      </c>
      <c r="AB265" s="72">
        <v>4521.4523909438931</v>
      </c>
      <c r="AC265" s="72">
        <v>4120.0613040280878</v>
      </c>
      <c r="AD265" s="72">
        <v>3299.0447800462352</v>
      </c>
      <c r="AE265" s="72">
        <v>3350.1292359009772</v>
      </c>
      <c r="AF265" s="72">
        <v>3291.9147136319157</v>
      </c>
      <c r="AG265" s="72">
        <v>2902.1652961129221</v>
      </c>
      <c r="AH265" s="72">
        <v>2152.4080724980986</v>
      </c>
      <c r="AI265" s="72">
        <v>1744.5299249175428</v>
      </c>
      <c r="AJ265" s="72">
        <v>1315.4611697843861</v>
      </c>
      <c r="AK265" s="72">
        <v>1077.153160080793</v>
      </c>
      <c r="AL265" s="72">
        <v>892.16088400330341</v>
      </c>
      <c r="AM265" s="72">
        <v>644.32731243426599</v>
      </c>
      <c r="AN265" s="72">
        <v>401.26231780146281</v>
      </c>
      <c r="AO265" s="72">
        <v>262.09616329380287</v>
      </c>
      <c r="AP265" s="72">
        <v>178.44302447170884</v>
      </c>
      <c r="AQ265" s="76">
        <v>118.33719201639552</v>
      </c>
      <c r="AR265" s="73">
        <v>4815.6560034430086</v>
      </c>
      <c r="AS265" s="72">
        <v>4924.1012632235388</v>
      </c>
      <c r="AT265" s="72">
        <v>4556.1450150941</v>
      </c>
      <c r="AU265" s="72">
        <v>3737.8479514530895</v>
      </c>
      <c r="AV265" s="72">
        <v>4027.0301174376509</v>
      </c>
      <c r="AW265" s="72">
        <v>3948.8554365059254</v>
      </c>
      <c r="AX265" s="72">
        <v>3027.5814441906377</v>
      </c>
      <c r="AY265" s="72">
        <v>2016.6768616072275</v>
      </c>
      <c r="AZ265" s="72">
        <v>1687.7954085704216</v>
      </c>
      <c r="BA265" s="72">
        <v>1275.2096649338091</v>
      </c>
      <c r="BB265" s="72">
        <v>995.09110409207324</v>
      </c>
      <c r="BC265" s="72">
        <v>798.85074187998885</v>
      </c>
      <c r="BD265" s="72">
        <v>519.6049779659977</v>
      </c>
      <c r="BE265" s="72">
        <v>332.58807980338668</v>
      </c>
      <c r="BF265" s="72">
        <v>222.83041964096407</v>
      </c>
      <c r="BG265" s="72">
        <v>156.81313381383595</v>
      </c>
      <c r="BH265" s="76">
        <v>105.59602985379158</v>
      </c>
      <c r="BI265" s="73">
        <v>9340.7895479205526</v>
      </c>
      <c r="BJ265" s="72">
        <v>9445.5536541674282</v>
      </c>
      <c r="BK265" s="72">
        <v>8676.2063191221878</v>
      </c>
      <c r="BL265" s="72">
        <v>7036.8927314993234</v>
      </c>
      <c r="BM265" s="72">
        <v>7377.1593533386285</v>
      </c>
      <c r="BN265" s="72">
        <v>7240.7701501378415</v>
      </c>
      <c r="BO265" s="72">
        <v>5929.7467403035607</v>
      </c>
      <c r="BP265" s="72">
        <v>4169.0849341053254</v>
      </c>
      <c r="BQ265" s="72">
        <v>3432.3253334879646</v>
      </c>
      <c r="BR265" s="72">
        <v>2590.6708347181957</v>
      </c>
      <c r="BS265" s="72">
        <v>2072.2442641728662</v>
      </c>
      <c r="BT265" s="72">
        <v>1691.0116258832923</v>
      </c>
      <c r="BU265" s="72">
        <v>1163.9322904002634</v>
      </c>
      <c r="BV265" s="72">
        <v>733.8503976048496</v>
      </c>
      <c r="BW265" s="72">
        <v>484.92658293476688</v>
      </c>
      <c r="BX265" s="72">
        <v>335.25615828554476</v>
      </c>
      <c r="BY265" s="76">
        <v>223.93322187018708</v>
      </c>
    </row>
    <row r="266" spans="1:77" x14ac:dyDescent="0.35">
      <c r="A266" s="65" t="s">
        <v>704</v>
      </c>
      <c r="B266" s="66" t="s">
        <v>690</v>
      </c>
      <c r="C266" s="65" t="s">
        <v>1297</v>
      </c>
      <c r="D266" s="65" t="s">
        <v>704</v>
      </c>
      <c r="E266" s="65" t="s">
        <v>703</v>
      </c>
      <c r="F266" s="65" t="s">
        <v>1309</v>
      </c>
      <c r="G266" s="66">
        <v>9192</v>
      </c>
      <c r="H266" s="68">
        <v>87830.154022848554</v>
      </c>
      <c r="I266" s="69">
        <v>4</v>
      </c>
      <c r="J26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35132</v>
      </c>
      <c r="K26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7354</v>
      </c>
      <c r="L266" s="88">
        <f>SUM(Table13453[[#This Row],[HC PiN]:[IDP PiN]])</f>
        <v>42486</v>
      </c>
      <c r="M266" s="68">
        <f>Table13453[[#This Row],[Total PiN]]*Table13453[[#This Row],[Boys (0-17)2]]</f>
        <v>10503.204268427427</v>
      </c>
      <c r="N266" s="68">
        <f>Table13453[[#This Row],[Total PiN]]*Table13453[[#This Row],[Men (18+)3]]</f>
        <v>8156.2451790123368</v>
      </c>
      <c r="O266" s="68">
        <f>Table13453[[#This Row],[Total PiN]]*Table13453[[#This Row],[Girls (0-17)4]]</f>
        <v>10463.61298542051</v>
      </c>
      <c r="P266" s="68">
        <f>Table13453[[#This Row],[Total PiN]]*Table13453[[#This Row],[Women (18+)5]]</f>
        <v>13362.937567139725</v>
      </c>
      <c r="Q266" s="70">
        <v>0.24721565382543492</v>
      </c>
      <c r="R266" s="70">
        <v>0.19197489005819179</v>
      </c>
      <c r="S266" s="70">
        <v>0.24628378725746153</v>
      </c>
      <c r="T266" s="70">
        <v>0.31452566885891176</v>
      </c>
      <c r="U266" s="65">
        <v>21712.988952347157</v>
      </c>
      <c r="V266" s="65">
        <v>16861.184162330403</v>
      </c>
      <c r="W266" s="65">
        <v>21631.142968153312</v>
      </c>
      <c r="X266" s="71">
        <v>27624.837940017682</v>
      </c>
      <c r="Y266" s="67">
        <v>38574.173114677556</v>
      </c>
      <c r="Z266" s="67">
        <v>49255.980908170997</v>
      </c>
      <c r="AA266" s="66">
        <v>5928.7120724853485</v>
      </c>
      <c r="AB266" s="65">
        <v>6444.5899932918292</v>
      </c>
      <c r="AC266" s="65">
        <v>6198.3536189840315</v>
      </c>
      <c r="AD266" s="65">
        <v>4974.1016346787383</v>
      </c>
      <c r="AE266" s="65">
        <v>4847.5121531120176</v>
      </c>
      <c r="AF266" s="65">
        <v>4551.9907118951278</v>
      </c>
      <c r="AG266" s="65">
        <v>3534.6836920689589</v>
      </c>
      <c r="AH266" s="65">
        <v>2679.413312664652</v>
      </c>
      <c r="AI266" s="65">
        <v>2675.6899726419838</v>
      </c>
      <c r="AJ266" s="65">
        <v>2060.1984396777252</v>
      </c>
      <c r="AK266" s="65">
        <v>1445.3797235771142</v>
      </c>
      <c r="AL266" s="65">
        <v>1179.8325610654542</v>
      </c>
      <c r="AM266" s="65">
        <v>920.84897419032166</v>
      </c>
      <c r="AN266" s="65">
        <v>662.50864458676699</v>
      </c>
      <c r="AO266" s="65">
        <v>514.21259376290243</v>
      </c>
      <c r="AP266" s="65">
        <v>320.84241560833658</v>
      </c>
      <c r="AQ266" s="71">
        <v>317.11039387967878</v>
      </c>
      <c r="AR266" s="66">
        <v>6771.6132253513942</v>
      </c>
      <c r="AS266" s="65">
        <v>6517.0705810218597</v>
      </c>
      <c r="AT266" s="65">
        <v>5709.3032510353896</v>
      </c>
      <c r="AU266" s="65">
        <v>4249.5559638879113</v>
      </c>
      <c r="AV266" s="65">
        <v>3117.7971045672548</v>
      </c>
      <c r="AW266" s="65">
        <v>2539.7318431490203</v>
      </c>
      <c r="AX266" s="65">
        <v>2343.0453188886718</v>
      </c>
      <c r="AY266" s="65">
        <v>1620.8712570718851</v>
      </c>
      <c r="AZ266" s="65">
        <v>1375.6275220620037</v>
      </c>
      <c r="BA266" s="65">
        <v>1057.5090152450457</v>
      </c>
      <c r="BB266" s="65">
        <v>814.53282180332724</v>
      </c>
      <c r="BC266" s="65">
        <v>720.87325749349463</v>
      </c>
      <c r="BD266" s="65">
        <v>595.58784614802562</v>
      </c>
      <c r="BE266" s="65">
        <v>443.95989904953996</v>
      </c>
      <c r="BF266" s="65">
        <v>325.63656050076975</v>
      </c>
      <c r="BG266" s="65">
        <v>200.32767578618254</v>
      </c>
      <c r="BH266" s="71">
        <v>171.12997161580159</v>
      </c>
      <c r="BI266" s="66">
        <v>12700.325297836745</v>
      </c>
      <c r="BJ266" s="65">
        <v>12961.66057431369</v>
      </c>
      <c r="BK266" s="65">
        <v>11907.656870019426</v>
      </c>
      <c r="BL266" s="65">
        <v>9223.6575985666514</v>
      </c>
      <c r="BM266" s="65">
        <v>7965.3092576792733</v>
      </c>
      <c r="BN266" s="65">
        <v>7091.722555044149</v>
      </c>
      <c r="BO266" s="65">
        <v>5877.7290109576297</v>
      </c>
      <c r="BP266" s="65">
        <v>4300.2845697365365</v>
      </c>
      <c r="BQ266" s="65">
        <v>4051.3174947039879</v>
      </c>
      <c r="BR266" s="65">
        <v>3117.7074549227709</v>
      </c>
      <c r="BS266" s="65">
        <v>2259.9125453804413</v>
      </c>
      <c r="BT266" s="65">
        <v>1900.705818558949</v>
      </c>
      <c r="BU266" s="65">
        <v>1516.4368203383476</v>
      </c>
      <c r="BV266" s="65">
        <v>1106.4685436363068</v>
      </c>
      <c r="BW266" s="65">
        <v>839.8491542636724</v>
      </c>
      <c r="BX266" s="65">
        <v>521.17009139451909</v>
      </c>
      <c r="BY266" s="71">
        <v>488.24036549548032</v>
      </c>
    </row>
    <row r="267" spans="1:77" x14ac:dyDescent="0.35">
      <c r="A267" s="72" t="s">
        <v>706</v>
      </c>
      <c r="B267" s="73" t="s">
        <v>690</v>
      </c>
      <c r="C267" s="72" t="s">
        <v>1297</v>
      </c>
      <c r="D267" s="72" t="s">
        <v>706</v>
      </c>
      <c r="E267" s="72" t="s">
        <v>929</v>
      </c>
      <c r="F267" s="72" t="s">
        <v>1310</v>
      </c>
      <c r="G267" s="73">
        <v>2846</v>
      </c>
      <c r="H267" s="74">
        <v>70704.311753506438</v>
      </c>
      <c r="I267" s="75">
        <v>4</v>
      </c>
      <c r="J26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28282</v>
      </c>
      <c r="K26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2277</v>
      </c>
      <c r="L267" s="89">
        <f>SUM(Table13453[[#This Row],[HC PiN]:[IDP PiN]])</f>
        <v>30559</v>
      </c>
      <c r="M267" s="74">
        <f>Table13453[[#This Row],[Total PiN]]*Table13453[[#This Row],[Boys (0-17)2]]</f>
        <v>7174.7173179651445</v>
      </c>
      <c r="N267" s="74">
        <f>Table13453[[#This Row],[Total PiN]]*Table13453[[#This Row],[Men (18+)3]]</f>
        <v>8549.950697837874</v>
      </c>
      <c r="O267" s="74">
        <f>Table13453[[#This Row],[Total PiN]]*Table13453[[#This Row],[Girls (0-17)4]]</f>
        <v>6566.2072765016919</v>
      </c>
      <c r="P267" s="74">
        <f>Table13453[[#This Row],[Total PiN]]*Table13453[[#This Row],[Women (18+)5]]</f>
        <v>8268.1247076952804</v>
      </c>
      <c r="Q267" s="70">
        <v>0.23478246401927891</v>
      </c>
      <c r="R267" s="70">
        <v>0.27978502888961926</v>
      </c>
      <c r="S267" s="70">
        <v>0.2148698346314242</v>
      </c>
      <c r="T267" s="70">
        <v>0.27056267245967736</v>
      </c>
      <c r="U267" s="72">
        <v>16600.132530275503</v>
      </c>
      <c r="V267" s="72">
        <v>19782.007906575443</v>
      </c>
      <c r="W267" s="72">
        <v>15192.223774204591</v>
      </c>
      <c r="X267" s="76">
        <v>19129.947542450878</v>
      </c>
      <c r="Y267" s="67">
        <v>36382.140436850947</v>
      </c>
      <c r="Z267" s="67">
        <v>34322.171316655469</v>
      </c>
      <c r="AA267" s="73">
        <v>4873.7389205325753</v>
      </c>
      <c r="AB267" s="72">
        <v>4526.3791713997743</v>
      </c>
      <c r="AC267" s="72">
        <v>3904.7901259643386</v>
      </c>
      <c r="AD267" s="72">
        <v>3092.7408062388108</v>
      </c>
      <c r="AE267" s="72">
        <v>3210.7332552433982</v>
      </c>
      <c r="AF267" s="72">
        <v>3202.0876849306551</v>
      </c>
      <c r="AG267" s="72">
        <v>2906.5054018578244</v>
      </c>
      <c r="AH267" s="72">
        <v>2166.4788622080118</v>
      </c>
      <c r="AI267" s="72">
        <v>1719.730675809278</v>
      </c>
      <c r="AJ267" s="72">
        <v>1284.252236336765</v>
      </c>
      <c r="AK267" s="72">
        <v>1035.07309437393</v>
      </c>
      <c r="AL267" s="72">
        <v>853.97258684299595</v>
      </c>
      <c r="AM267" s="72">
        <v>626.31718902328328</v>
      </c>
      <c r="AN267" s="72">
        <v>389.9618760213462</v>
      </c>
      <c r="AO267" s="72">
        <v>253.10755830842098</v>
      </c>
      <c r="AP267" s="72">
        <v>157.67680469091584</v>
      </c>
      <c r="AQ267" s="76">
        <v>118.62506687314927</v>
      </c>
      <c r="AR267" s="73">
        <v>5126.0626595749582</v>
      </c>
      <c r="AS267" s="72">
        <v>4944.9857923047111</v>
      </c>
      <c r="AT267" s="72">
        <v>4383.7766792975799</v>
      </c>
      <c r="AU267" s="72">
        <v>3520.1713871505535</v>
      </c>
      <c r="AV267" s="72">
        <v>3653.2917609218507</v>
      </c>
      <c r="AW267" s="72">
        <v>3600.4572178747144</v>
      </c>
      <c r="AX267" s="72">
        <v>3003.1126479622299</v>
      </c>
      <c r="AY267" s="72">
        <v>2047.9521314336378</v>
      </c>
      <c r="AZ267" s="72">
        <v>1659.4365047420756</v>
      </c>
      <c r="BA267" s="72">
        <v>1255.8239836377056</v>
      </c>
      <c r="BB267" s="72">
        <v>1001.3837312687688</v>
      </c>
      <c r="BC267" s="72">
        <v>816.05151823498397</v>
      </c>
      <c r="BD267" s="72">
        <v>544.57440764865407</v>
      </c>
      <c r="BE267" s="72">
        <v>348.40830530647446</v>
      </c>
      <c r="BF267" s="72">
        <v>229.63052513155878</v>
      </c>
      <c r="BG267" s="72">
        <v>127.33721816019988</v>
      </c>
      <c r="BH267" s="76">
        <v>119.6839662003069</v>
      </c>
      <c r="BI267" s="73">
        <v>9999.8015801075344</v>
      </c>
      <c r="BJ267" s="72">
        <v>9471.3649637044837</v>
      </c>
      <c r="BK267" s="72">
        <v>8288.5668052619185</v>
      </c>
      <c r="BL267" s="72">
        <v>6612.9121933893639</v>
      </c>
      <c r="BM267" s="72">
        <v>6864.0250161652484</v>
      </c>
      <c r="BN267" s="72">
        <v>6802.544902805369</v>
      </c>
      <c r="BO267" s="72">
        <v>5909.6180498200538</v>
      </c>
      <c r="BP267" s="72">
        <v>4214.4309936416494</v>
      </c>
      <c r="BQ267" s="72">
        <v>3379.1671805513533</v>
      </c>
      <c r="BR267" s="72">
        <v>2540.0762199744704</v>
      </c>
      <c r="BS267" s="72">
        <v>2036.456825642699</v>
      </c>
      <c r="BT267" s="72">
        <v>1670.0241050779798</v>
      </c>
      <c r="BU267" s="72">
        <v>1170.8915966719374</v>
      </c>
      <c r="BV267" s="72">
        <v>738.37018132782089</v>
      </c>
      <c r="BW267" s="72">
        <v>482.73808343997985</v>
      </c>
      <c r="BX267" s="72">
        <v>285.01402285111573</v>
      </c>
      <c r="BY267" s="76">
        <v>238.30903307345611</v>
      </c>
    </row>
    <row r="268" spans="1:77" x14ac:dyDescent="0.35">
      <c r="A268" s="65" t="s">
        <v>360</v>
      </c>
      <c r="B268" s="66" t="s">
        <v>690</v>
      </c>
      <c r="C268" s="65" t="s">
        <v>1297</v>
      </c>
      <c r="D268" s="65" t="s">
        <v>360</v>
      </c>
      <c r="E268" s="65" t="s">
        <v>361</v>
      </c>
      <c r="F268" s="65" t="s">
        <v>1311</v>
      </c>
      <c r="G268" s="66">
        <v>2081</v>
      </c>
      <c r="H268" s="68">
        <v>38178.972631784854</v>
      </c>
      <c r="I268" s="69">
        <v>2.5</v>
      </c>
      <c r="J26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6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68" s="88">
        <f>SUM(Table13453[[#This Row],[HC PiN]:[IDP PiN]])</f>
        <v>0</v>
      </c>
      <c r="M268" s="68">
        <f>Table13453[[#This Row],[Total PiN]]*Table13453[[#This Row],[Boys (0-17)2]]</f>
        <v>0</v>
      </c>
      <c r="N268" s="68">
        <f>Table13453[[#This Row],[Total PiN]]*Table13453[[#This Row],[Men (18+)3]]</f>
        <v>0</v>
      </c>
      <c r="O268" s="68">
        <f>Table13453[[#This Row],[Total PiN]]*Table13453[[#This Row],[Girls (0-17)4]]</f>
        <v>0</v>
      </c>
      <c r="P268" s="68">
        <f>Table13453[[#This Row],[Total PiN]]*Table13453[[#This Row],[Women (18+)5]]</f>
        <v>0</v>
      </c>
      <c r="Q268" s="70">
        <v>0.17776676955872009</v>
      </c>
      <c r="R268" s="70">
        <v>0.34234413636343053</v>
      </c>
      <c r="S268" s="70">
        <v>0.1644420600272459</v>
      </c>
      <c r="T268" s="70">
        <v>0.31544703405060343</v>
      </c>
      <c r="U268" s="65">
        <v>6786.9526298231794</v>
      </c>
      <c r="V268" s="65">
        <v>13070.347412871437</v>
      </c>
      <c r="W268" s="65">
        <v>6278.2289092945439</v>
      </c>
      <c r="X268" s="71">
        <v>12043.443679795693</v>
      </c>
      <c r="Y268" s="67">
        <v>19857.300042694616</v>
      </c>
      <c r="Z268" s="67">
        <v>18321.672589090238</v>
      </c>
      <c r="AA268" s="66">
        <v>1982.1382204951619</v>
      </c>
      <c r="AB268" s="65">
        <v>1844.7154824859686</v>
      </c>
      <c r="AC268" s="65">
        <v>1623.2227213191006</v>
      </c>
      <c r="AD268" s="65">
        <v>1447.3259656976172</v>
      </c>
      <c r="AE268" s="65">
        <v>2049.4424195377273</v>
      </c>
      <c r="AF268" s="65">
        <v>2220.0444908516852</v>
      </c>
      <c r="AG268" s="65">
        <v>1873.6982047739975</v>
      </c>
      <c r="AH268" s="65">
        <v>1372.8740231929908</v>
      </c>
      <c r="AI268" s="65">
        <v>1066.0425549690483</v>
      </c>
      <c r="AJ268" s="65">
        <v>792.35757989475815</v>
      </c>
      <c r="AK268" s="65">
        <v>659.29393688487312</v>
      </c>
      <c r="AL268" s="65">
        <v>529.9504998357221</v>
      </c>
      <c r="AM268" s="65">
        <v>342.31768132639894</v>
      </c>
      <c r="AN268" s="65">
        <v>208.43148239245491</v>
      </c>
      <c r="AO268" s="65">
        <v>139.86024264997531</v>
      </c>
      <c r="AP268" s="65">
        <v>100.17522076957977</v>
      </c>
      <c r="AQ268" s="71">
        <v>69.781862013173964</v>
      </c>
      <c r="AR268" s="66">
        <v>2195.1956220491725</v>
      </c>
      <c r="AS268" s="65">
        <v>1997.1110469485211</v>
      </c>
      <c r="AT268" s="65">
        <v>1721.0130767839598</v>
      </c>
      <c r="AU268" s="65">
        <v>1537.8967160911318</v>
      </c>
      <c r="AV268" s="65">
        <v>2265.4938819989397</v>
      </c>
      <c r="AW268" s="65">
        <v>2561.0755098627078</v>
      </c>
      <c r="AX268" s="65">
        <v>2166.0445844658611</v>
      </c>
      <c r="AY268" s="65">
        <v>1499.0315854545729</v>
      </c>
      <c r="AZ268" s="65">
        <v>1171.9973396090152</v>
      </c>
      <c r="BA268" s="65">
        <v>857.77478563767738</v>
      </c>
      <c r="BB268" s="65">
        <v>625.63737036998236</v>
      </c>
      <c r="BC268" s="65">
        <v>492.04609230659463</v>
      </c>
      <c r="BD268" s="65">
        <v>351.50800581173036</v>
      </c>
      <c r="BE268" s="65">
        <v>205.23197469065695</v>
      </c>
      <c r="BF268" s="65">
        <v>113.55347943085546</v>
      </c>
      <c r="BG268" s="65">
        <v>50.498844823901607</v>
      </c>
      <c r="BH268" s="71">
        <v>46.190126359334364</v>
      </c>
      <c r="BI268" s="66">
        <v>4177.3338425443335</v>
      </c>
      <c r="BJ268" s="65">
        <v>3841.8265294344897</v>
      </c>
      <c r="BK268" s="65">
        <v>3344.23579810306</v>
      </c>
      <c r="BL268" s="65">
        <v>2985.2226817887495</v>
      </c>
      <c r="BM268" s="65">
        <v>4314.9363015366671</v>
      </c>
      <c r="BN268" s="65">
        <v>4781.1200007143925</v>
      </c>
      <c r="BO268" s="65">
        <v>4039.7427892398591</v>
      </c>
      <c r="BP268" s="65">
        <v>2871.9056086475639</v>
      </c>
      <c r="BQ268" s="65">
        <v>2238.0398945780635</v>
      </c>
      <c r="BR268" s="65">
        <v>1650.1323655324354</v>
      </c>
      <c r="BS268" s="65">
        <v>1284.931307254855</v>
      </c>
      <c r="BT268" s="65">
        <v>1021.9965921423168</v>
      </c>
      <c r="BU268" s="65">
        <v>693.82568713812918</v>
      </c>
      <c r="BV268" s="65">
        <v>413.66345708311178</v>
      </c>
      <c r="BW268" s="65">
        <v>253.41372208083078</v>
      </c>
      <c r="BX268" s="65">
        <v>150.67406559348137</v>
      </c>
      <c r="BY268" s="71">
        <v>115.97198837250836</v>
      </c>
    </row>
    <row r="269" spans="1:77" x14ac:dyDescent="0.35">
      <c r="A269" s="72" t="s">
        <v>362</v>
      </c>
      <c r="B269" s="73" t="s">
        <v>690</v>
      </c>
      <c r="C269" s="72" t="s">
        <v>1297</v>
      </c>
      <c r="D269" s="72" t="s">
        <v>362</v>
      </c>
      <c r="E269" s="72" t="s">
        <v>363</v>
      </c>
      <c r="F269" s="72" t="s">
        <v>1312</v>
      </c>
      <c r="G269" s="73">
        <v>31562</v>
      </c>
      <c r="H269" s="74">
        <v>155770.74194079684</v>
      </c>
      <c r="I269" s="75">
        <v>4.5</v>
      </c>
      <c r="J26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6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69" s="89">
        <f>SUM(Table13453[[#This Row],[HC PiN]:[IDP PiN]])</f>
        <v>0</v>
      </c>
      <c r="M269" s="74">
        <f>Table13453[[#This Row],[Total PiN]]*Table13453[[#This Row],[Boys (0-17)2]]</f>
        <v>0</v>
      </c>
      <c r="N269" s="74">
        <f>Table13453[[#This Row],[Total PiN]]*Table13453[[#This Row],[Men (18+)3]]</f>
        <v>0</v>
      </c>
      <c r="O269" s="74">
        <f>Table13453[[#This Row],[Total PiN]]*Table13453[[#This Row],[Girls (0-17)4]]</f>
        <v>0</v>
      </c>
      <c r="P269" s="74">
        <f>Table13453[[#This Row],[Total PiN]]*Table13453[[#This Row],[Women (18+)5]]</f>
        <v>0</v>
      </c>
      <c r="Q269" s="70">
        <v>0.18694967510113061</v>
      </c>
      <c r="R269" s="70">
        <v>0.34203423637346542</v>
      </c>
      <c r="S269" s="70">
        <v>0.17203002510640852</v>
      </c>
      <c r="T269" s="70">
        <v>0.29898606341899558</v>
      </c>
      <c r="U269" s="72">
        <v>29121.28959609403</v>
      </c>
      <c r="V269" s="72">
        <v>53278.926769048587</v>
      </c>
      <c r="W269" s="72">
        <v>26797.244646919164</v>
      </c>
      <c r="X269" s="76">
        <v>46573.280928735083</v>
      </c>
      <c r="Y269" s="67">
        <v>82400.216365142609</v>
      </c>
      <c r="Z269" s="67">
        <v>73370.525575654246</v>
      </c>
      <c r="AA269" s="73">
        <v>7925.8553864694331</v>
      </c>
      <c r="AB269" s="72">
        <v>7906.3256522079064</v>
      </c>
      <c r="AC269" s="72">
        <v>7277.550833846065</v>
      </c>
      <c r="AD269" s="72">
        <v>6275.485008993026</v>
      </c>
      <c r="AE269" s="72">
        <v>7889.9250966970721</v>
      </c>
      <c r="AF269" s="72">
        <v>8336.9733934055312</v>
      </c>
      <c r="AG269" s="72">
        <v>7240.0793488893405</v>
      </c>
      <c r="AH269" s="72">
        <v>5315.5227648711207</v>
      </c>
      <c r="AI269" s="72">
        <v>4099.7608425123226</v>
      </c>
      <c r="AJ269" s="72">
        <v>3018.3644420727514</v>
      </c>
      <c r="AK269" s="72">
        <v>2411.1304869102532</v>
      </c>
      <c r="AL269" s="72">
        <v>1978.2274433939017</v>
      </c>
      <c r="AM269" s="72">
        <v>1439.2674112346031</v>
      </c>
      <c r="AN269" s="72">
        <v>920.12817116480039</v>
      </c>
      <c r="AO269" s="72">
        <v>625.29746752658923</v>
      </c>
      <c r="AP269" s="72">
        <v>387.41556343220907</v>
      </c>
      <c r="AQ269" s="76">
        <v>323.21626202732114</v>
      </c>
      <c r="AR269" s="73">
        <v>8509.0781135026609</v>
      </c>
      <c r="AS269" s="72">
        <v>8582.5227643351154</v>
      </c>
      <c r="AT269" s="72">
        <v>7959.4716267535578</v>
      </c>
      <c r="AU269" s="72">
        <v>7041.0954882593624</v>
      </c>
      <c r="AV269" s="72">
        <v>9567.1460970517819</v>
      </c>
      <c r="AW269" s="72">
        <v>10390.39843705587</v>
      </c>
      <c r="AX269" s="72">
        <v>8238.9250186374811</v>
      </c>
      <c r="AY269" s="72">
        <v>5698.2089450548301</v>
      </c>
      <c r="AZ269" s="72">
        <v>4837.148014548131</v>
      </c>
      <c r="BA269" s="72">
        <v>3584.4733783434758</v>
      </c>
      <c r="BB269" s="72">
        <v>2481.4264063508999</v>
      </c>
      <c r="BC269" s="72">
        <v>1965.3343893270414</v>
      </c>
      <c r="BD269" s="72">
        <v>1490.8443521989452</v>
      </c>
      <c r="BE269" s="72">
        <v>936.24768807782721</v>
      </c>
      <c r="BF269" s="72">
        <v>569.96730754152384</v>
      </c>
      <c r="BG269" s="72">
        <v>295.91019887131824</v>
      </c>
      <c r="BH269" s="76">
        <v>252.01813923279568</v>
      </c>
      <c r="BI269" s="73">
        <v>16434.933499972096</v>
      </c>
      <c r="BJ269" s="72">
        <v>16488.848416543024</v>
      </c>
      <c r="BK269" s="72">
        <v>15237.022460599621</v>
      </c>
      <c r="BL269" s="72">
        <v>13316.580497252387</v>
      </c>
      <c r="BM269" s="72">
        <v>17457.071193748852</v>
      </c>
      <c r="BN269" s="72">
        <v>18727.371830461398</v>
      </c>
      <c r="BO269" s="72">
        <v>15479.004367526823</v>
      </c>
      <c r="BP269" s="72">
        <v>11013.731709925953</v>
      </c>
      <c r="BQ269" s="72">
        <v>8936.9088570604526</v>
      </c>
      <c r="BR269" s="72">
        <v>6602.8378204162273</v>
      </c>
      <c r="BS269" s="72">
        <v>4892.5568932611532</v>
      </c>
      <c r="BT269" s="72">
        <v>3943.5618327209431</v>
      </c>
      <c r="BU269" s="72">
        <v>2930.1117634335487</v>
      </c>
      <c r="BV269" s="72">
        <v>1856.3758592426273</v>
      </c>
      <c r="BW269" s="72">
        <v>1195.2647750681128</v>
      </c>
      <c r="BX269" s="72">
        <v>683.32576230352731</v>
      </c>
      <c r="BY269" s="76">
        <v>575.23440126011678</v>
      </c>
    </row>
    <row r="270" spans="1:77" x14ac:dyDescent="0.35">
      <c r="A270" s="65" t="s">
        <v>365</v>
      </c>
      <c r="B270" s="66" t="s">
        <v>930</v>
      </c>
      <c r="C270" s="65" t="s">
        <v>1313</v>
      </c>
      <c r="D270" s="65" t="s">
        <v>365</v>
      </c>
      <c r="E270" s="65" t="s">
        <v>366</v>
      </c>
      <c r="F270" s="65" t="s">
        <v>1314</v>
      </c>
      <c r="G270" s="66">
        <v>19213</v>
      </c>
      <c r="H270" s="68">
        <v>5819.3177380125308</v>
      </c>
      <c r="I270" s="69">
        <v>3.5</v>
      </c>
      <c r="J27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7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70" s="88">
        <f>SUM(Table13453[[#This Row],[HC PiN]:[IDP PiN]])</f>
        <v>0</v>
      </c>
      <c r="M270" s="68">
        <f>Table13453[[#This Row],[Total PiN]]*Table13453[[#This Row],[Boys (0-17)2]]</f>
        <v>0</v>
      </c>
      <c r="N270" s="68">
        <f>Table13453[[#This Row],[Total PiN]]*Table13453[[#This Row],[Men (18+)3]]</f>
        <v>0</v>
      </c>
      <c r="O270" s="68">
        <f>Table13453[[#This Row],[Total PiN]]*Table13453[[#This Row],[Girls (0-17)4]]</f>
        <v>0</v>
      </c>
      <c r="P270" s="68">
        <f>Table13453[[#This Row],[Total PiN]]*Table13453[[#This Row],[Women (18+)5]]</f>
        <v>0</v>
      </c>
      <c r="Q270" s="70">
        <v>0.27459992506307812</v>
      </c>
      <c r="R270" s="70">
        <v>0.25640676252969791</v>
      </c>
      <c r="S270" s="70">
        <v>0.23741645539951373</v>
      </c>
      <c r="T270" s="70">
        <v>0.23157685700771008</v>
      </c>
      <c r="U270" s="65">
        <v>1597.9842147764823</v>
      </c>
      <c r="V270" s="65">
        <v>1492.1124213354376</v>
      </c>
      <c r="W270" s="65">
        <v>1381.6017902024512</v>
      </c>
      <c r="X270" s="71">
        <v>1347.6193116981588</v>
      </c>
      <c r="Y270" s="67">
        <v>3090.0966361119199</v>
      </c>
      <c r="Z270" s="67">
        <v>2729.2211019006099</v>
      </c>
      <c r="AA270" s="66">
        <v>446.71228815954936</v>
      </c>
      <c r="AB270" s="65">
        <v>420.95081162928614</v>
      </c>
      <c r="AC270" s="65">
        <v>352.77361785796757</v>
      </c>
      <c r="AD270" s="65">
        <v>260.71066981084505</v>
      </c>
      <c r="AE270" s="65">
        <v>259.1297132837667</v>
      </c>
      <c r="AF270" s="65">
        <v>248.51841455471714</v>
      </c>
      <c r="AG270" s="65">
        <v>214.59056234866696</v>
      </c>
      <c r="AH270" s="65">
        <v>141.71565656506564</v>
      </c>
      <c r="AI270" s="65">
        <v>95.298954992779628</v>
      </c>
      <c r="AJ270" s="65">
        <v>77.661476299537142</v>
      </c>
      <c r="AK270" s="65">
        <v>76.541650027741795</v>
      </c>
      <c r="AL270" s="65">
        <v>60.3643116592133</v>
      </c>
      <c r="AM270" s="65">
        <v>34.505725901026345</v>
      </c>
      <c r="AN270" s="65">
        <v>18.398171847428326</v>
      </c>
      <c r="AO270" s="65">
        <v>10.33184016621248</v>
      </c>
      <c r="AP270" s="65">
        <v>7.8808543538337679</v>
      </c>
      <c r="AQ270" s="71">
        <v>3.1363824429735949</v>
      </c>
      <c r="AR270" s="66">
        <v>497.01687681628846</v>
      </c>
      <c r="AS270" s="65">
        <v>490.56371344366903</v>
      </c>
      <c r="AT270" s="65">
        <v>422.97971085043287</v>
      </c>
      <c r="AU270" s="65">
        <v>294.96738227615356</v>
      </c>
      <c r="AV270" s="65">
        <v>251.78843311564671</v>
      </c>
      <c r="AW270" s="65">
        <v>248.25171828620651</v>
      </c>
      <c r="AX270" s="65">
        <v>291.43670740575186</v>
      </c>
      <c r="AY270" s="65">
        <v>210.60456170072402</v>
      </c>
      <c r="AZ270" s="65">
        <v>127.01079532826557</v>
      </c>
      <c r="BA270" s="65">
        <v>77.65597588736486</v>
      </c>
      <c r="BB270" s="65">
        <v>47.626956794817829</v>
      </c>
      <c r="BC270" s="65">
        <v>36.466217214044768</v>
      </c>
      <c r="BD270" s="65">
        <v>36.21536287771535</v>
      </c>
      <c r="BE270" s="65">
        <v>25.861159429770655</v>
      </c>
      <c r="BF270" s="65">
        <v>16.83969480096393</v>
      </c>
      <c r="BG270" s="65">
        <v>9.3440166479614302</v>
      </c>
      <c r="BH270" s="71">
        <v>5.4673532361431105</v>
      </c>
      <c r="BI270" s="66">
        <v>943.72916497583776</v>
      </c>
      <c r="BJ270" s="65">
        <v>911.51452507295494</v>
      </c>
      <c r="BK270" s="65">
        <v>775.75332870840043</v>
      </c>
      <c r="BL270" s="65">
        <v>555.67805208699849</v>
      </c>
      <c r="BM270" s="65">
        <v>510.91814639941339</v>
      </c>
      <c r="BN270" s="65">
        <v>496.77013284092351</v>
      </c>
      <c r="BO270" s="65">
        <v>506.0272697544188</v>
      </c>
      <c r="BP270" s="65">
        <v>352.32021826578961</v>
      </c>
      <c r="BQ270" s="65">
        <v>222.30975032104516</v>
      </c>
      <c r="BR270" s="65">
        <v>155.31745218690202</v>
      </c>
      <c r="BS270" s="65">
        <v>124.16860682255964</v>
      </c>
      <c r="BT270" s="65">
        <v>96.830528873258061</v>
      </c>
      <c r="BU270" s="65">
        <v>70.721088778741688</v>
      </c>
      <c r="BV270" s="65">
        <v>44.259331277198982</v>
      </c>
      <c r="BW270" s="65">
        <v>27.171534967176409</v>
      </c>
      <c r="BX270" s="65">
        <v>17.224871001795197</v>
      </c>
      <c r="BY270" s="71">
        <v>8.6037356791167063</v>
      </c>
    </row>
    <row r="271" spans="1:77" x14ac:dyDescent="0.35">
      <c r="A271" s="72" t="s">
        <v>367</v>
      </c>
      <c r="B271" s="73" t="s">
        <v>930</v>
      </c>
      <c r="C271" s="72" t="s">
        <v>1313</v>
      </c>
      <c r="D271" s="72" t="s">
        <v>367</v>
      </c>
      <c r="E271" s="72" t="s">
        <v>368</v>
      </c>
      <c r="F271" s="72" t="s">
        <v>1315</v>
      </c>
      <c r="G271" s="73">
        <v>14173</v>
      </c>
      <c r="H271" s="74">
        <v>13820.048261583663</v>
      </c>
      <c r="I271" s="75">
        <v>1</v>
      </c>
      <c r="J27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1382</v>
      </c>
      <c r="K27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4252</v>
      </c>
      <c r="L271" s="89">
        <f>SUM(Table13453[[#This Row],[HC PiN]:[IDP PiN]])</f>
        <v>5634</v>
      </c>
      <c r="M271" s="74">
        <f>Table13453[[#This Row],[Total PiN]]*Table13453[[#This Row],[Boys (0-17)2]]</f>
        <v>1485.5622431247759</v>
      </c>
      <c r="N271" s="74">
        <f>Table13453[[#This Row],[Total PiN]]*Table13453[[#This Row],[Men (18+)3]]</f>
        <v>1685.7369607700057</v>
      </c>
      <c r="O271" s="74">
        <f>Table13453[[#This Row],[Total PiN]]*Table13453[[#This Row],[Girls (0-17)4]]</f>
        <v>1140.9469980330809</v>
      </c>
      <c r="P271" s="74">
        <f>Table13453[[#This Row],[Total PiN]]*Table13453[[#This Row],[Women (18+)5]]</f>
        <v>1321.7537980721365</v>
      </c>
      <c r="Q271" s="70">
        <v>0.26367806942221794</v>
      </c>
      <c r="R271" s="70">
        <v>0.29920783826233682</v>
      </c>
      <c r="S271" s="70">
        <v>0.20251100426572255</v>
      </c>
      <c r="T271" s="70">
        <v>0.23460308804972249</v>
      </c>
      <c r="U271" s="72">
        <v>3644.0436449362592</v>
      </c>
      <c r="V271" s="72">
        <v>4135.0667650296136</v>
      </c>
      <c r="W271" s="72">
        <v>2798.7118524540606</v>
      </c>
      <c r="X271" s="76">
        <v>3242.2259991637261</v>
      </c>
      <c r="Y271" s="67">
        <v>7779.1104099658733</v>
      </c>
      <c r="Z271" s="67">
        <v>6040.9378516177867</v>
      </c>
      <c r="AA271" s="73">
        <v>743.31850749035425</v>
      </c>
      <c r="AB271" s="72">
        <v>841.1479053941863</v>
      </c>
      <c r="AC271" s="72">
        <v>820.82610653717256</v>
      </c>
      <c r="AD271" s="72">
        <v>641.19140564091242</v>
      </c>
      <c r="AE271" s="72">
        <v>651.2211324316911</v>
      </c>
      <c r="AF271" s="72">
        <v>607.51461152124477</v>
      </c>
      <c r="AG271" s="72">
        <v>443.97914919864843</v>
      </c>
      <c r="AH271" s="72">
        <v>295.72033461940669</v>
      </c>
      <c r="AI271" s="72">
        <v>250.33200487057465</v>
      </c>
      <c r="AJ271" s="72">
        <v>220.31586457403307</v>
      </c>
      <c r="AK271" s="72">
        <v>210.37451410947966</v>
      </c>
      <c r="AL271" s="72">
        <v>163.89312442437503</v>
      </c>
      <c r="AM271" s="72">
        <v>91.413689077415313</v>
      </c>
      <c r="AN271" s="72">
        <v>39.975763906919404</v>
      </c>
      <c r="AO271" s="72">
        <v>13.380809755457006</v>
      </c>
      <c r="AP271" s="72">
        <v>5.5912078814819752</v>
      </c>
      <c r="AQ271" s="76">
        <v>0.74172018443511845</v>
      </c>
      <c r="AR271" s="73">
        <v>970.2746195497582</v>
      </c>
      <c r="AS271" s="72">
        <v>1114.8029886426229</v>
      </c>
      <c r="AT271" s="72">
        <v>1067.9793016541444</v>
      </c>
      <c r="AU271" s="72">
        <v>796.63451127849817</v>
      </c>
      <c r="AV271" s="72">
        <v>822.53937653453318</v>
      </c>
      <c r="AW271" s="72">
        <v>818.92065893851475</v>
      </c>
      <c r="AX271" s="72">
        <v>707.76718107990848</v>
      </c>
      <c r="AY271" s="72">
        <v>465.88971239432436</v>
      </c>
      <c r="AZ271" s="72">
        <v>275.20988249494786</v>
      </c>
      <c r="BA271" s="72">
        <v>187.84713379909147</v>
      </c>
      <c r="BB271" s="72">
        <v>190.20263524002658</v>
      </c>
      <c r="BC271" s="72">
        <v>151.28146619003823</v>
      </c>
      <c r="BD271" s="72">
        <v>88.696697693047355</v>
      </c>
      <c r="BE271" s="72">
        <v>54.326203497789741</v>
      </c>
      <c r="BF271" s="72">
        <v>34.469997556766842</v>
      </c>
      <c r="BG271" s="72">
        <v>15.772063902430887</v>
      </c>
      <c r="BH271" s="76">
        <v>16.49597951942955</v>
      </c>
      <c r="BI271" s="73">
        <v>1713.5931270401127</v>
      </c>
      <c r="BJ271" s="72">
        <v>1955.9508940368094</v>
      </c>
      <c r="BK271" s="72">
        <v>1888.8054081913169</v>
      </c>
      <c r="BL271" s="72">
        <v>1437.8259169194109</v>
      </c>
      <c r="BM271" s="72">
        <v>1473.7605089662241</v>
      </c>
      <c r="BN271" s="72">
        <v>1426.4352704597597</v>
      </c>
      <c r="BO271" s="72">
        <v>1151.7463302785568</v>
      </c>
      <c r="BP271" s="72">
        <v>761.61004701373099</v>
      </c>
      <c r="BQ271" s="72">
        <v>525.54188736552248</v>
      </c>
      <c r="BR271" s="72">
        <v>408.16299837312448</v>
      </c>
      <c r="BS271" s="72">
        <v>400.57714934950633</v>
      </c>
      <c r="BT271" s="72">
        <v>315.17459061441332</v>
      </c>
      <c r="BU271" s="72">
        <v>180.11038677046264</v>
      </c>
      <c r="BV271" s="72">
        <v>94.301967404709131</v>
      </c>
      <c r="BW271" s="72">
        <v>47.850807312223857</v>
      </c>
      <c r="BX271" s="72">
        <v>21.363271783912865</v>
      </c>
      <c r="BY271" s="76">
        <v>17.237699703864671</v>
      </c>
    </row>
    <row r="272" spans="1:77" x14ac:dyDescent="0.35">
      <c r="A272" s="65" t="s">
        <v>369</v>
      </c>
      <c r="B272" s="66" t="s">
        <v>930</v>
      </c>
      <c r="C272" s="65" t="s">
        <v>1313</v>
      </c>
      <c r="D272" s="65" t="s">
        <v>369</v>
      </c>
      <c r="E272" s="65" t="s">
        <v>932</v>
      </c>
      <c r="F272" s="65" t="s">
        <v>1316</v>
      </c>
      <c r="G272" s="66">
        <v>21427</v>
      </c>
      <c r="H272" s="68">
        <v>25347.631101473413</v>
      </c>
      <c r="I272" s="69">
        <v>1</v>
      </c>
      <c r="J27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2535</v>
      </c>
      <c r="K27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6428</v>
      </c>
      <c r="L272" s="88">
        <f>SUM(Table13453[[#This Row],[HC PiN]:[IDP PiN]])</f>
        <v>8963</v>
      </c>
      <c r="M272" s="68">
        <f>Table13453[[#This Row],[Total PiN]]*Table13453[[#This Row],[Boys (0-17)2]]</f>
        <v>2757.7652597369233</v>
      </c>
      <c r="N272" s="68">
        <f>Table13453[[#This Row],[Total PiN]]*Table13453[[#This Row],[Men (18+)3]]</f>
        <v>2030.5192809518264</v>
      </c>
      <c r="O272" s="68">
        <f>Table13453[[#This Row],[Total PiN]]*Table13453[[#This Row],[Girls (0-17)4]]</f>
        <v>2436.9719568162764</v>
      </c>
      <c r="P272" s="68">
        <f>Table13453[[#This Row],[Total PiN]]*Table13453[[#This Row],[Women (18+)5]]</f>
        <v>1737.7435024949727</v>
      </c>
      <c r="Q272" s="70">
        <v>0.30768328235377923</v>
      </c>
      <c r="R272" s="70">
        <v>0.22654460347560262</v>
      </c>
      <c r="S272" s="70">
        <v>0.2718924419074279</v>
      </c>
      <c r="T272" s="70">
        <v>0.19387967226319008</v>
      </c>
      <c r="U272" s="65">
        <v>7799.0423371940797</v>
      </c>
      <c r="V272" s="65">
        <v>5742.3690369291471</v>
      </c>
      <c r="W272" s="65">
        <v>6891.8293167482725</v>
      </c>
      <c r="X272" s="71">
        <v>4914.390410601909</v>
      </c>
      <c r="Y272" s="67">
        <v>13541.411374123227</v>
      </c>
      <c r="Z272" s="67">
        <v>11806.219727350181</v>
      </c>
      <c r="AA272" s="66">
        <v>2392.9787478633216</v>
      </c>
      <c r="AB272" s="65">
        <v>2118.1751256474936</v>
      </c>
      <c r="AC272" s="65">
        <v>1655.1453880786157</v>
      </c>
      <c r="AD272" s="65">
        <v>1149.747173142571</v>
      </c>
      <c r="AE272" s="65">
        <v>1008.3441084811894</v>
      </c>
      <c r="AF272" s="65">
        <v>889.18244947082826</v>
      </c>
      <c r="AG272" s="65">
        <v>724.963523625064</v>
      </c>
      <c r="AH272" s="65">
        <v>509.05716919440101</v>
      </c>
      <c r="AI272" s="65">
        <v>484.11593480531036</v>
      </c>
      <c r="AJ272" s="65">
        <v>388.60346647672139</v>
      </c>
      <c r="AK272" s="65">
        <v>202.96987287607627</v>
      </c>
      <c r="AL272" s="65">
        <v>117.56913201301805</v>
      </c>
      <c r="AM272" s="65">
        <v>86.292333810256522</v>
      </c>
      <c r="AN272" s="65">
        <v>44.773808278730861</v>
      </c>
      <c r="AO272" s="65">
        <v>22.236108030089838</v>
      </c>
      <c r="AP272" s="65">
        <v>1.9543282387240652</v>
      </c>
      <c r="AQ272" s="71">
        <v>10.111057317773962</v>
      </c>
      <c r="AR272" s="66">
        <v>2706.572027874658</v>
      </c>
      <c r="AS272" s="65">
        <v>2396.3514614303867</v>
      </c>
      <c r="AT272" s="65">
        <v>1888.5334590960224</v>
      </c>
      <c r="AU272" s="65">
        <v>1274.7914768371807</v>
      </c>
      <c r="AV272" s="65">
        <v>1121.6493793734362</v>
      </c>
      <c r="AW272" s="65">
        <v>1012.9728978693946</v>
      </c>
      <c r="AX272" s="65">
        <v>895.01918374119066</v>
      </c>
      <c r="AY272" s="65">
        <v>636.34237445132464</v>
      </c>
      <c r="AZ272" s="65">
        <v>522.52722152834644</v>
      </c>
      <c r="BA272" s="65">
        <v>372.75388198815807</v>
      </c>
      <c r="BB272" s="65">
        <v>284.30016438301169</v>
      </c>
      <c r="BC272" s="65">
        <v>201.65781552964356</v>
      </c>
      <c r="BD272" s="65">
        <v>102.82083722563497</v>
      </c>
      <c r="BE272" s="65">
        <v>56.25547881085371</v>
      </c>
      <c r="BF272" s="65">
        <v>34.096677825094673</v>
      </c>
      <c r="BG272" s="65">
        <v>16.238839911833313</v>
      </c>
      <c r="BH272" s="71">
        <v>18.528196247055703</v>
      </c>
      <c r="BI272" s="66">
        <v>5099.5507757379783</v>
      </c>
      <c r="BJ272" s="65">
        <v>4514.5265870778803</v>
      </c>
      <c r="BK272" s="65">
        <v>3543.6788471746381</v>
      </c>
      <c r="BL272" s="65">
        <v>2424.5386499797514</v>
      </c>
      <c r="BM272" s="65">
        <v>2129.9934878546255</v>
      </c>
      <c r="BN272" s="65">
        <v>1902.155347340223</v>
      </c>
      <c r="BO272" s="65">
        <v>1619.9827073662548</v>
      </c>
      <c r="BP272" s="65">
        <v>1145.3995436457258</v>
      </c>
      <c r="BQ272" s="65">
        <v>1006.6431563336567</v>
      </c>
      <c r="BR272" s="65">
        <v>761.35734846487946</v>
      </c>
      <c r="BS272" s="65">
        <v>487.27003725908799</v>
      </c>
      <c r="BT272" s="65">
        <v>319.22694754266161</v>
      </c>
      <c r="BU272" s="65">
        <v>189.1131710358915</v>
      </c>
      <c r="BV272" s="65">
        <v>101.02928708958459</v>
      </c>
      <c r="BW272" s="65">
        <v>56.332785855184518</v>
      </c>
      <c r="BX272" s="65">
        <v>18.19316815055738</v>
      </c>
      <c r="BY272" s="71">
        <v>28.639253564829666</v>
      </c>
    </row>
    <row r="273" spans="1:77" x14ac:dyDescent="0.35">
      <c r="A273" s="72" t="s">
        <v>708</v>
      </c>
      <c r="B273" s="73" t="s">
        <v>930</v>
      </c>
      <c r="C273" s="72" t="s">
        <v>1313</v>
      </c>
      <c r="D273" s="72" t="s">
        <v>708</v>
      </c>
      <c r="E273" s="72" t="s">
        <v>707</v>
      </c>
      <c r="F273" s="72" t="s">
        <v>1317</v>
      </c>
      <c r="G273" s="73">
        <v>427</v>
      </c>
      <c r="H273" s="74">
        <v>5939.9645917208236</v>
      </c>
      <c r="I273" s="75">
        <v>0</v>
      </c>
      <c r="J27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7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73" s="89">
        <f>SUM(Table13453[[#This Row],[HC PiN]:[IDP PiN]])</f>
        <v>0</v>
      </c>
      <c r="M273" s="74">
        <f>Table13453[[#This Row],[Total PiN]]*Table13453[[#This Row],[Boys (0-17)2]]</f>
        <v>0</v>
      </c>
      <c r="N273" s="74">
        <f>Table13453[[#This Row],[Total PiN]]*Table13453[[#This Row],[Men (18+)3]]</f>
        <v>0</v>
      </c>
      <c r="O273" s="74">
        <f>Table13453[[#This Row],[Total PiN]]*Table13453[[#This Row],[Girls (0-17)4]]</f>
        <v>0</v>
      </c>
      <c r="P273" s="74">
        <f>Table13453[[#This Row],[Total PiN]]*Table13453[[#This Row],[Women (18+)5]]</f>
        <v>0</v>
      </c>
      <c r="Q273" s="70">
        <v>0.25800708774171771</v>
      </c>
      <c r="R273" s="70">
        <v>0.27117224897972347</v>
      </c>
      <c r="S273" s="70">
        <v>0.24288037773365412</v>
      </c>
      <c r="T273" s="70">
        <v>0.22794028554490475</v>
      </c>
      <c r="U273" s="72">
        <v>1532.5529655988109</v>
      </c>
      <c r="V273" s="72">
        <v>1610.7535571968608</v>
      </c>
      <c r="W273" s="72">
        <v>1442.7008437616842</v>
      </c>
      <c r="X273" s="76">
        <v>1353.9572251634681</v>
      </c>
      <c r="Y273" s="67">
        <v>3143.3065227956718</v>
      </c>
      <c r="Z273" s="67">
        <v>2796.6580689251523</v>
      </c>
      <c r="AA273" s="73">
        <v>410.7543316530037</v>
      </c>
      <c r="AB273" s="72">
        <v>438.27530370936108</v>
      </c>
      <c r="AC273" s="72">
        <v>405.26484627946923</v>
      </c>
      <c r="AD273" s="72">
        <v>288.9797788995923</v>
      </c>
      <c r="AE273" s="72">
        <v>188.47297211857233</v>
      </c>
      <c r="AF273" s="72">
        <v>192.74945430069047</v>
      </c>
      <c r="AG273" s="72">
        <v>296.02829990216605</v>
      </c>
      <c r="AH273" s="72">
        <v>211.9538172746305</v>
      </c>
      <c r="AI273" s="72">
        <v>118.16503476218887</v>
      </c>
      <c r="AJ273" s="72">
        <v>84.533596975143297</v>
      </c>
      <c r="AK273" s="72">
        <v>69.565020576742384</v>
      </c>
      <c r="AL273" s="72">
        <v>47.461646605826807</v>
      </c>
      <c r="AM273" s="72">
        <v>21.841764360004671</v>
      </c>
      <c r="AN273" s="72">
        <v>9.2144759143387702</v>
      </c>
      <c r="AO273" s="72">
        <v>4.6812064972447702</v>
      </c>
      <c r="AP273" s="72">
        <v>8.2476129303203507</v>
      </c>
      <c r="AQ273" s="76">
        <v>0.46890616585633493</v>
      </c>
      <c r="AR273" s="73">
        <v>334.97895975718797</v>
      </c>
      <c r="AS273" s="72">
        <v>472.32229324246532</v>
      </c>
      <c r="AT273" s="72">
        <v>495.73594490494838</v>
      </c>
      <c r="AU273" s="72">
        <v>351.43285818228162</v>
      </c>
      <c r="AV273" s="72">
        <v>228.27778147720258</v>
      </c>
      <c r="AW273" s="72">
        <v>208.37050868026543</v>
      </c>
      <c r="AX273" s="72">
        <v>308.87376926368466</v>
      </c>
      <c r="AY273" s="72">
        <v>243.41309792805831</v>
      </c>
      <c r="AZ273" s="72">
        <v>171.17795317184505</v>
      </c>
      <c r="BA273" s="72">
        <v>112.44352002150669</v>
      </c>
      <c r="BB273" s="72">
        <v>67.829412255526506</v>
      </c>
      <c r="BC273" s="72">
        <v>48.605418814260688</v>
      </c>
      <c r="BD273" s="72">
        <v>40.633241787051546</v>
      </c>
      <c r="BE273" s="72">
        <v>26.872672795425444</v>
      </c>
      <c r="BF273" s="72">
        <v>16.548272498239424</v>
      </c>
      <c r="BG273" s="72">
        <v>11.439912954680301</v>
      </c>
      <c r="BH273" s="76">
        <v>4.3509050610422504</v>
      </c>
      <c r="BI273" s="73">
        <v>745.73329141019167</v>
      </c>
      <c r="BJ273" s="72">
        <v>910.5975969518264</v>
      </c>
      <c r="BK273" s="72">
        <v>901.00079118441772</v>
      </c>
      <c r="BL273" s="72">
        <v>640.41263708187387</v>
      </c>
      <c r="BM273" s="72">
        <v>416.75075359577488</v>
      </c>
      <c r="BN273" s="72">
        <v>401.11996298095585</v>
      </c>
      <c r="BO273" s="72">
        <v>604.90206916585066</v>
      </c>
      <c r="BP273" s="72">
        <v>455.36691520268869</v>
      </c>
      <c r="BQ273" s="72">
        <v>289.34298793403383</v>
      </c>
      <c r="BR273" s="72">
        <v>196.97711699664998</v>
      </c>
      <c r="BS273" s="72">
        <v>137.39443283226888</v>
      </c>
      <c r="BT273" s="72">
        <v>96.067065420087488</v>
      </c>
      <c r="BU273" s="72">
        <v>62.475006147056227</v>
      </c>
      <c r="BV273" s="72">
        <v>36.087148709764215</v>
      </c>
      <c r="BW273" s="72">
        <v>21.229478995484197</v>
      </c>
      <c r="BX273" s="72">
        <v>19.687525885000653</v>
      </c>
      <c r="BY273" s="76">
        <v>4.8198112268985858</v>
      </c>
    </row>
    <row r="274" spans="1:77" x14ac:dyDescent="0.35">
      <c r="A274" s="65" t="s">
        <v>710</v>
      </c>
      <c r="B274" s="66" t="s">
        <v>930</v>
      </c>
      <c r="C274" s="65" t="s">
        <v>1313</v>
      </c>
      <c r="D274" s="65" t="s">
        <v>710</v>
      </c>
      <c r="E274" s="65" t="s">
        <v>709</v>
      </c>
      <c r="F274" s="65" t="s">
        <v>1318</v>
      </c>
      <c r="G274" s="66">
        <v>76</v>
      </c>
      <c r="H274" s="68">
        <v>26646.492638779073</v>
      </c>
      <c r="I274" s="69">
        <v>0</v>
      </c>
      <c r="J27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7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74" s="88">
        <f>SUM(Table13453[[#This Row],[HC PiN]:[IDP PiN]])</f>
        <v>0</v>
      </c>
      <c r="M274" s="68">
        <f>Table13453[[#This Row],[Total PiN]]*Table13453[[#This Row],[Boys (0-17)2]]</f>
        <v>0</v>
      </c>
      <c r="N274" s="68">
        <f>Table13453[[#This Row],[Total PiN]]*Table13453[[#This Row],[Men (18+)3]]</f>
        <v>0</v>
      </c>
      <c r="O274" s="68">
        <f>Table13453[[#This Row],[Total PiN]]*Table13453[[#This Row],[Girls (0-17)4]]</f>
        <v>0</v>
      </c>
      <c r="P274" s="68">
        <f>Table13453[[#This Row],[Total PiN]]*Table13453[[#This Row],[Women (18+)5]]</f>
        <v>0</v>
      </c>
      <c r="Q274" s="70">
        <v>0.23835879330717491</v>
      </c>
      <c r="R274" s="70">
        <v>0.28652737830878078</v>
      </c>
      <c r="S274" s="70">
        <v>0.22948374512846365</v>
      </c>
      <c r="T274" s="70">
        <v>0.24563008325558078</v>
      </c>
      <c r="U274" s="65">
        <v>6351.4258312478987</v>
      </c>
      <c r="V274" s="65">
        <v>7634.9496769135931</v>
      </c>
      <c r="W274" s="65">
        <v>6114.9369252850593</v>
      </c>
      <c r="X274" s="71">
        <v>6545.1802053325237</v>
      </c>
      <c r="Y274" s="67">
        <v>13986.375508161491</v>
      </c>
      <c r="Z274" s="67">
        <v>12660.117130617582</v>
      </c>
      <c r="AA274" s="66">
        <v>1260.226284951158</v>
      </c>
      <c r="AB274" s="65">
        <v>1828.1236293648342</v>
      </c>
      <c r="AC274" s="65">
        <v>2035.1110148178693</v>
      </c>
      <c r="AD274" s="65">
        <v>1526.2491604011198</v>
      </c>
      <c r="AE274" s="65">
        <v>990.13868430493926</v>
      </c>
      <c r="AF274" s="65">
        <v>941.38796482868224</v>
      </c>
      <c r="AG274" s="65">
        <v>1260.4706622723352</v>
      </c>
      <c r="AH274" s="65">
        <v>934.6165109188637</v>
      </c>
      <c r="AI274" s="65">
        <v>694.92411070652724</v>
      </c>
      <c r="AJ274" s="65">
        <v>525.72246926372509</v>
      </c>
      <c r="AK274" s="65">
        <v>289.75838582791431</v>
      </c>
      <c r="AL274" s="65">
        <v>167.12228235132741</v>
      </c>
      <c r="AM274" s="65">
        <v>115.35323364430752</v>
      </c>
      <c r="AN274" s="65">
        <v>53.877986216652801</v>
      </c>
      <c r="AO274" s="65">
        <v>21.71055475084216</v>
      </c>
      <c r="AP274" s="65">
        <v>12.271782419506343</v>
      </c>
      <c r="AQ274" s="71">
        <v>3.0524135769785024</v>
      </c>
      <c r="AR274" s="66">
        <v>1221.033457515266</v>
      </c>
      <c r="AS274" s="65">
        <v>1954.4032156178966</v>
      </c>
      <c r="AT274" s="65">
        <v>2160.5390191386646</v>
      </c>
      <c r="AU274" s="65">
        <v>1576.5480119972869</v>
      </c>
      <c r="AV274" s="65">
        <v>1159.1940210861176</v>
      </c>
      <c r="AW274" s="65">
        <v>1078.8290842056704</v>
      </c>
      <c r="AX274" s="65">
        <v>1299.1141536285904</v>
      </c>
      <c r="AY274" s="65">
        <v>1033.8022248963141</v>
      </c>
      <c r="AZ274" s="65">
        <v>859.03767954119496</v>
      </c>
      <c r="BA274" s="65">
        <v>604.12735497576909</v>
      </c>
      <c r="BB274" s="65">
        <v>396.88650920777673</v>
      </c>
      <c r="BC274" s="65">
        <v>276.98098372000914</v>
      </c>
      <c r="BD274" s="65">
        <v>181.1022742571073</v>
      </c>
      <c r="BE274" s="65">
        <v>99.78502010781591</v>
      </c>
      <c r="BF274" s="65">
        <v>48.216791081662599</v>
      </c>
      <c r="BG274" s="65">
        <v>30.318403121051748</v>
      </c>
      <c r="BH274" s="71">
        <v>6.4573040632932184</v>
      </c>
      <c r="BI274" s="66">
        <v>2481.2597424664245</v>
      </c>
      <c r="BJ274" s="65">
        <v>3782.5268449827308</v>
      </c>
      <c r="BK274" s="65">
        <v>4195.6500339565337</v>
      </c>
      <c r="BL274" s="65">
        <v>3102.7971723984069</v>
      </c>
      <c r="BM274" s="65">
        <v>2149.3327053910566</v>
      </c>
      <c r="BN274" s="65">
        <v>2020.2170490343528</v>
      </c>
      <c r="BO274" s="65">
        <v>2559.5848159009252</v>
      </c>
      <c r="BP274" s="65">
        <v>1968.4187358151776</v>
      </c>
      <c r="BQ274" s="65">
        <v>1553.9617902477221</v>
      </c>
      <c r="BR274" s="65">
        <v>1129.8498242394946</v>
      </c>
      <c r="BS274" s="65">
        <v>686.64489503569098</v>
      </c>
      <c r="BT274" s="65">
        <v>444.10326607133652</v>
      </c>
      <c r="BU274" s="65">
        <v>296.45550790141476</v>
      </c>
      <c r="BV274" s="65">
        <v>153.66300632446871</v>
      </c>
      <c r="BW274" s="65">
        <v>69.927345832504756</v>
      </c>
      <c r="BX274" s="65">
        <v>42.590185540558089</v>
      </c>
      <c r="BY274" s="71">
        <v>9.5097176402717203</v>
      </c>
    </row>
    <row r="275" spans="1:77" x14ac:dyDescent="0.35">
      <c r="A275" s="72" t="s">
        <v>371</v>
      </c>
      <c r="B275" s="73" t="s">
        <v>930</v>
      </c>
      <c r="C275" s="72" t="s">
        <v>1313</v>
      </c>
      <c r="D275" s="72" t="s">
        <v>371</v>
      </c>
      <c r="E275" s="72" t="s">
        <v>372</v>
      </c>
      <c r="F275" s="72" t="s">
        <v>1319</v>
      </c>
      <c r="G275" s="73">
        <v>9677</v>
      </c>
      <c r="H275" s="74">
        <v>29798.478434189445</v>
      </c>
      <c r="I275" s="75">
        <v>4.5</v>
      </c>
      <c r="J27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7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75" s="89">
        <f>SUM(Table13453[[#This Row],[HC PiN]:[IDP PiN]])</f>
        <v>0</v>
      </c>
      <c r="M275" s="74">
        <f>Table13453[[#This Row],[Total PiN]]*Table13453[[#This Row],[Boys (0-17)2]]</f>
        <v>0</v>
      </c>
      <c r="N275" s="74">
        <f>Table13453[[#This Row],[Total PiN]]*Table13453[[#This Row],[Men (18+)3]]</f>
        <v>0</v>
      </c>
      <c r="O275" s="74">
        <f>Table13453[[#This Row],[Total PiN]]*Table13453[[#This Row],[Girls (0-17)4]]</f>
        <v>0</v>
      </c>
      <c r="P275" s="74">
        <f>Table13453[[#This Row],[Total PiN]]*Table13453[[#This Row],[Women (18+)5]]</f>
        <v>0</v>
      </c>
      <c r="Q275" s="70">
        <v>0.25948835577280582</v>
      </c>
      <c r="R275" s="70">
        <v>0.26674340053565365</v>
      </c>
      <c r="S275" s="70">
        <v>0.24058933256143428</v>
      </c>
      <c r="T275" s="70">
        <v>0.23317891113010622</v>
      </c>
      <c r="U275" s="72">
        <v>28.92735559194594</v>
      </c>
      <c r="V275" s="72">
        <v>29.736136622082544</v>
      </c>
      <c r="W275" s="72">
        <v>26.820522076632269</v>
      </c>
      <c r="X275" s="76">
        <v>25.994419898783914</v>
      </c>
      <c r="Y275" s="67">
        <v>58.66349221402848</v>
      </c>
      <c r="Z275" s="67">
        <v>52.814941975416183</v>
      </c>
      <c r="AA275" s="73">
        <v>8.2400517558272668</v>
      </c>
      <c r="AB275" s="72">
        <v>8.1481738597081375</v>
      </c>
      <c r="AC275" s="72">
        <v>7.1365812153249264</v>
      </c>
      <c r="AD275" s="72">
        <v>5.3261075498826402</v>
      </c>
      <c r="AE275" s="72">
        <v>5.2151542031098819</v>
      </c>
      <c r="AF275" s="72">
        <v>4.8298299018330031</v>
      </c>
      <c r="AG275" s="72">
        <v>3.7787858009048461</v>
      </c>
      <c r="AH275" s="72">
        <v>2.4853291881251427</v>
      </c>
      <c r="AI275" s="72">
        <v>1.9005732728228715</v>
      </c>
      <c r="AJ275" s="72">
        <v>1.5880744314549888</v>
      </c>
      <c r="AK275" s="72">
        <v>1.4296205819510619</v>
      </c>
      <c r="AL275" s="72">
        <v>1.1234377099116062</v>
      </c>
      <c r="AM275" s="72">
        <v>0.70583665923967653</v>
      </c>
      <c r="AN275" s="72">
        <v>0.40721256400360184</v>
      </c>
      <c r="AO275" s="72">
        <v>0.24537790956538669</v>
      </c>
      <c r="AP275" s="72">
        <v>0.17488461446786199</v>
      </c>
      <c r="AQ275" s="76">
        <v>7.9910757283275333E-2</v>
      </c>
      <c r="AR275" s="73">
        <v>9.4335956078717143</v>
      </c>
      <c r="AS275" s="72">
        <v>8.8475637207669493</v>
      </c>
      <c r="AT275" s="72">
        <v>7.3784145118688889</v>
      </c>
      <c r="AU275" s="72">
        <v>5.3334270017314687</v>
      </c>
      <c r="AV275" s="72">
        <v>5.7996236086651693</v>
      </c>
      <c r="AW275" s="72">
        <v>5.884410813856789</v>
      </c>
      <c r="AX275" s="72">
        <v>5.0843252814834665</v>
      </c>
      <c r="AY275" s="72">
        <v>3.4706490806247881</v>
      </c>
      <c r="AZ275" s="72">
        <v>2.4031356305435443</v>
      </c>
      <c r="BA275" s="72">
        <v>1.5725135360602112</v>
      </c>
      <c r="BB275" s="72">
        <v>1.0763896099233801</v>
      </c>
      <c r="BC275" s="72">
        <v>0.81632884956555063</v>
      </c>
      <c r="BD275" s="72">
        <v>0.67444351409580239</v>
      </c>
      <c r="BE275" s="72">
        <v>0.44097732932457068</v>
      </c>
      <c r="BF275" s="72">
        <v>0.26253038608669399</v>
      </c>
      <c r="BG275" s="72">
        <v>9.3100922820078064E-2</v>
      </c>
      <c r="BH275" s="76">
        <v>9.2062808739434621E-2</v>
      </c>
      <c r="BI275" s="73">
        <v>17.673647363698983</v>
      </c>
      <c r="BJ275" s="72">
        <v>16.995737580475087</v>
      </c>
      <c r="BK275" s="72">
        <v>14.514995727193815</v>
      </c>
      <c r="BL275" s="72">
        <v>10.659534551614113</v>
      </c>
      <c r="BM275" s="72">
        <v>11.014777811775053</v>
      </c>
      <c r="BN275" s="72">
        <v>10.714240715689792</v>
      </c>
      <c r="BO275" s="72">
        <v>8.8631110823883112</v>
      </c>
      <c r="BP275" s="72">
        <v>5.9559782687499316</v>
      </c>
      <c r="BQ275" s="72">
        <v>4.3037089033664158</v>
      </c>
      <c r="BR275" s="72">
        <v>3.1605879675152004</v>
      </c>
      <c r="BS275" s="72">
        <v>2.506010191874442</v>
      </c>
      <c r="BT275" s="72">
        <v>1.9397665594771565</v>
      </c>
      <c r="BU275" s="72">
        <v>1.3802801733354788</v>
      </c>
      <c r="BV275" s="72">
        <v>0.84818989332817263</v>
      </c>
      <c r="BW275" s="72">
        <v>0.50790829565208073</v>
      </c>
      <c r="BX275" s="72">
        <v>0.26798553728794011</v>
      </c>
      <c r="BY275" s="76">
        <v>0.17197356602270997</v>
      </c>
    </row>
    <row r="276" spans="1:77" x14ac:dyDescent="0.35">
      <c r="A276" s="65" t="s">
        <v>373</v>
      </c>
      <c r="B276" s="66" t="s">
        <v>930</v>
      </c>
      <c r="C276" s="65" t="s">
        <v>1313</v>
      </c>
      <c r="D276" s="65" t="s">
        <v>373</v>
      </c>
      <c r="E276" s="65" t="s">
        <v>374</v>
      </c>
      <c r="F276" s="65" t="s">
        <v>1320</v>
      </c>
      <c r="G276" s="66">
        <v>14233</v>
      </c>
      <c r="H276" s="68">
        <v>16950.218103682371</v>
      </c>
      <c r="I276" s="69">
        <v>4.5</v>
      </c>
      <c r="J27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7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76" s="88">
        <f>SUM(Table13453[[#This Row],[HC PiN]:[IDP PiN]])</f>
        <v>0</v>
      </c>
      <c r="M276" s="68">
        <f>Table13453[[#This Row],[Total PiN]]*Table13453[[#This Row],[Boys (0-17)2]]</f>
        <v>0</v>
      </c>
      <c r="N276" s="68">
        <f>Table13453[[#This Row],[Total PiN]]*Table13453[[#This Row],[Men (18+)3]]</f>
        <v>0</v>
      </c>
      <c r="O276" s="68">
        <f>Table13453[[#This Row],[Total PiN]]*Table13453[[#This Row],[Girls (0-17)4]]</f>
        <v>0</v>
      </c>
      <c r="P276" s="68">
        <f>Table13453[[#This Row],[Total PiN]]*Table13453[[#This Row],[Women (18+)5]]</f>
        <v>0</v>
      </c>
      <c r="Q276" s="70">
        <v>0.26424800276030919</v>
      </c>
      <c r="R276" s="70">
        <v>0.26092146430842988</v>
      </c>
      <c r="S276" s="70">
        <v>0.22987402920926941</v>
      </c>
      <c r="T276" s="70">
        <v>0.24495650372199165</v>
      </c>
      <c r="U276" s="65">
        <v>4479.0612802497017</v>
      </c>
      <c r="V276" s="65">
        <v>4422.6757279600615</v>
      </c>
      <c r="W276" s="65">
        <v>3896.4149314693686</v>
      </c>
      <c r="X276" s="71">
        <v>4152.0661640032413</v>
      </c>
      <c r="Y276" s="67">
        <v>8901.7370082097623</v>
      </c>
      <c r="Z276" s="67">
        <v>8048.4810954726099</v>
      </c>
      <c r="AA276" s="66">
        <v>1190.8321662769836</v>
      </c>
      <c r="AB276" s="65">
        <v>1180.6667975836265</v>
      </c>
      <c r="AC276" s="65">
        <v>1040.3406503908182</v>
      </c>
      <c r="AD276" s="65">
        <v>797.98536245361493</v>
      </c>
      <c r="AE276" s="65">
        <v>870.1363360624066</v>
      </c>
      <c r="AF276" s="65">
        <v>805.2368152399323</v>
      </c>
      <c r="AG276" s="65">
        <v>523.50006681516243</v>
      </c>
      <c r="AH276" s="65">
        <v>342.68389437966562</v>
      </c>
      <c r="AI276" s="65">
        <v>324.43428197845566</v>
      </c>
      <c r="AJ276" s="65">
        <v>277.38809654446743</v>
      </c>
      <c r="AK276" s="65">
        <v>206.4840600126297</v>
      </c>
      <c r="AL276" s="65">
        <v>161.9937549621466</v>
      </c>
      <c r="AM276" s="65">
        <v>129.75726775965299</v>
      </c>
      <c r="AN276" s="65">
        <v>86.131646397447014</v>
      </c>
      <c r="AO276" s="65">
        <v>56.758715556946491</v>
      </c>
      <c r="AP276" s="65">
        <v>33.717893966201245</v>
      </c>
      <c r="AQ276" s="71">
        <v>20.433289092453322</v>
      </c>
      <c r="AR276" s="66">
        <v>1513.3411219989773</v>
      </c>
      <c r="AS276" s="65">
        <v>1369.9897332525088</v>
      </c>
      <c r="AT276" s="65">
        <v>1109.7139414439016</v>
      </c>
      <c r="AU276" s="65">
        <v>798.9815734215033</v>
      </c>
      <c r="AV276" s="65">
        <v>905.1916289702657</v>
      </c>
      <c r="AW276" s="65">
        <v>892.56483371507306</v>
      </c>
      <c r="AX276" s="65">
        <v>642.92517156411691</v>
      </c>
      <c r="AY276" s="65">
        <v>424.69079492741889</v>
      </c>
      <c r="AZ276" s="65">
        <v>344.54480447250876</v>
      </c>
      <c r="BA276" s="65">
        <v>249.1724222297884</v>
      </c>
      <c r="BB276" s="65">
        <v>202.32825353646842</v>
      </c>
      <c r="BC276" s="65">
        <v>161.50357958005958</v>
      </c>
      <c r="BD276" s="65">
        <v>117.65844369061116</v>
      </c>
      <c r="BE276" s="65">
        <v>77.210671951081125</v>
      </c>
      <c r="BF276" s="65">
        <v>48.745709235211827</v>
      </c>
      <c r="BG276" s="65">
        <v>24.705788495743075</v>
      </c>
      <c r="BH276" s="71">
        <v>18.468535724526394</v>
      </c>
      <c r="BI276" s="66">
        <v>2704.1732882759611</v>
      </c>
      <c r="BJ276" s="65">
        <v>2550.6565308361342</v>
      </c>
      <c r="BK276" s="65">
        <v>2150.0545918347198</v>
      </c>
      <c r="BL276" s="65">
        <v>1596.966935875118</v>
      </c>
      <c r="BM276" s="65">
        <v>1775.3279650326722</v>
      </c>
      <c r="BN276" s="65">
        <v>1697.8016489550052</v>
      </c>
      <c r="BO276" s="65">
        <v>1166.4252383792796</v>
      </c>
      <c r="BP276" s="65">
        <v>767.37468930708428</v>
      </c>
      <c r="BQ276" s="65">
        <v>668.97908645096425</v>
      </c>
      <c r="BR276" s="65">
        <v>526.56051877425591</v>
      </c>
      <c r="BS276" s="65">
        <v>408.81231354909812</v>
      </c>
      <c r="BT276" s="65">
        <v>323.49733454220615</v>
      </c>
      <c r="BU276" s="65">
        <v>247.41571145026415</v>
      </c>
      <c r="BV276" s="65">
        <v>163.34231834852815</v>
      </c>
      <c r="BW276" s="65">
        <v>105.5044247921583</v>
      </c>
      <c r="BX276" s="65">
        <v>58.423682461944324</v>
      </c>
      <c r="BY276" s="71">
        <v>38.901824816979719</v>
      </c>
    </row>
    <row r="277" spans="1:77" x14ac:dyDescent="0.35">
      <c r="A277" s="72" t="s">
        <v>375</v>
      </c>
      <c r="B277" s="73" t="s">
        <v>930</v>
      </c>
      <c r="C277" s="72" t="s">
        <v>1313</v>
      </c>
      <c r="D277" s="72" t="s">
        <v>375</v>
      </c>
      <c r="E277" s="72" t="s">
        <v>376</v>
      </c>
      <c r="F277" s="72" t="s">
        <v>1321</v>
      </c>
      <c r="G277" s="73">
        <v>3487</v>
      </c>
      <c r="H277" s="74">
        <v>5890.3533913535721</v>
      </c>
      <c r="I277" s="75">
        <v>2.5</v>
      </c>
      <c r="J27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7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77" s="89">
        <f>SUM(Table13453[[#This Row],[HC PiN]:[IDP PiN]])</f>
        <v>0</v>
      </c>
      <c r="M277" s="74">
        <f>Table13453[[#This Row],[Total PiN]]*Table13453[[#This Row],[Boys (0-17)2]]</f>
        <v>0</v>
      </c>
      <c r="N277" s="74">
        <f>Table13453[[#This Row],[Total PiN]]*Table13453[[#This Row],[Men (18+)3]]</f>
        <v>0</v>
      </c>
      <c r="O277" s="74">
        <f>Table13453[[#This Row],[Total PiN]]*Table13453[[#This Row],[Girls (0-17)4]]</f>
        <v>0</v>
      </c>
      <c r="P277" s="74">
        <f>Table13453[[#This Row],[Total PiN]]*Table13453[[#This Row],[Women (18+)5]]</f>
        <v>0</v>
      </c>
      <c r="Q277" s="70">
        <v>0.27252855009121868</v>
      </c>
      <c r="R277" s="70">
        <v>0.25178125122303141</v>
      </c>
      <c r="S277" s="70">
        <v>0.25392854532694881</v>
      </c>
      <c r="T277" s="70">
        <v>0.22176165335880113</v>
      </c>
      <c r="U277" s="72">
        <v>1605.2894692704817</v>
      </c>
      <c r="V277" s="72">
        <v>1483.0805470208288</v>
      </c>
      <c r="W277" s="72">
        <v>1495.728868128072</v>
      </c>
      <c r="X277" s="76">
        <v>1306.2545069341895</v>
      </c>
      <c r="Y277" s="67">
        <v>3088.3700162913105</v>
      </c>
      <c r="Z277" s="67">
        <v>2801.9833750622615</v>
      </c>
      <c r="AA277" s="73">
        <v>555.34928513303964</v>
      </c>
      <c r="AB277" s="72">
        <v>460.44648202663745</v>
      </c>
      <c r="AC277" s="72">
        <v>334.62597020850444</v>
      </c>
      <c r="AD277" s="72">
        <v>234.88054013180366</v>
      </c>
      <c r="AE277" s="72">
        <v>239.02649015737776</v>
      </c>
      <c r="AF277" s="72">
        <v>238.44389051185789</v>
      </c>
      <c r="AG277" s="72">
        <v>229.93064065436937</v>
      </c>
      <c r="AH277" s="72">
        <v>153.87819751253599</v>
      </c>
      <c r="AI277" s="72">
        <v>96.140056882580069</v>
      </c>
      <c r="AJ277" s="72">
        <v>71.941541523479302</v>
      </c>
      <c r="AK277" s="72">
        <v>56.88788493639472</v>
      </c>
      <c r="AL277" s="72">
        <v>45.525833826388457</v>
      </c>
      <c r="AM277" s="72">
        <v>41.902537474174828</v>
      </c>
      <c r="AN277" s="72">
        <v>24.986429943758218</v>
      </c>
      <c r="AO277" s="72">
        <v>12.31137100135671</v>
      </c>
      <c r="AP277" s="72">
        <v>3.0424349300260798</v>
      </c>
      <c r="AQ277" s="76">
        <v>2.6637882079776198</v>
      </c>
      <c r="AR277" s="73">
        <v>557.90296497003578</v>
      </c>
      <c r="AS277" s="72">
        <v>492.38385352688351</v>
      </c>
      <c r="AT277" s="72">
        <v>387.71689583989422</v>
      </c>
      <c r="AU277" s="72">
        <v>265.70076060226478</v>
      </c>
      <c r="AV277" s="72">
        <v>245.92882782903806</v>
      </c>
      <c r="AW277" s="72">
        <v>245.77917122821782</v>
      </c>
      <c r="AX277" s="72">
        <v>262.30542308415266</v>
      </c>
      <c r="AY277" s="72">
        <v>197.77894826153826</v>
      </c>
      <c r="AZ277" s="72">
        <v>151.47499829967745</v>
      </c>
      <c r="BA277" s="72">
        <v>101.59619049347749</v>
      </c>
      <c r="BB277" s="72">
        <v>62.213014720965177</v>
      </c>
      <c r="BC277" s="72">
        <v>43.168464847006952</v>
      </c>
      <c r="BD277" s="72">
        <v>31.57163971963806</v>
      </c>
      <c r="BE277" s="72">
        <v>19.945119178736444</v>
      </c>
      <c r="BF277" s="72">
        <v>12.215387205232558</v>
      </c>
      <c r="BG277" s="72">
        <v>6.0706756490415215</v>
      </c>
      <c r="BH277" s="76">
        <v>4.617680835509268</v>
      </c>
      <c r="BI277" s="73">
        <v>1113.2522501030753</v>
      </c>
      <c r="BJ277" s="72">
        <v>952.83033555352085</v>
      </c>
      <c r="BK277" s="72">
        <v>722.34286604839849</v>
      </c>
      <c r="BL277" s="72">
        <v>500.58130073406841</v>
      </c>
      <c r="BM277" s="72">
        <v>484.95531798641582</v>
      </c>
      <c r="BN277" s="72">
        <v>484.22306174007571</v>
      </c>
      <c r="BO277" s="72">
        <v>492.23606373852215</v>
      </c>
      <c r="BP277" s="72">
        <v>351.65714577407419</v>
      </c>
      <c r="BQ277" s="72">
        <v>247.61505518225758</v>
      </c>
      <c r="BR277" s="72">
        <v>173.53773201695682</v>
      </c>
      <c r="BS277" s="72">
        <v>119.10089965735989</v>
      </c>
      <c r="BT277" s="72">
        <v>88.694298673395394</v>
      </c>
      <c r="BU277" s="72">
        <v>73.474177193812878</v>
      </c>
      <c r="BV277" s="72">
        <v>44.931549122494665</v>
      </c>
      <c r="BW277" s="72">
        <v>24.526758206589268</v>
      </c>
      <c r="BX277" s="72">
        <v>9.1131105790675999</v>
      </c>
      <c r="BY277" s="76">
        <v>7.2814690434868883</v>
      </c>
    </row>
    <row r="278" spans="1:77" x14ac:dyDescent="0.35">
      <c r="A278" s="65" t="s">
        <v>377</v>
      </c>
      <c r="B278" s="66" t="s">
        <v>930</v>
      </c>
      <c r="C278" s="65" t="s">
        <v>1313</v>
      </c>
      <c r="D278" s="65" t="s">
        <v>377</v>
      </c>
      <c r="E278" s="65" t="s">
        <v>378</v>
      </c>
      <c r="F278" s="65" t="s">
        <v>1322</v>
      </c>
      <c r="G278" s="66">
        <v>9585</v>
      </c>
      <c r="H278" s="68">
        <v>51769.884501125336</v>
      </c>
      <c r="I278" s="69">
        <v>4</v>
      </c>
      <c r="J27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20708</v>
      </c>
      <c r="K27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7668</v>
      </c>
      <c r="L278" s="88">
        <f>SUM(Table13453[[#This Row],[HC PiN]:[IDP PiN]])</f>
        <v>28376</v>
      </c>
      <c r="M278" s="68">
        <f>Table13453[[#This Row],[Total PiN]]*Table13453[[#This Row],[Boys (0-17)2]]</f>
        <v>6971.8033588126982</v>
      </c>
      <c r="N278" s="68">
        <f>Table13453[[#This Row],[Total PiN]]*Table13453[[#This Row],[Men (18+)3]]</f>
        <v>7845.367131546961</v>
      </c>
      <c r="O278" s="68">
        <f>Table13453[[#This Row],[Total PiN]]*Table13453[[#This Row],[Girls (0-17)4]]</f>
        <v>6579.6170973026701</v>
      </c>
      <c r="P278" s="68">
        <f>Table13453[[#This Row],[Total PiN]]*Table13453[[#This Row],[Women (18+)5]]</f>
        <v>6979.2124123376589</v>
      </c>
      <c r="Q278" s="70">
        <v>0.24569366220794678</v>
      </c>
      <c r="R278" s="70">
        <v>0.27647896572973502</v>
      </c>
      <c r="S278" s="70">
        <v>0.23187260703773155</v>
      </c>
      <c r="T278" s="70">
        <v>0.24595476502458624</v>
      </c>
      <c r="U278" s="65">
        <v>12719.532515163908</v>
      </c>
      <c r="V278" s="65">
        <v>14313.284122818972</v>
      </c>
      <c r="W278" s="65">
        <v>12004.018085318185</v>
      </c>
      <c r="X278" s="71">
        <v>12733.049777824252</v>
      </c>
      <c r="Y278" s="67">
        <v>27032.81663798288</v>
      </c>
      <c r="Z278" s="67">
        <v>24737.067863142438</v>
      </c>
      <c r="AA278" s="66">
        <v>3648.5713663150564</v>
      </c>
      <c r="AB278" s="65">
        <v>3639.4695833032033</v>
      </c>
      <c r="AC278" s="65">
        <v>3218.3804962472304</v>
      </c>
      <c r="AD278" s="65">
        <v>2441.7384158035406</v>
      </c>
      <c r="AE278" s="65">
        <v>2518.5618349482379</v>
      </c>
      <c r="AF278" s="65">
        <v>2359.0024444573332</v>
      </c>
      <c r="AG278" s="65">
        <v>1758.3787279794308</v>
      </c>
      <c r="AH278" s="65">
        <v>1159.3678499281832</v>
      </c>
      <c r="AI278" s="65">
        <v>940.86559784735596</v>
      </c>
      <c r="AJ278" s="65">
        <v>793.31333726511502</v>
      </c>
      <c r="AK278" s="65">
        <v>671.94400522966941</v>
      </c>
      <c r="AL278" s="65">
        <v>543.38034223577597</v>
      </c>
      <c r="AM278" s="65">
        <v>396.88383670689109</v>
      </c>
      <c r="AN278" s="65">
        <v>269.24998181994317</v>
      </c>
      <c r="AO278" s="65">
        <v>189.91388343115557</v>
      </c>
      <c r="AP278" s="65">
        <v>104.70568486339818</v>
      </c>
      <c r="AQ278" s="71">
        <v>83.340474760920856</v>
      </c>
      <c r="AR278" s="66">
        <v>3913.1557726882593</v>
      </c>
      <c r="AS278" s="65">
        <v>3887.2172146091493</v>
      </c>
      <c r="AT278" s="65">
        <v>3393.525071623144</v>
      </c>
      <c r="AU278" s="65">
        <v>2506.1586146877667</v>
      </c>
      <c r="AV278" s="65">
        <v>2808.0926522967488</v>
      </c>
      <c r="AW278" s="65">
        <v>2834.5178637098684</v>
      </c>
      <c r="AX278" s="65">
        <v>2254.6943999215268</v>
      </c>
      <c r="AY278" s="65">
        <v>1507.7087105675132</v>
      </c>
      <c r="AZ278" s="65">
        <v>1077.7524864435991</v>
      </c>
      <c r="BA278" s="65">
        <v>750.60156521907959</v>
      </c>
      <c r="BB278" s="65">
        <v>617.50385958521144</v>
      </c>
      <c r="BC278" s="65">
        <v>496.53942406059286</v>
      </c>
      <c r="BD278" s="65">
        <v>362.52016692191091</v>
      </c>
      <c r="BE278" s="65">
        <v>255.57150757762847</v>
      </c>
      <c r="BF278" s="65">
        <v>182.1478094669757</v>
      </c>
      <c r="BG278" s="65">
        <v>99.318711852442405</v>
      </c>
      <c r="BH278" s="71">
        <v>85.790806751470257</v>
      </c>
      <c r="BI278" s="66">
        <v>7561.7271390033147</v>
      </c>
      <c r="BJ278" s="65">
        <v>7526.6867979123526</v>
      </c>
      <c r="BK278" s="65">
        <v>6611.9055678703744</v>
      </c>
      <c r="BL278" s="65">
        <v>4947.8970304913073</v>
      </c>
      <c r="BM278" s="65">
        <v>5326.6544872449858</v>
      </c>
      <c r="BN278" s="65">
        <v>5193.5203081672007</v>
      </c>
      <c r="BO278" s="65">
        <v>4013.0731279009574</v>
      </c>
      <c r="BP278" s="65">
        <v>2667.0765604956964</v>
      </c>
      <c r="BQ278" s="65">
        <v>2018.6180842909555</v>
      </c>
      <c r="BR278" s="65">
        <v>1543.9149024841943</v>
      </c>
      <c r="BS278" s="65">
        <v>1289.4478648148809</v>
      </c>
      <c r="BT278" s="65">
        <v>1039.9197662963686</v>
      </c>
      <c r="BU278" s="65">
        <v>759.404003628802</v>
      </c>
      <c r="BV278" s="65">
        <v>524.82148939757167</v>
      </c>
      <c r="BW278" s="65">
        <v>372.06169289813124</v>
      </c>
      <c r="BX278" s="65">
        <v>204.02439671584057</v>
      </c>
      <c r="BY278" s="71">
        <v>169.13128151239115</v>
      </c>
    </row>
    <row r="279" spans="1:77" x14ac:dyDescent="0.35">
      <c r="A279" s="72" t="s">
        <v>379</v>
      </c>
      <c r="B279" s="73" t="s">
        <v>930</v>
      </c>
      <c r="C279" s="72" t="s">
        <v>1313</v>
      </c>
      <c r="D279" s="72" t="s">
        <v>379</v>
      </c>
      <c r="E279" s="72" t="s">
        <v>380</v>
      </c>
      <c r="F279" s="72" t="s">
        <v>1323</v>
      </c>
      <c r="G279" s="73">
        <v>2691</v>
      </c>
      <c r="H279" s="74">
        <v>9094.5143453284327</v>
      </c>
      <c r="I279" s="75">
        <v>1</v>
      </c>
      <c r="J27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909</v>
      </c>
      <c r="K27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807</v>
      </c>
      <c r="L279" s="89">
        <f>SUM(Table13453[[#This Row],[HC PiN]:[IDP PiN]])</f>
        <v>1716</v>
      </c>
      <c r="M279" s="74">
        <f>Table13453[[#This Row],[Total PiN]]*Table13453[[#This Row],[Boys (0-17)2]]</f>
        <v>436.12837098260502</v>
      </c>
      <c r="N279" s="74">
        <f>Table13453[[#This Row],[Total PiN]]*Table13453[[#This Row],[Men (18+)3]]</f>
        <v>446.24504906565522</v>
      </c>
      <c r="O279" s="74">
        <f>Table13453[[#This Row],[Total PiN]]*Table13453[[#This Row],[Girls (0-17)4]]</f>
        <v>403.64732577830426</v>
      </c>
      <c r="P279" s="74">
        <f>Table13453[[#This Row],[Total PiN]]*Table13453[[#This Row],[Women (18+)5]]</f>
        <v>429.979254173436</v>
      </c>
      <c r="Q279" s="70">
        <v>0.25415406234417542</v>
      </c>
      <c r="R279" s="70">
        <v>0.26004956239257299</v>
      </c>
      <c r="S279" s="70">
        <v>0.23522571432302114</v>
      </c>
      <c r="T279" s="70">
        <v>0.25057066094023078</v>
      </c>
      <c r="U279" s="72">
        <v>2311.4077659126001</v>
      </c>
      <c r="V279" s="72">
        <v>2365.0244756756365</v>
      </c>
      <c r="W279" s="72">
        <v>2139.2636333008436</v>
      </c>
      <c r="X279" s="76">
        <v>2278.8184704393557</v>
      </c>
      <c r="Y279" s="67">
        <v>4676.4322415882361</v>
      </c>
      <c r="Z279" s="67">
        <v>4418.0821037401993</v>
      </c>
      <c r="AA279" s="73">
        <v>695.36927972057993</v>
      </c>
      <c r="AB279" s="72">
        <v>650.78709780738143</v>
      </c>
      <c r="AC279" s="72">
        <v>543.65540977748856</v>
      </c>
      <c r="AD279" s="72">
        <v>411.42934841371891</v>
      </c>
      <c r="AE279" s="72">
        <v>456.23393393146927</v>
      </c>
      <c r="AF279" s="72">
        <v>430.85186231713413</v>
      </c>
      <c r="AG279" s="72">
        <v>300.24908819442066</v>
      </c>
      <c r="AH279" s="72">
        <v>197.23515876425319</v>
      </c>
      <c r="AI279" s="72">
        <v>169.50016134910479</v>
      </c>
      <c r="AJ279" s="72">
        <v>146.36685669147107</v>
      </c>
      <c r="AK279" s="72">
        <v>126.56034616600671</v>
      </c>
      <c r="AL279" s="72">
        <v>103.06486908530739</v>
      </c>
      <c r="AM279" s="72">
        <v>74.278002909409551</v>
      </c>
      <c r="AN279" s="72">
        <v>49.225679656412495</v>
      </c>
      <c r="AO279" s="72">
        <v>33.727437061092346</v>
      </c>
      <c r="AP279" s="72">
        <v>13.102254696646872</v>
      </c>
      <c r="AQ279" s="76">
        <v>16.445317198299971</v>
      </c>
      <c r="AR279" s="73">
        <v>826.26729210573285</v>
      </c>
      <c r="AS279" s="72">
        <v>706.28473693572141</v>
      </c>
      <c r="AT279" s="72">
        <v>543.72280283076532</v>
      </c>
      <c r="AU279" s="72">
        <v>390.39750473973243</v>
      </c>
      <c r="AV279" s="72">
        <v>469.44674040761385</v>
      </c>
      <c r="AW279" s="72">
        <v>474.08317679463505</v>
      </c>
      <c r="AX279" s="72">
        <v>343.97422736651208</v>
      </c>
      <c r="AY279" s="72">
        <v>227.68367698036212</v>
      </c>
      <c r="AZ279" s="72">
        <v>178.12069817125879</v>
      </c>
      <c r="BA279" s="72">
        <v>131.27751359950824</v>
      </c>
      <c r="BB279" s="72">
        <v>116.01957792575315</v>
      </c>
      <c r="BC279" s="72">
        <v>95.652717221255145</v>
      </c>
      <c r="BD279" s="72">
        <v>69.310884960767382</v>
      </c>
      <c r="BE279" s="72">
        <v>46.969959336245452</v>
      </c>
      <c r="BF279" s="72">
        <v>31.254974394318218</v>
      </c>
      <c r="BG279" s="72">
        <v>10.786665210999596</v>
      </c>
      <c r="BH279" s="76">
        <v>15.179092607054455</v>
      </c>
      <c r="BI279" s="73">
        <v>1521.636571826313</v>
      </c>
      <c r="BJ279" s="72">
        <v>1357.071834743103</v>
      </c>
      <c r="BK279" s="72">
        <v>1087.378212608254</v>
      </c>
      <c r="BL279" s="72">
        <v>801.82685315345157</v>
      </c>
      <c r="BM279" s="72">
        <v>925.68067433908311</v>
      </c>
      <c r="BN279" s="72">
        <v>904.93503911176913</v>
      </c>
      <c r="BO279" s="72">
        <v>644.22331556093275</v>
      </c>
      <c r="BP279" s="72">
        <v>424.91883574461531</v>
      </c>
      <c r="BQ279" s="72">
        <v>347.62085952036364</v>
      </c>
      <c r="BR279" s="72">
        <v>277.64437029097934</v>
      </c>
      <c r="BS279" s="72">
        <v>242.57992409175992</v>
      </c>
      <c r="BT279" s="72">
        <v>198.71758630656251</v>
      </c>
      <c r="BU279" s="72">
        <v>143.58888787017693</v>
      </c>
      <c r="BV279" s="72">
        <v>96.195638992657933</v>
      </c>
      <c r="BW279" s="72">
        <v>64.982411455410571</v>
      </c>
      <c r="BX279" s="72">
        <v>23.888919907646471</v>
      </c>
      <c r="BY279" s="76">
        <v>31.624409805354425</v>
      </c>
    </row>
    <row r="280" spans="1:77" x14ac:dyDescent="0.35">
      <c r="A280" s="65" t="s">
        <v>381</v>
      </c>
      <c r="B280" s="66" t="s">
        <v>930</v>
      </c>
      <c r="C280" s="65" t="s">
        <v>1313</v>
      </c>
      <c r="D280" s="65" t="s">
        <v>381</v>
      </c>
      <c r="E280" s="65" t="s">
        <v>382</v>
      </c>
      <c r="F280" s="65" t="s">
        <v>1324</v>
      </c>
      <c r="G280" s="66">
        <v>16760</v>
      </c>
      <c r="H280" s="68">
        <v>34125.542403207291</v>
      </c>
      <c r="I280" s="69">
        <v>3.5</v>
      </c>
      <c r="J28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8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80" s="88">
        <f>SUM(Table13453[[#This Row],[HC PiN]:[IDP PiN]])</f>
        <v>0</v>
      </c>
      <c r="M280" s="68">
        <f>Table13453[[#This Row],[Total PiN]]*Table13453[[#This Row],[Boys (0-17)2]]</f>
        <v>0</v>
      </c>
      <c r="N280" s="68">
        <f>Table13453[[#This Row],[Total PiN]]*Table13453[[#This Row],[Men (18+)3]]</f>
        <v>0</v>
      </c>
      <c r="O280" s="68">
        <f>Table13453[[#This Row],[Total PiN]]*Table13453[[#This Row],[Girls (0-17)4]]</f>
        <v>0</v>
      </c>
      <c r="P280" s="68">
        <f>Table13453[[#This Row],[Total PiN]]*Table13453[[#This Row],[Women (18+)5]]</f>
        <v>0</v>
      </c>
      <c r="Q280" s="70">
        <v>0.27020683457971667</v>
      </c>
      <c r="R280" s="70">
        <v>0.25462164407553389</v>
      </c>
      <c r="S280" s="70">
        <v>0.24036684187010701</v>
      </c>
      <c r="T280" s="70">
        <v>0.2348046794746427</v>
      </c>
      <c r="U280" s="65">
        <v>9220.9547910865404</v>
      </c>
      <c r="V280" s="65">
        <v>8689.1017116739858</v>
      </c>
      <c r="W280" s="65">
        <v>8202.6488545633583</v>
      </c>
      <c r="X280" s="71">
        <v>8012.8370458834161</v>
      </c>
      <c r="Y280" s="67">
        <v>17910.056502760526</v>
      </c>
      <c r="Z280" s="67">
        <v>16215.485900446774</v>
      </c>
      <c r="AA280" s="66">
        <v>2695.8619495342728</v>
      </c>
      <c r="AB280" s="65">
        <v>2505.6626149327603</v>
      </c>
      <c r="AC280" s="65">
        <v>2066.85413344075</v>
      </c>
      <c r="AD280" s="65">
        <v>1494.9320921739295</v>
      </c>
      <c r="AE280" s="65">
        <v>1390.4473138139783</v>
      </c>
      <c r="AF280" s="65">
        <v>1322.2772041792923</v>
      </c>
      <c r="AG280" s="65">
        <v>1195.1244971261979</v>
      </c>
      <c r="AH280" s="65">
        <v>841.7473656700098</v>
      </c>
      <c r="AI280" s="65">
        <v>692.06087244337198</v>
      </c>
      <c r="AJ280" s="65">
        <v>570.58819025785351</v>
      </c>
      <c r="AK280" s="65">
        <v>411.64959256414693</v>
      </c>
      <c r="AL280" s="65">
        <v>322.3269140355132</v>
      </c>
      <c r="AM280" s="65">
        <v>275.22043350406335</v>
      </c>
      <c r="AN280" s="65">
        <v>188.34824237923397</v>
      </c>
      <c r="AO280" s="65">
        <v>126.46408575737948</v>
      </c>
      <c r="AP280" s="65">
        <v>67.307501886320793</v>
      </c>
      <c r="AQ280" s="71">
        <v>48.612896747695444</v>
      </c>
      <c r="AR280" s="66">
        <v>3061.3090568259863</v>
      </c>
      <c r="AS280" s="65">
        <v>2826.3796153850517</v>
      </c>
      <c r="AT280" s="65">
        <v>2319.1659739579268</v>
      </c>
      <c r="AU280" s="65">
        <v>1630.7827035318239</v>
      </c>
      <c r="AV280" s="65">
        <v>1621.8709494540144</v>
      </c>
      <c r="AW280" s="65">
        <v>1571.9847555343304</v>
      </c>
      <c r="AX280" s="65">
        <v>1343.393608382383</v>
      </c>
      <c r="AY280" s="65">
        <v>954.1065790668606</v>
      </c>
      <c r="AZ280" s="65">
        <v>782.55599918201631</v>
      </c>
      <c r="BA280" s="65">
        <v>541.9542940343423</v>
      </c>
      <c r="BB280" s="65">
        <v>353.86687167490618</v>
      </c>
      <c r="BC280" s="65">
        <v>269.34193690838055</v>
      </c>
      <c r="BD280" s="65">
        <v>217.80541130346239</v>
      </c>
      <c r="BE280" s="65">
        <v>159.75087687761723</v>
      </c>
      <c r="BF280" s="65">
        <v>117.48728228981825</v>
      </c>
      <c r="BG280" s="65">
        <v>92.544361631568208</v>
      </c>
      <c r="BH280" s="71">
        <v>45.756226720036011</v>
      </c>
      <c r="BI280" s="66">
        <v>5757.1710063602595</v>
      </c>
      <c r="BJ280" s="65">
        <v>5332.0422303178111</v>
      </c>
      <c r="BK280" s="65">
        <v>4386.0201073986773</v>
      </c>
      <c r="BL280" s="65">
        <v>3125.7147957057532</v>
      </c>
      <c r="BM280" s="65">
        <v>3012.3182632679936</v>
      </c>
      <c r="BN280" s="65">
        <v>2894.2619597136231</v>
      </c>
      <c r="BO280" s="65">
        <v>2538.5181055085804</v>
      </c>
      <c r="BP280" s="65">
        <v>1795.8539447368701</v>
      </c>
      <c r="BQ280" s="65">
        <v>1474.6168716253883</v>
      </c>
      <c r="BR280" s="65">
        <v>1112.5424842921957</v>
      </c>
      <c r="BS280" s="65">
        <v>765.51646423905311</v>
      </c>
      <c r="BT280" s="65">
        <v>591.66885094389374</v>
      </c>
      <c r="BU280" s="65">
        <v>493.0258448075258</v>
      </c>
      <c r="BV280" s="65">
        <v>348.09911925685117</v>
      </c>
      <c r="BW280" s="65">
        <v>243.95136804719772</v>
      </c>
      <c r="BX280" s="65">
        <v>159.851863517889</v>
      </c>
      <c r="BY280" s="71">
        <v>94.369123467731441</v>
      </c>
    </row>
    <row r="281" spans="1:77" x14ac:dyDescent="0.35">
      <c r="A281" s="72" t="s">
        <v>383</v>
      </c>
      <c r="B281" s="73" t="s">
        <v>930</v>
      </c>
      <c r="C281" s="72" t="s">
        <v>1313</v>
      </c>
      <c r="D281" s="72" t="s">
        <v>383</v>
      </c>
      <c r="E281" s="72" t="s">
        <v>933</v>
      </c>
      <c r="F281" s="72" t="s">
        <v>1325</v>
      </c>
      <c r="G281" s="73">
        <v>638696</v>
      </c>
      <c r="H281" s="74">
        <v>680370.07860803581</v>
      </c>
      <c r="I281" s="75">
        <v>5</v>
      </c>
      <c r="J28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544296</v>
      </c>
      <c r="K28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638696</v>
      </c>
      <c r="L281" s="89">
        <f>SUM(Table13453[[#This Row],[HC PiN]:[IDP PiN]])</f>
        <v>1182992</v>
      </c>
      <c r="M281" s="74">
        <f>Table13453[[#This Row],[Total PiN]]*Table13453[[#This Row],[Boys (0-17)2]]</f>
        <v>233394.85840427177</v>
      </c>
      <c r="N281" s="74">
        <f>Table13453[[#This Row],[Total PiN]]*Table13453[[#This Row],[Men (18+)3]]</f>
        <v>358101.14159572811</v>
      </c>
      <c r="O281" s="74">
        <f>Table13453[[#This Row],[Total PiN]]*Table13453[[#This Row],[Girls (0-17)4]]</f>
        <v>233394.85840427177</v>
      </c>
      <c r="P281" s="74">
        <f>Table13453[[#This Row],[Total PiN]]*Table13453[[#This Row],[Women (18+)5]]</f>
        <v>358101.14159572811</v>
      </c>
      <c r="Q281" s="70">
        <v>0.19729200062576227</v>
      </c>
      <c r="R281" s="70">
        <v>0.30270799937423765</v>
      </c>
      <c r="S281" s="70">
        <v>0.19729200062576227</v>
      </c>
      <c r="T281" s="70">
        <v>0.30270799937423765</v>
      </c>
      <c r="U281" s="72">
        <v>134231.57397448653</v>
      </c>
      <c r="V281" s="72">
        <v>205953.46532953132</v>
      </c>
      <c r="W281" s="72">
        <v>134231.57397448653</v>
      </c>
      <c r="X281" s="76">
        <v>205953.46532953132</v>
      </c>
      <c r="Y281" s="67">
        <v>340185.03930401785</v>
      </c>
      <c r="Z281" s="67">
        <v>340185.03930401785</v>
      </c>
      <c r="AA281" s="73">
        <v>43696.94232475364</v>
      </c>
      <c r="AB281" s="72">
        <v>40629.177217341065</v>
      </c>
      <c r="AC281" s="72">
        <v>34213.346416877328</v>
      </c>
      <c r="AD281" s="72">
        <v>27673.443936082982</v>
      </c>
      <c r="AE281" s="72">
        <v>42993.961715932412</v>
      </c>
      <c r="AF281" s="72">
        <v>47289.088459395323</v>
      </c>
      <c r="AG281" s="72">
        <v>32844.715884449004</v>
      </c>
      <c r="AH281" s="72">
        <v>21290.390706444425</v>
      </c>
      <c r="AI281" s="72">
        <v>15979.547045914751</v>
      </c>
      <c r="AJ281" s="72">
        <v>10844.345976364444</v>
      </c>
      <c r="AK281" s="72">
        <v>8114.7957798898578</v>
      </c>
      <c r="AL281" s="72">
        <v>5907.0248719705187</v>
      </c>
      <c r="AM281" s="72">
        <v>3623.2927971857671</v>
      </c>
      <c r="AN281" s="72">
        <v>2215.4753835358683</v>
      </c>
      <c r="AO281" s="72">
        <v>1406.0254138164553</v>
      </c>
      <c r="AP281" s="72">
        <v>876.02435105022073</v>
      </c>
      <c r="AQ281" s="76">
        <v>587.4410230138642</v>
      </c>
      <c r="AR281" s="73">
        <v>43696.94232475364</v>
      </c>
      <c r="AS281" s="72">
        <v>40629.177217341065</v>
      </c>
      <c r="AT281" s="72">
        <v>34213.346416877328</v>
      </c>
      <c r="AU281" s="72">
        <v>27673.443936082982</v>
      </c>
      <c r="AV281" s="72">
        <v>42993.961715932412</v>
      </c>
      <c r="AW281" s="72">
        <v>47289.088459395323</v>
      </c>
      <c r="AX281" s="72">
        <v>32844.715884449004</v>
      </c>
      <c r="AY281" s="72">
        <v>21290.390706444425</v>
      </c>
      <c r="AZ281" s="72">
        <v>15979.547045914751</v>
      </c>
      <c r="BA281" s="72">
        <v>10844.345976364444</v>
      </c>
      <c r="BB281" s="72">
        <v>8114.7957798898578</v>
      </c>
      <c r="BC281" s="72">
        <v>5907.0248719705187</v>
      </c>
      <c r="BD281" s="72">
        <v>3623.2927971857671</v>
      </c>
      <c r="BE281" s="72">
        <v>2215.4753835358683</v>
      </c>
      <c r="BF281" s="72">
        <v>1406.0254138164553</v>
      </c>
      <c r="BG281" s="72">
        <v>876.02435105022073</v>
      </c>
      <c r="BH281" s="76">
        <v>587.4410230138642</v>
      </c>
      <c r="BI281" s="73">
        <v>87393.884649507279</v>
      </c>
      <c r="BJ281" s="72">
        <v>81258.354434682129</v>
      </c>
      <c r="BK281" s="72">
        <v>68426.692833754656</v>
      </c>
      <c r="BL281" s="72">
        <v>55346.887872165964</v>
      </c>
      <c r="BM281" s="72">
        <v>85987.923431864823</v>
      </c>
      <c r="BN281" s="72">
        <v>94578.176918790647</v>
      </c>
      <c r="BO281" s="72">
        <v>65689.431768898008</v>
      </c>
      <c r="BP281" s="72">
        <v>42580.781412888849</v>
      </c>
      <c r="BQ281" s="72">
        <v>31959.094091829502</v>
      </c>
      <c r="BR281" s="72">
        <v>21688.691952728888</v>
      </c>
      <c r="BS281" s="72">
        <v>16229.591559779716</v>
      </c>
      <c r="BT281" s="72">
        <v>11814.049743941037</v>
      </c>
      <c r="BU281" s="72">
        <v>7246.5855943715342</v>
      </c>
      <c r="BV281" s="72">
        <v>4430.9507670717367</v>
      </c>
      <c r="BW281" s="72">
        <v>2812.0508276329106</v>
      </c>
      <c r="BX281" s="72">
        <v>1752.0487021004415</v>
      </c>
      <c r="BY281" s="76">
        <v>1174.8820460277284</v>
      </c>
    </row>
    <row r="282" spans="1:77" x14ac:dyDescent="0.35">
      <c r="A282" s="65" t="s">
        <v>385</v>
      </c>
      <c r="B282" s="66" t="s">
        <v>930</v>
      </c>
      <c r="C282" s="65" t="s">
        <v>1313</v>
      </c>
      <c r="D282" s="65" t="s">
        <v>385</v>
      </c>
      <c r="E282" s="65" t="s">
        <v>930</v>
      </c>
      <c r="F282" s="65" t="s">
        <v>1313</v>
      </c>
      <c r="G282" s="66">
        <v>121398</v>
      </c>
      <c r="H282" s="68">
        <v>177709.85641847592</v>
      </c>
      <c r="I282" s="69">
        <v>5</v>
      </c>
      <c r="J28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142168</v>
      </c>
      <c r="K28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121398</v>
      </c>
      <c r="L282" s="88">
        <f>SUM(Table13453[[#This Row],[HC PiN]:[IDP PiN]])</f>
        <v>263566</v>
      </c>
      <c r="M282" s="68">
        <f>Table13453[[#This Row],[Total PiN]]*Table13453[[#This Row],[Boys (0-17)2]]</f>
        <v>65220.486278206685</v>
      </c>
      <c r="N282" s="68">
        <f>Table13453[[#This Row],[Total PiN]]*Table13453[[#This Row],[Men (18+)3]]</f>
        <v>73697.000215904511</v>
      </c>
      <c r="O282" s="68">
        <f>Table13453[[#This Row],[Total PiN]]*Table13453[[#This Row],[Girls (0-17)4]]</f>
        <v>61376.127709978864</v>
      </c>
      <c r="P282" s="68">
        <f>Table13453[[#This Row],[Total PiN]]*Table13453[[#This Row],[Women (18+)5]]</f>
        <v>63272.385795909955</v>
      </c>
      <c r="Q282" s="70">
        <v>0.24745409604503876</v>
      </c>
      <c r="R282" s="70">
        <v>0.27961497391888374</v>
      </c>
      <c r="S282" s="70">
        <v>0.23286815336568017</v>
      </c>
      <c r="T282" s="70">
        <v>0.24006277667039738</v>
      </c>
      <c r="U282" s="65">
        <v>43975.031878327587</v>
      </c>
      <c r="V282" s="65">
        <v>49690.336867580714</v>
      </c>
      <c r="W282" s="65">
        <v>41382.966099050653</v>
      </c>
      <c r="X282" s="71">
        <v>42661.52157351697</v>
      </c>
      <c r="Y282" s="67">
        <v>93665.368745908301</v>
      </c>
      <c r="Z282" s="67">
        <v>84044.487672567629</v>
      </c>
      <c r="AA282" s="66">
        <v>13137.31963303729</v>
      </c>
      <c r="AB282" s="65">
        <v>12579.709066072553</v>
      </c>
      <c r="AC282" s="65">
        <v>10727.987090322256</v>
      </c>
      <c r="AD282" s="65">
        <v>8092.1265344449539</v>
      </c>
      <c r="AE282" s="65">
        <v>8633.1378244419084</v>
      </c>
      <c r="AF282" s="65">
        <v>8045.6624168588396</v>
      </c>
      <c r="AG282" s="65">
        <v>5653.0048237373639</v>
      </c>
      <c r="AH282" s="65">
        <v>3689.0361778441356</v>
      </c>
      <c r="AI282" s="65">
        <v>3100.8363105185431</v>
      </c>
      <c r="AJ282" s="65">
        <v>2676.9040078404983</v>
      </c>
      <c r="AK282" s="65">
        <v>2382.020703557384</v>
      </c>
      <c r="AL282" s="65">
        <v>1949.7067264430489</v>
      </c>
      <c r="AM282" s="65">
        <v>1402.9417301081594</v>
      </c>
      <c r="AN282" s="65">
        <v>888.24768097996946</v>
      </c>
      <c r="AO282" s="65">
        <v>566.28296613222074</v>
      </c>
      <c r="AP282" s="65">
        <v>304.03543627120843</v>
      </c>
      <c r="AQ282" s="71">
        <v>215.52854395729511</v>
      </c>
      <c r="AR282" s="66">
        <v>14268.268589311287</v>
      </c>
      <c r="AS282" s="65">
        <v>13424.630152705749</v>
      </c>
      <c r="AT282" s="65">
        <v>11262.721678199647</v>
      </c>
      <c r="AU282" s="65">
        <v>8347.7676217819426</v>
      </c>
      <c r="AV282" s="65">
        <v>10025.976495340723</v>
      </c>
      <c r="AW282" s="65">
        <v>10196.595361029324</v>
      </c>
      <c r="AX282" s="65">
        <v>7474.0970631798218</v>
      </c>
      <c r="AY282" s="65">
        <v>4900.3192670117751</v>
      </c>
      <c r="AZ282" s="65">
        <v>3685.6992595946476</v>
      </c>
      <c r="BA282" s="65">
        <v>2620.1967477480152</v>
      </c>
      <c r="BB282" s="65">
        <v>2182.5859247281801</v>
      </c>
      <c r="BC282" s="65">
        <v>1781.2612186633198</v>
      </c>
      <c r="BD282" s="65">
        <v>1347.6521411489805</v>
      </c>
      <c r="BE282" s="65">
        <v>925.36339418112573</v>
      </c>
      <c r="BF282" s="65">
        <v>618.96482803996241</v>
      </c>
      <c r="BG282" s="65">
        <v>362.19933033677768</v>
      </c>
      <c r="BH282" s="71">
        <v>241.06967290703224</v>
      </c>
      <c r="BI282" s="66">
        <v>27405.588222348575</v>
      </c>
      <c r="BJ282" s="65">
        <v>26004.339218778299</v>
      </c>
      <c r="BK282" s="65">
        <v>21990.708768521901</v>
      </c>
      <c r="BL282" s="65">
        <v>16439.894156226896</v>
      </c>
      <c r="BM282" s="65">
        <v>18659.114319782631</v>
      </c>
      <c r="BN282" s="65">
        <v>18242.25777788816</v>
      </c>
      <c r="BO282" s="65">
        <v>13127.101886917186</v>
      </c>
      <c r="BP282" s="65">
        <v>8589.3554448559098</v>
      </c>
      <c r="BQ282" s="65">
        <v>6786.5355701131903</v>
      </c>
      <c r="BR282" s="65">
        <v>5297.1007555885126</v>
      </c>
      <c r="BS282" s="65">
        <v>4564.6066282855636</v>
      </c>
      <c r="BT282" s="65">
        <v>3730.9679451063676</v>
      </c>
      <c r="BU282" s="65">
        <v>2750.5938712571406</v>
      </c>
      <c r="BV282" s="65">
        <v>1813.6110751610954</v>
      </c>
      <c r="BW282" s="65">
        <v>1185.2477941721834</v>
      </c>
      <c r="BX282" s="65">
        <v>666.2347666079861</v>
      </c>
      <c r="BY282" s="71">
        <v>456.59821686432724</v>
      </c>
    </row>
    <row r="283" spans="1:77" x14ac:dyDescent="0.35">
      <c r="A283" s="72" t="s">
        <v>386</v>
      </c>
      <c r="B283" s="73" t="s">
        <v>930</v>
      </c>
      <c r="C283" s="72" t="s">
        <v>1313</v>
      </c>
      <c r="D283" s="72" t="s">
        <v>386</v>
      </c>
      <c r="E283" s="72" t="s">
        <v>387</v>
      </c>
      <c r="F283" s="72" t="s">
        <v>1326</v>
      </c>
      <c r="G283" s="73">
        <v>4579</v>
      </c>
      <c r="H283" s="74">
        <v>18452.828495671052</v>
      </c>
      <c r="I283" s="75">
        <v>0</v>
      </c>
      <c r="J28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8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83" s="89">
        <f>SUM(Table13453[[#This Row],[HC PiN]:[IDP PiN]])</f>
        <v>0</v>
      </c>
      <c r="M283" s="74">
        <f>Table13453[[#This Row],[Total PiN]]*Table13453[[#This Row],[Boys (0-17)2]]</f>
        <v>0</v>
      </c>
      <c r="N283" s="74">
        <f>Table13453[[#This Row],[Total PiN]]*Table13453[[#This Row],[Men (18+)3]]</f>
        <v>0</v>
      </c>
      <c r="O283" s="74">
        <f>Table13453[[#This Row],[Total PiN]]*Table13453[[#This Row],[Girls (0-17)4]]</f>
        <v>0</v>
      </c>
      <c r="P283" s="74">
        <f>Table13453[[#This Row],[Total PiN]]*Table13453[[#This Row],[Women (18+)5]]</f>
        <v>0</v>
      </c>
      <c r="Q283" s="70">
        <v>0.25501918018123704</v>
      </c>
      <c r="R283" s="70">
        <v>0.2739948648195013</v>
      </c>
      <c r="S283" s="70">
        <v>0.22984921512828407</v>
      </c>
      <c r="T283" s="70">
        <v>0.24113673987097745</v>
      </c>
      <c r="U283" s="72">
        <v>4705.8251949910009</v>
      </c>
      <c r="V283" s="72">
        <v>5055.980249208832</v>
      </c>
      <c r="W283" s="72">
        <v>4241.3681466268263</v>
      </c>
      <c r="X283" s="76">
        <v>4449.6549048443903</v>
      </c>
      <c r="Y283" s="67">
        <v>9761.805444199832</v>
      </c>
      <c r="Z283" s="67">
        <v>8691.0230514712166</v>
      </c>
      <c r="AA283" s="73">
        <v>1235.7935446031124</v>
      </c>
      <c r="AB283" s="72">
        <v>1284.4393388447047</v>
      </c>
      <c r="AC283" s="72">
        <v>1172.5633943777418</v>
      </c>
      <c r="AD283" s="72">
        <v>881.57333762638314</v>
      </c>
      <c r="AE283" s="72">
        <v>828.82552194988523</v>
      </c>
      <c r="AF283" s="72">
        <v>779.43883743106358</v>
      </c>
      <c r="AG283" s="72">
        <v>662.98063889736261</v>
      </c>
      <c r="AH283" s="72">
        <v>453.43296273485373</v>
      </c>
      <c r="AI283" s="72">
        <v>362.5332094620498</v>
      </c>
      <c r="AJ283" s="72">
        <v>294.80681209632093</v>
      </c>
      <c r="AK283" s="72">
        <v>215.36060502429274</v>
      </c>
      <c r="AL283" s="72">
        <v>164.6550754674513</v>
      </c>
      <c r="AM283" s="72">
        <v>128.35054702385841</v>
      </c>
      <c r="AN283" s="72">
        <v>88.373196110499791</v>
      </c>
      <c r="AO283" s="72">
        <v>62.680619226123966</v>
      </c>
      <c r="AP283" s="72">
        <v>56.797388264330245</v>
      </c>
      <c r="AQ283" s="76">
        <v>18.418022331182062</v>
      </c>
      <c r="AR283" s="73">
        <v>1339.2878494698441</v>
      </c>
      <c r="AS283" s="72">
        <v>1440.4083990945098</v>
      </c>
      <c r="AT283" s="72">
        <v>1324.9815445663689</v>
      </c>
      <c r="AU283" s="72">
        <v>976.24651006219904</v>
      </c>
      <c r="AV283" s="72">
        <v>1016.0838833294415</v>
      </c>
      <c r="AW283" s="72">
        <v>989.27707255201381</v>
      </c>
      <c r="AX283" s="72">
        <v>771.13648281580242</v>
      </c>
      <c r="AY283" s="72">
        <v>514.92468995509432</v>
      </c>
      <c r="AZ283" s="72">
        <v>394.68354110234571</v>
      </c>
      <c r="BA283" s="72">
        <v>270.27944880987417</v>
      </c>
      <c r="BB283" s="72">
        <v>193.18633918909748</v>
      </c>
      <c r="BC283" s="72">
        <v>149.58791114463315</v>
      </c>
      <c r="BD283" s="72">
        <v>109.2858731490067</v>
      </c>
      <c r="BE283" s="72">
        <v>87.215957256917733</v>
      </c>
      <c r="BF283" s="72">
        <v>74.082505677448239</v>
      </c>
      <c r="BG283" s="72">
        <v>81.612232732579145</v>
      </c>
      <c r="BH283" s="76">
        <v>29.525203292656247</v>
      </c>
      <c r="BI283" s="73">
        <v>2575.0813940729558</v>
      </c>
      <c r="BJ283" s="72">
        <v>2724.8477379392143</v>
      </c>
      <c r="BK283" s="72">
        <v>2497.5449389441114</v>
      </c>
      <c r="BL283" s="72">
        <v>1857.8198476885821</v>
      </c>
      <c r="BM283" s="72">
        <v>1844.9094052793268</v>
      </c>
      <c r="BN283" s="72">
        <v>1768.7159099830774</v>
      </c>
      <c r="BO283" s="72">
        <v>1434.1171217131648</v>
      </c>
      <c r="BP283" s="72">
        <v>968.35765268994805</v>
      </c>
      <c r="BQ283" s="72">
        <v>757.21675056439574</v>
      </c>
      <c r="BR283" s="72">
        <v>565.08626090619498</v>
      </c>
      <c r="BS283" s="72">
        <v>408.54694421339013</v>
      </c>
      <c r="BT283" s="72">
        <v>314.24298661208451</v>
      </c>
      <c r="BU283" s="72">
        <v>237.63642017286509</v>
      </c>
      <c r="BV283" s="72">
        <v>175.58915336741751</v>
      </c>
      <c r="BW283" s="72">
        <v>136.76312490357219</v>
      </c>
      <c r="BX283" s="72">
        <v>138.40962099690938</v>
      </c>
      <c r="BY283" s="76">
        <v>47.943225623838302</v>
      </c>
    </row>
    <row r="284" spans="1:77" x14ac:dyDescent="0.35">
      <c r="A284" s="65" t="s">
        <v>712</v>
      </c>
      <c r="B284" s="66" t="s">
        <v>388</v>
      </c>
      <c r="C284" s="65" t="s">
        <v>1327</v>
      </c>
      <c r="D284" s="65" t="s">
        <v>712</v>
      </c>
      <c r="E284" s="65" t="s">
        <v>711</v>
      </c>
      <c r="F284" s="65" t="s">
        <v>1328</v>
      </c>
      <c r="G284" s="66">
        <v>3656</v>
      </c>
      <c r="H284" s="68">
        <v>63653.368987195703</v>
      </c>
      <c r="I284" s="69">
        <v>0</v>
      </c>
      <c r="J28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8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84" s="88">
        <f>SUM(Table13453[[#This Row],[HC PiN]:[IDP PiN]])</f>
        <v>0</v>
      </c>
      <c r="M284" s="68">
        <f>Table13453[[#This Row],[Total PiN]]*Table13453[[#This Row],[Boys (0-17)2]]</f>
        <v>0</v>
      </c>
      <c r="N284" s="68">
        <f>Table13453[[#This Row],[Total PiN]]*Table13453[[#This Row],[Men (18+)3]]</f>
        <v>0</v>
      </c>
      <c r="O284" s="68">
        <f>Table13453[[#This Row],[Total PiN]]*Table13453[[#This Row],[Girls (0-17)4]]</f>
        <v>0</v>
      </c>
      <c r="P284" s="68">
        <f>Table13453[[#This Row],[Total PiN]]*Table13453[[#This Row],[Women (18+)5]]</f>
        <v>0</v>
      </c>
      <c r="Q284" s="70">
        <v>0.241281976388591</v>
      </c>
      <c r="R284" s="70">
        <v>0.27128736143382448</v>
      </c>
      <c r="S284" s="70">
        <v>0.23121318147579745</v>
      </c>
      <c r="T284" s="70">
        <v>0.25621748070178713</v>
      </c>
      <c r="U284" s="65">
        <v>15358.410673022825</v>
      </c>
      <c r="V284" s="65">
        <v>17268.354518909953</v>
      </c>
      <c r="W284" s="65">
        <v>14717.497955182378</v>
      </c>
      <c r="X284" s="71">
        <v>16309.105840080549</v>
      </c>
      <c r="Y284" s="67">
        <v>32626.765191932776</v>
      </c>
      <c r="Z284" s="67">
        <v>31026.603795262927</v>
      </c>
      <c r="AA284" s="66">
        <v>4603.6795621935071</v>
      </c>
      <c r="AB284" s="65">
        <v>4280.2697043551098</v>
      </c>
      <c r="AC284" s="65">
        <v>3776.8696949220421</v>
      </c>
      <c r="AD284" s="65">
        <v>3387.3046026684733</v>
      </c>
      <c r="AE284" s="65">
        <v>3256.0267227189788</v>
      </c>
      <c r="AF284" s="65">
        <v>2891.5905180373088</v>
      </c>
      <c r="AG284" s="65">
        <v>2198.2991092924967</v>
      </c>
      <c r="AH284" s="65">
        <v>1615.6361980551044</v>
      </c>
      <c r="AI284" s="65">
        <v>1255.0148321764243</v>
      </c>
      <c r="AJ284" s="65">
        <v>890.65492552976275</v>
      </c>
      <c r="AK284" s="65">
        <v>779.07619672962244</v>
      </c>
      <c r="AL284" s="65">
        <v>710.30906436587748</v>
      </c>
      <c r="AM284" s="65">
        <v>533.23984783619176</v>
      </c>
      <c r="AN284" s="65">
        <v>340.40708128176124</v>
      </c>
      <c r="AO284" s="65">
        <v>230.71184461989108</v>
      </c>
      <c r="AP284" s="65">
        <v>152.66705906304404</v>
      </c>
      <c r="AQ284" s="71">
        <v>124.84683141733186</v>
      </c>
      <c r="AR284" s="66">
        <v>4560.2281115036676</v>
      </c>
      <c r="AS284" s="65">
        <v>4439.4461230291372</v>
      </c>
      <c r="AT284" s="65">
        <v>4089.9132280017943</v>
      </c>
      <c r="AU284" s="65">
        <v>3763.9214393446791</v>
      </c>
      <c r="AV284" s="65">
        <v>3758.0624256630299</v>
      </c>
      <c r="AW284" s="65">
        <v>3340.8845544677647</v>
      </c>
      <c r="AX284" s="65">
        <v>2317.163418356793</v>
      </c>
      <c r="AY284" s="65">
        <v>1563.7392631388468</v>
      </c>
      <c r="AZ284" s="65">
        <v>1214.8660804300464</v>
      </c>
      <c r="BA284" s="65">
        <v>823.93791035181778</v>
      </c>
      <c r="BB284" s="65">
        <v>655.33190394431904</v>
      </c>
      <c r="BC284" s="65">
        <v>590.23507532599695</v>
      </c>
      <c r="BD284" s="65">
        <v>525.64013461786431</v>
      </c>
      <c r="BE284" s="65">
        <v>397.56720866690284</v>
      </c>
      <c r="BF284" s="65">
        <v>274.82851750328422</v>
      </c>
      <c r="BG284" s="65">
        <v>166.33474357815166</v>
      </c>
      <c r="BH284" s="71">
        <v>144.66505400868473</v>
      </c>
      <c r="BI284" s="66">
        <v>9163.9076736971729</v>
      </c>
      <c r="BJ284" s="65">
        <v>8719.7158273842469</v>
      </c>
      <c r="BK284" s="65">
        <v>7866.7829229238368</v>
      </c>
      <c r="BL284" s="65">
        <v>7151.2260420131515</v>
      </c>
      <c r="BM284" s="65">
        <v>7014.0891483820078</v>
      </c>
      <c r="BN284" s="65">
        <v>6232.4750725050726</v>
      </c>
      <c r="BO284" s="65">
        <v>4515.4625276492898</v>
      </c>
      <c r="BP284" s="65">
        <v>3179.3754611939503</v>
      </c>
      <c r="BQ284" s="65">
        <v>2469.8809126064712</v>
      </c>
      <c r="BR284" s="65">
        <v>1714.5928358815802</v>
      </c>
      <c r="BS284" s="65">
        <v>1434.4081006739416</v>
      </c>
      <c r="BT284" s="65">
        <v>1300.5441396918748</v>
      </c>
      <c r="BU284" s="65">
        <v>1058.8799824540558</v>
      </c>
      <c r="BV284" s="65">
        <v>737.97428994866414</v>
      </c>
      <c r="BW284" s="65">
        <v>505.54036212317527</v>
      </c>
      <c r="BX284" s="65">
        <v>319.00180264119581</v>
      </c>
      <c r="BY284" s="71">
        <v>269.51188542601659</v>
      </c>
    </row>
    <row r="285" spans="1:77" x14ac:dyDescent="0.35">
      <c r="A285" s="72" t="s">
        <v>714</v>
      </c>
      <c r="B285" s="73" t="s">
        <v>388</v>
      </c>
      <c r="C285" s="72" t="s">
        <v>1327</v>
      </c>
      <c r="D285" s="72" t="s">
        <v>714</v>
      </c>
      <c r="E285" s="72" t="s">
        <v>713</v>
      </c>
      <c r="F285" s="72" t="s">
        <v>1329</v>
      </c>
      <c r="G285" s="73">
        <v>2233</v>
      </c>
      <c r="H285" s="74">
        <v>87944.144379247955</v>
      </c>
      <c r="I285" s="75">
        <v>3</v>
      </c>
      <c r="J28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26383</v>
      </c>
      <c r="K28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1563</v>
      </c>
      <c r="L285" s="89">
        <f>SUM(Table13453[[#This Row],[HC PiN]:[IDP PiN]])</f>
        <v>27946</v>
      </c>
      <c r="M285" s="74">
        <f>Table13453[[#This Row],[Total PiN]]*Table13453[[#This Row],[Boys (0-17)2]]</f>
        <v>7230.854615253973</v>
      </c>
      <c r="N285" s="74">
        <f>Table13453[[#This Row],[Total PiN]]*Table13453[[#This Row],[Men (18+)3]]</f>
        <v>7146.4113897209063</v>
      </c>
      <c r="O285" s="74">
        <f>Table13453[[#This Row],[Total PiN]]*Table13453[[#This Row],[Girls (0-17)4]]</f>
        <v>6622.9076687036541</v>
      </c>
      <c r="P285" s="74">
        <f>Table13453[[#This Row],[Total PiN]]*Table13453[[#This Row],[Women (18+)5]]</f>
        <v>6945.8263263214703</v>
      </c>
      <c r="Q285" s="70">
        <v>0.25874381361389726</v>
      </c>
      <c r="R285" s="70">
        <v>0.25572215664928455</v>
      </c>
      <c r="S285" s="70">
        <v>0.23698946785599564</v>
      </c>
      <c r="T285" s="70">
        <v>0.24854456188082266</v>
      </c>
      <c r="U285" s="72">
        <v>22755.003301697805</v>
      </c>
      <c r="V285" s="72">
        <v>22489.266265337341</v>
      </c>
      <c r="W285" s="72">
        <v>20841.835977488823</v>
      </c>
      <c r="X285" s="76">
        <v>21858.038834723997</v>
      </c>
      <c r="Y285" s="67">
        <v>45244.269567035146</v>
      </c>
      <c r="Z285" s="67">
        <v>42699.874812212816</v>
      </c>
      <c r="AA285" s="73">
        <v>6839.5306697457181</v>
      </c>
      <c r="AB285" s="72">
        <v>6101.0267034198932</v>
      </c>
      <c r="AC285" s="72">
        <v>5151.0992555010944</v>
      </c>
      <c r="AD285" s="72">
        <v>4498.5434187283727</v>
      </c>
      <c r="AE285" s="72">
        <v>4172.8809391157974</v>
      </c>
      <c r="AF285" s="72">
        <v>3717.9727932263427</v>
      </c>
      <c r="AG285" s="72">
        <v>3057.078123200281</v>
      </c>
      <c r="AH285" s="72">
        <v>2305.6464292354822</v>
      </c>
      <c r="AI285" s="72">
        <v>1748.4398810205612</v>
      </c>
      <c r="AJ285" s="72">
        <v>1228.8398695359911</v>
      </c>
      <c r="AK285" s="72">
        <v>1053.0397232817938</v>
      </c>
      <c r="AL285" s="72">
        <v>946.91354021196696</v>
      </c>
      <c r="AM285" s="72">
        <v>691.91039147958418</v>
      </c>
      <c r="AN285" s="72">
        <v>452.82680711231581</v>
      </c>
      <c r="AO285" s="72">
        <v>323.08273445014709</v>
      </c>
      <c r="AP285" s="72">
        <v>218.04723564949973</v>
      </c>
      <c r="AQ285" s="76">
        <v>192.99629729797869</v>
      </c>
      <c r="AR285" s="73">
        <v>7328.1170717145733</v>
      </c>
      <c r="AS285" s="72">
        <v>6648.7251182170403</v>
      </c>
      <c r="AT285" s="72">
        <v>5710.6820939470226</v>
      </c>
      <c r="AU285" s="72">
        <v>5015.5813491307472</v>
      </c>
      <c r="AV285" s="72">
        <v>4621.7863445806097</v>
      </c>
      <c r="AW285" s="72">
        <v>4080.3233756655013</v>
      </c>
      <c r="AX285" s="72">
        <v>3267.6979132452343</v>
      </c>
      <c r="AY285" s="72">
        <v>2275.3924824341293</v>
      </c>
      <c r="AZ285" s="72">
        <v>1568.2235289102389</v>
      </c>
      <c r="BA285" s="72">
        <v>1059.8950222824358</v>
      </c>
      <c r="BB285" s="72">
        <v>928.49950938533527</v>
      </c>
      <c r="BC285" s="72">
        <v>819.8542582903076</v>
      </c>
      <c r="BD285" s="72">
        <v>625.0258366969183</v>
      </c>
      <c r="BE285" s="72">
        <v>479.23062730094847</v>
      </c>
      <c r="BF285" s="72">
        <v>357.53787243027222</v>
      </c>
      <c r="BG285" s="72">
        <v>245.16812295695294</v>
      </c>
      <c r="BH285" s="76">
        <v>212.52903984688072</v>
      </c>
      <c r="BI285" s="73">
        <v>14167.647741460287</v>
      </c>
      <c r="BJ285" s="72">
        <v>12749.751821636932</v>
      </c>
      <c r="BK285" s="72">
        <v>10861.781349448118</v>
      </c>
      <c r="BL285" s="72">
        <v>9514.1247678591189</v>
      </c>
      <c r="BM285" s="72">
        <v>8794.6672836964062</v>
      </c>
      <c r="BN285" s="72">
        <v>7798.296168891844</v>
      </c>
      <c r="BO285" s="72">
        <v>6324.7760364455162</v>
      </c>
      <c r="BP285" s="72">
        <v>4581.0389116696124</v>
      </c>
      <c r="BQ285" s="72">
        <v>3316.6634099308012</v>
      </c>
      <c r="BR285" s="72">
        <v>2288.7348918184271</v>
      </c>
      <c r="BS285" s="72">
        <v>1981.5392326671288</v>
      </c>
      <c r="BT285" s="72">
        <v>1766.7677985022744</v>
      </c>
      <c r="BU285" s="72">
        <v>1316.9362281765025</v>
      </c>
      <c r="BV285" s="72">
        <v>932.05743441326445</v>
      </c>
      <c r="BW285" s="72">
        <v>680.62060688041925</v>
      </c>
      <c r="BX285" s="72">
        <v>463.2153586064527</v>
      </c>
      <c r="BY285" s="76">
        <v>405.52533714485929</v>
      </c>
    </row>
    <row r="286" spans="1:77" x14ac:dyDescent="0.35">
      <c r="A286" s="65" t="s">
        <v>716</v>
      </c>
      <c r="B286" s="66" t="s">
        <v>388</v>
      </c>
      <c r="C286" s="65" t="s">
        <v>1327</v>
      </c>
      <c r="D286" s="65" t="s">
        <v>716</v>
      </c>
      <c r="E286" s="65" t="s">
        <v>715</v>
      </c>
      <c r="F286" s="65" t="s">
        <v>1330</v>
      </c>
      <c r="G286" s="66">
        <v>2638</v>
      </c>
      <c r="H286" s="68">
        <v>120128.61993428053</v>
      </c>
      <c r="I286" s="69">
        <v>3</v>
      </c>
      <c r="J28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36039</v>
      </c>
      <c r="K28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1847</v>
      </c>
      <c r="L286" s="88">
        <f>SUM(Table13453[[#This Row],[HC PiN]:[IDP PiN]])</f>
        <v>37886</v>
      </c>
      <c r="M286" s="68">
        <f>Table13453[[#This Row],[Total PiN]]*Table13453[[#This Row],[Boys (0-17)2]]</f>
        <v>9399.7008188496256</v>
      </c>
      <c r="N286" s="68">
        <f>Table13453[[#This Row],[Total PiN]]*Table13453[[#This Row],[Men (18+)3]]</f>
        <v>9606.7902730834958</v>
      </c>
      <c r="O286" s="68">
        <f>Table13453[[#This Row],[Total PiN]]*Table13453[[#This Row],[Girls (0-17)4]]</f>
        <v>9097.8413021643319</v>
      </c>
      <c r="P286" s="68">
        <f>Table13453[[#This Row],[Total PiN]]*Table13453[[#This Row],[Women (18+)5]]</f>
        <v>9781.667605902534</v>
      </c>
      <c r="Q286" s="70">
        <v>0.24810486245181929</v>
      </c>
      <c r="R286" s="70">
        <v>0.25357098329418509</v>
      </c>
      <c r="S286" s="70">
        <v>0.24013728823745795</v>
      </c>
      <c r="T286" s="70">
        <v>0.25818686601653734</v>
      </c>
      <c r="U286" s="65">
        <v>29804.494725321547</v>
      </c>
      <c r="V286" s="65">
        <v>30461.132278508958</v>
      </c>
      <c r="W286" s="65">
        <v>28847.361030726363</v>
      </c>
      <c r="X286" s="71">
        <v>31015.631899723623</v>
      </c>
      <c r="Y286" s="67">
        <v>60265.627003830508</v>
      </c>
      <c r="Z286" s="67">
        <v>59862.992930449982</v>
      </c>
      <c r="AA286" s="66">
        <v>9232.3206952379278</v>
      </c>
      <c r="AB286" s="65">
        <v>8427.9959210036322</v>
      </c>
      <c r="AC286" s="65">
        <v>7281.1228255877331</v>
      </c>
      <c r="AD286" s="65">
        <v>6358.2311810165411</v>
      </c>
      <c r="AE286" s="65">
        <v>5694.0852039106749</v>
      </c>
      <c r="AF286" s="65">
        <v>5046.8440556186051</v>
      </c>
      <c r="AG286" s="65">
        <v>4246.9342209272063</v>
      </c>
      <c r="AH286" s="65">
        <v>3259.6875494256124</v>
      </c>
      <c r="AI286" s="65">
        <v>2531.5007023917124</v>
      </c>
      <c r="AJ286" s="65">
        <v>1786.7193204124892</v>
      </c>
      <c r="AK286" s="65">
        <v>1476.2127714053113</v>
      </c>
      <c r="AL286" s="65">
        <v>1376.4477954672093</v>
      </c>
      <c r="AM286" s="65">
        <v>1159.6202394009151</v>
      </c>
      <c r="AN286" s="65">
        <v>781.44355174605596</v>
      </c>
      <c r="AO286" s="65">
        <v>546.03520617839979</v>
      </c>
      <c r="AP286" s="65">
        <v>365.93712122866441</v>
      </c>
      <c r="AQ286" s="71">
        <v>291.8545694913052</v>
      </c>
      <c r="AR286" s="66">
        <v>9654.4985616774939</v>
      </c>
      <c r="AS286" s="65">
        <v>8710.8475731590243</v>
      </c>
      <c r="AT286" s="65">
        <v>7443.2445800053501</v>
      </c>
      <c r="AU286" s="65">
        <v>6548.3655629805417</v>
      </c>
      <c r="AV286" s="65">
        <v>6127.7864132378272</v>
      </c>
      <c r="AW286" s="65">
        <v>5420.5192853053322</v>
      </c>
      <c r="AX286" s="65">
        <v>4212.2916883049966</v>
      </c>
      <c r="AY286" s="65">
        <v>3001.7633551387021</v>
      </c>
      <c r="AZ286" s="65">
        <v>2299.672055634157</v>
      </c>
      <c r="BA286" s="65">
        <v>1571.4345780616975</v>
      </c>
      <c r="BB286" s="65">
        <v>1264.0688643943768</v>
      </c>
      <c r="BC286" s="65">
        <v>1129.9188064535761</v>
      </c>
      <c r="BD286" s="65">
        <v>962.1456781937992</v>
      </c>
      <c r="BE286" s="65">
        <v>741.4131911297884</v>
      </c>
      <c r="BF286" s="65">
        <v>534.58658053263764</v>
      </c>
      <c r="BG286" s="65">
        <v>345.07530108840615</v>
      </c>
      <c r="BH286" s="71">
        <v>297.99492853281197</v>
      </c>
      <c r="BI286" s="66">
        <v>18886.81925691542</v>
      </c>
      <c r="BJ286" s="65">
        <v>17138.843494162655</v>
      </c>
      <c r="BK286" s="65">
        <v>14724.367405593081</v>
      </c>
      <c r="BL286" s="65">
        <v>12906.596743997081</v>
      </c>
      <c r="BM286" s="65">
        <v>11821.871617148499</v>
      </c>
      <c r="BN286" s="65">
        <v>10467.363340923937</v>
      </c>
      <c r="BO286" s="65">
        <v>8459.2259092322038</v>
      </c>
      <c r="BP286" s="65">
        <v>6261.4509045643144</v>
      </c>
      <c r="BQ286" s="65">
        <v>4831.1727580258703</v>
      </c>
      <c r="BR286" s="65">
        <v>3358.1538984741865</v>
      </c>
      <c r="BS286" s="65">
        <v>2740.281635799688</v>
      </c>
      <c r="BT286" s="65">
        <v>2506.3666019207853</v>
      </c>
      <c r="BU286" s="65">
        <v>2121.7659175947142</v>
      </c>
      <c r="BV286" s="65">
        <v>1522.8567428758445</v>
      </c>
      <c r="BW286" s="65">
        <v>1080.6217867110374</v>
      </c>
      <c r="BX286" s="65">
        <v>711.01242231707045</v>
      </c>
      <c r="BY286" s="71">
        <v>589.84949802411722</v>
      </c>
    </row>
    <row r="287" spans="1:77" x14ac:dyDescent="0.35">
      <c r="A287" s="72" t="s">
        <v>718</v>
      </c>
      <c r="B287" s="73" t="s">
        <v>388</v>
      </c>
      <c r="C287" s="72" t="s">
        <v>1327</v>
      </c>
      <c r="D287" s="72" t="s">
        <v>718</v>
      </c>
      <c r="E287" s="72" t="s">
        <v>717</v>
      </c>
      <c r="F287" s="72" t="s">
        <v>1331</v>
      </c>
      <c r="G287" s="73">
        <v>7212</v>
      </c>
      <c r="H287" s="74">
        <v>107751.48497634534</v>
      </c>
      <c r="I287" s="75">
        <v>4</v>
      </c>
      <c r="J28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43101</v>
      </c>
      <c r="K28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5770</v>
      </c>
      <c r="L287" s="89">
        <f>SUM(Table13453[[#This Row],[HC PiN]:[IDP PiN]])</f>
        <v>48871</v>
      </c>
      <c r="M287" s="74">
        <f>Table13453[[#This Row],[Total PiN]]*Table13453[[#This Row],[Boys (0-17)2]]</f>
        <v>11524.133460701676</v>
      </c>
      <c r="N287" s="74">
        <f>Table13453[[#This Row],[Total PiN]]*Table13453[[#This Row],[Men (18+)3]]</f>
        <v>12784.078418703402</v>
      </c>
      <c r="O287" s="74">
        <f>Table13453[[#This Row],[Total PiN]]*Table13453[[#This Row],[Girls (0-17)4]]</f>
        <v>11197.012168640833</v>
      </c>
      <c r="P287" s="74">
        <f>Table13453[[#This Row],[Total PiN]]*Table13453[[#This Row],[Women (18+)5]]</f>
        <v>13365.775951954107</v>
      </c>
      <c r="Q287" s="70">
        <v>0.23580719569277642</v>
      </c>
      <c r="R287" s="70">
        <v>0.26158823062150155</v>
      </c>
      <c r="S287" s="70">
        <v>0.22911362911830807</v>
      </c>
      <c r="T287" s="70">
        <v>0.27349094456741435</v>
      </c>
      <c r="U287" s="72">
        <v>25408.575504004322</v>
      </c>
      <c r="V287" s="72">
        <v>28186.520301801484</v>
      </c>
      <c r="W287" s="72">
        <v>24687.33376581733</v>
      </c>
      <c r="X287" s="76">
        <v>29469.055404722243</v>
      </c>
      <c r="Y287" s="67">
        <v>53595.095805805802</v>
      </c>
      <c r="Z287" s="67">
        <v>54156.389170539573</v>
      </c>
      <c r="AA287" s="73">
        <v>7213.0468399793572</v>
      </c>
      <c r="AB287" s="72">
        <v>7135.2547363779104</v>
      </c>
      <c r="AC287" s="72">
        <v>6658.7229117827956</v>
      </c>
      <c r="AD287" s="72">
        <v>6021.6153142760095</v>
      </c>
      <c r="AE287" s="72">
        <v>5511.6144865568376</v>
      </c>
      <c r="AF287" s="72">
        <v>4900.9808686016804</v>
      </c>
      <c r="AG287" s="72">
        <v>3918.9751708152176</v>
      </c>
      <c r="AH287" s="72">
        <v>3031.5671469133104</v>
      </c>
      <c r="AI287" s="72">
        <v>2533.8167797556644</v>
      </c>
      <c r="AJ287" s="72">
        <v>1797.1195509277261</v>
      </c>
      <c r="AK287" s="72">
        <v>1421.6294090628805</v>
      </c>
      <c r="AL287" s="72">
        <v>1266.0498856111799</v>
      </c>
      <c r="AM287" s="72">
        <v>969.99364781856173</v>
      </c>
      <c r="AN287" s="72">
        <v>660.45908769745802</v>
      </c>
      <c r="AO287" s="72">
        <v>489.10225393150051</v>
      </c>
      <c r="AP287" s="72">
        <v>312.282218977865</v>
      </c>
      <c r="AQ287" s="76">
        <v>314.15886145360525</v>
      </c>
      <c r="AR287" s="73">
        <v>7737.636315271774</v>
      </c>
      <c r="AS287" s="72">
        <v>7380.4621907512937</v>
      </c>
      <c r="AT287" s="72">
        <v>6652.7589204272299</v>
      </c>
      <c r="AU287" s="72">
        <v>5939.2088417201958</v>
      </c>
      <c r="AV287" s="72">
        <v>5385.1183694191195</v>
      </c>
      <c r="AW287" s="72">
        <v>4824.4962930191232</v>
      </c>
      <c r="AX287" s="72">
        <v>4065.3304960166256</v>
      </c>
      <c r="AY287" s="72">
        <v>2991.7459069504685</v>
      </c>
      <c r="AZ287" s="72">
        <v>2257.4940761828502</v>
      </c>
      <c r="BA287" s="72">
        <v>1519.5627799321248</v>
      </c>
      <c r="BB287" s="72">
        <v>1171.3085330309523</v>
      </c>
      <c r="BC287" s="72">
        <v>1026.7149333833356</v>
      </c>
      <c r="BD287" s="72">
        <v>859.13093116888228</v>
      </c>
      <c r="BE287" s="72">
        <v>671.23837814793546</v>
      </c>
      <c r="BF287" s="72">
        <v>497.35692754954403</v>
      </c>
      <c r="BG287" s="72">
        <v>323.10588062205397</v>
      </c>
      <c r="BH287" s="76">
        <v>292.4260322122895</v>
      </c>
      <c r="BI287" s="73">
        <v>14950.683155251132</v>
      </c>
      <c r="BJ287" s="72">
        <v>14515.716927129206</v>
      </c>
      <c r="BK287" s="72">
        <v>13311.481832210025</v>
      </c>
      <c r="BL287" s="72">
        <v>11960.824155996204</v>
      </c>
      <c r="BM287" s="72">
        <v>10896.732855975955</v>
      </c>
      <c r="BN287" s="72">
        <v>9725.4771616208036</v>
      </c>
      <c r="BO287" s="72">
        <v>7984.3056668318422</v>
      </c>
      <c r="BP287" s="72">
        <v>6023.3130538637797</v>
      </c>
      <c r="BQ287" s="72">
        <v>4791.3108559385146</v>
      </c>
      <c r="BR287" s="72">
        <v>3316.6823308598514</v>
      </c>
      <c r="BS287" s="72">
        <v>2592.9379420938326</v>
      </c>
      <c r="BT287" s="72">
        <v>2292.7648189945153</v>
      </c>
      <c r="BU287" s="72">
        <v>1829.1245789874442</v>
      </c>
      <c r="BV287" s="72">
        <v>1331.6974658453933</v>
      </c>
      <c r="BW287" s="72">
        <v>986.45918148104465</v>
      </c>
      <c r="BX287" s="72">
        <v>635.38809959991909</v>
      </c>
      <c r="BY287" s="76">
        <v>606.58489366589481</v>
      </c>
    </row>
    <row r="288" spans="1:77" x14ac:dyDescent="0.35">
      <c r="A288" s="65" t="s">
        <v>720</v>
      </c>
      <c r="B288" s="66" t="s">
        <v>388</v>
      </c>
      <c r="C288" s="65" t="s">
        <v>1327</v>
      </c>
      <c r="D288" s="65" t="s">
        <v>720</v>
      </c>
      <c r="E288" s="65" t="s">
        <v>935</v>
      </c>
      <c r="F288" s="65" t="s">
        <v>1332</v>
      </c>
      <c r="G288" s="66">
        <v>2879</v>
      </c>
      <c r="H288" s="68">
        <v>144161.70125288519</v>
      </c>
      <c r="I288" s="69">
        <v>0</v>
      </c>
      <c r="J28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8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88" s="88">
        <f>SUM(Table13453[[#This Row],[HC PiN]:[IDP PiN]])</f>
        <v>0</v>
      </c>
      <c r="M288" s="68">
        <f>Table13453[[#This Row],[Total PiN]]*Table13453[[#This Row],[Boys (0-17)2]]</f>
        <v>0</v>
      </c>
      <c r="N288" s="68">
        <f>Table13453[[#This Row],[Total PiN]]*Table13453[[#This Row],[Men (18+)3]]</f>
        <v>0</v>
      </c>
      <c r="O288" s="68">
        <f>Table13453[[#This Row],[Total PiN]]*Table13453[[#This Row],[Girls (0-17)4]]</f>
        <v>0</v>
      </c>
      <c r="P288" s="68">
        <f>Table13453[[#This Row],[Total PiN]]*Table13453[[#This Row],[Women (18+)5]]</f>
        <v>0</v>
      </c>
      <c r="Q288" s="70">
        <v>0.2549959867210983</v>
      </c>
      <c r="R288" s="70">
        <v>0.26533378997631396</v>
      </c>
      <c r="S288" s="70">
        <v>0.22883014332954618</v>
      </c>
      <c r="T288" s="70">
        <v>0.25084007997304192</v>
      </c>
      <c r="U288" s="65">
        <v>36760.655258371655</v>
      </c>
      <c r="V288" s="65">
        <v>38250.970562861155</v>
      </c>
      <c r="W288" s="65">
        <v>32988.542760328935</v>
      </c>
      <c r="X288" s="71">
        <v>36161.532671323497</v>
      </c>
      <c r="Y288" s="67">
        <v>75011.62582123281</v>
      </c>
      <c r="Z288" s="67">
        <v>69150.075431652425</v>
      </c>
      <c r="AA288" s="66">
        <v>10893.782045946966</v>
      </c>
      <c r="AB288" s="65">
        <v>9648.7628674512598</v>
      </c>
      <c r="AC288" s="65">
        <v>8099.4719393069126</v>
      </c>
      <c r="AD288" s="65">
        <v>7151.2756251636465</v>
      </c>
      <c r="AE288" s="65">
        <v>6892.8744013266887</v>
      </c>
      <c r="AF288" s="65">
        <v>6311.3694342938534</v>
      </c>
      <c r="AG288" s="65">
        <v>5434.4834717904714</v>
      </c>
      <c r="AH288" s="65">
        <v>4117.1146118325623</v>
      </c>
      <c r="AI288" s="65">
        <v>2993.6091513306205</v>
      </c>
      <c r="AJ288" s="65">
        <v>2016.7922873034572</v>
      </c>
      <c r="AK288" s="65">
        <v>1543.8602459894462</v>
      </c>
      <c r="AL288" s="65">
        <v>1336.7711565589141</v>
      </c>
      <c r="AM288" s="65">
        <v>1048.0702666471163</v>
      </c>
      <c r="AN288" s="65">
        <v>671.78599428454334</v>
      </c>
      <c r="AO288" s="65">
        <v>455.28124231051544</v>
      </c>
      <c r="AP288" s="65">
        <v>277.2526591957523</v>
      </c>
      <c r="AQ288" s="71">
        <v>257.51803091969509</v>
      </c>
      <c r="AR288" s="66">
        <v>11830.420236547538</v>
      </c>
      <c r="AS288" s="65">
        <v>10737.239564865093</v>
      </c>
      <c r="AT288" s="65">
        <v>9225.4816950018958</v>
      </c>
      <c r="AU288" s="65">
        <v>8103.301405864624</v>
      </c>
      <c r="AV288" s="65">
        <v>7366.7153203715161</v>
      </c>
      <c r="AW288" s="65">
        <v>6708.8609240614642</v>
      </c>
      <c r="AX288" s="65">
        <v>6095.7074311937949</v>
      </c>
      <c r="AY288" s="65">
        <v>4468.34668971467</v>
      </c>
      <c r="AZ288" s="65">
        <v>3043.7588290821191</v>
      </c>
      <c r="BA288" s="65">
        <v>1980.2815553791665</v>
      </c>
      <c r="BB288" s="65">
        <v>1556.1860864389025</v>
      </c>
      <c r="BC288" s="65">
        <v>1294.3071540599992</v>
      </c>
      <c r="BD288" s="65">
        <v>954.19312365044084</v>
      </c>
      <c r="BE288" s="65">
        <v>668.78348057918697</v>
      </c>
      <c r="BF288" s="65">
        <v>453.47741418820669</v>
      </c>
      <c r="BG288" s="65">
        <v>255.69359137175923</v>
      </c>
      <c r="BH288" s="71">
        <v>268.87131886241718</v>
      </c>
      <c r="BI288" s="66">
        <v>22724.202282494505</v>
      </c>
      <c r="BJ288" s="65">
        <v>20386.002432316352</v>
      </c>
      <c r="BK288" s="65">
        <v>17324.953634308808</v>
      </c>
      <c r="BL288" s="65">
        <v>15254.57703102827</v>
      </c>
      <c r="BM288" s="65">
        <v>14259.589721698205</v>
      </c>
      <c r="BN288" s="65">
        <v>13020.230358355315</v>
      </c>
      <c r="BO288" s="65">
        <v>11530.190902984266</v>
      </c>
      <c r="BP288" s="65">
        <v>8585.4613015472314</v>
      </c>
      <c r="BQ288" s="65">
        <v>6037.3679804127396</v>
      </c>
      <c r="BR288" s="65">
        <v>3997.0738426826242</v>
      </c>
      <c r="BS288" s="65">
        <v>3100.0463324283487</v>
      </c>
      <c r="BT288" s="65">
        <v>2631.0783106189128</v>
      </c>
      <c r="BU288" s="65">
        <v>2002.2633902975572</v>
      </c>
      <c r="BV288" s="65">
        <v>1340.5694748637302</v>
      </c>
      <c r="BW288" s="65">
        <v>908.75865649872242</v>
      </c>
      <c r="BX288" s="65">
        <v>532.94625056751158</v>
      </c>
      <c r="BY288" s="71">
        <v>526.38934978211216</v>
      </c>
    </row>
    <row r="289" spans="1:77" x14ac:dyDescent="0.35">
      <c r="A289" s="72" t="s">
        <v>722</v>
      </c>
      <c r="B289" s="73" t="s">
        <v>388</v>
      </c>
      <c r="C289" s="72" t="s">
        <v>1327</v>
      </c>
      <c r="D289" s="72" t="s">
        <v>722</v>
      </c>
      <c r="E289" s="72" t="s">
        <v>721</v>
      </c>
      <c r="F289" s="72" t="s">
        <v>1333</v>
      </c>
      <c r="G289" s="73">
        <v>3234</v>
      </c>
      <c r="H289" s="74">
        <v>63030.875287218485</v>
      </c>
      <c r="I289" s="75">
        <v>0</v>
      </c>
      <c r="J28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8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89" s="89">
        <f>SUM(Table13453[[#This Row],[HC PiN]:[IDP PiN]])</f>
        <v>0</v>
      </c>
      <c r="M289" s="74">
        <f>Table13453[[#This Row],[Total PiN]]*Table13453[[#This Row],[Boys (0-17)2]]</f>
        <v>0</v>
      </c>
      <c r="N289" s="74">
        <f>Table13453[[#This Row],[Total PiN]]*Table13453[[#This Row],[Men (18+)3]]</f>
        <v>0</v>
      </c>
      <c r="O289" s="74">
        <f>Table13453[[#This Row],[Total PiN]]*Table13453[[#This Row],[Girls (0-17)4]]</f>
        <v>0</v>
      </c>
      <c r="P289" s="74">
        <f>Table13453[[#This Row],[Total PiN]]*Table13453[[#This Row],[Women (18+)5]]</f>
        <v>0</v>
      </c>
      <c r="Q289" s="70">
        <v>0.23027548564456307</v>
      </c>
      <c r="R289" s="70">
        <v>0.27441305478413197</v>
      </c>
      <c r="S289" s="70">
        <v>0.22159530313220346</v>
      </c>
      <c r="T289" s="70">
        <v>0.27371615643910158</v>
      </c>
      <c r="U289" s="72">
        <v>14514.465417366126</v>
      </c>
      <c r="V289" s="72">
        <v>17296.495033283278</v>
      </c>
      <c r="W289" s="72">
        <v>13967.345915959293</v>
      </c>
      <c r="X289" s="76">
        <v>17252.568920609796</v>
      </c>
      <c r="Y289" s="67">
        <v>31810.960450649403</v>
      </c>
      <c r="Z289" s="67">
        <v>31219.914836569089</v>
      </c>
      <c r="AA289" s="73">
        <v>3887.6549799091135</v>
      </c>
      <c r="AB289" s="72">
        <v>4017.2954409838671</v>
      </c>
      <c r="AC289" s="72">
        <v>3888.4993240664558</v>
      </c>
      <c r="AD289" s="72">
        <v>3554.4043137193971</v>
      </c>
      <c r="AE289" s="72">
        <v>3223.3092063541044</v>
      </c>
      <c r="AF289" s="72">
        <v>2873.5324010059944</v>
      </c>
      <c r="AG289" s="72">
        <v>2346.7996007952916</v>
      </c>
      <c r="AH289" s="72">
        <v>1794.7353820120791</v>
      </c>
      <c r="AI289" s="72">
        <v>1416.4910365623493</v>
      </c>
      <c r="AJ289" s="72">
        <v>1009.5745980308843</v>
      </c>
      <c r="AK289" s="72">
        <v>869.00201517498977</v>
      </c>
      <c r="AL289" s="72">
        <v>778.90793723656498</v>
      </c>
      <c r="AM289" s="72">
        <v>549.03692513530302</v>
      </c>
      <c r="AN289" s="72">
        <v>365.77310521256067</v>
      </c>
      <c r="AO289" s="72">
        <v>271.58094886661223</v>
      </c>
      <c r="AP289" s="72">
        <v>214.97455124980732</v>
      </c>
      <c r="AQ289" s="76">
        <v>158.3430702537091</v>
      </c>
      <c r="AR289" s="73">
        <v>4113.2650699521437</v>
      </c>
      <c r="AS289" s="72">
        <v>4181.6878270726284</v>
      </c>
      <c r="AT289" s="72">
        <v>3989.7667686226587</v>
      </c>
      <c r="AU289" s="72">
        <v>3666.8767492659854</v>
      </c>
      <c r="AV289" s="72">
        <v>3456.1139165219956</v>
      </c>
      <c r="AW289" s="72">
        <v>3086.9415064574359</v>
      </c>
      <c r="AX289" s="72">
        <v>2357.9765768108668</v>
      </c>
      <c r="AY289" s="72">
        <v>1710.7903908689364</v>
      </c>
      <c r="AZ289" s="72">
        <v>1393.2980858681233</v>
      </c>
      <c r="BA289" s="72">
        <v>956.51035917627462</v>
      </c>
      <c r="BB289" s="72">
        <v>744.09675124905266</v>
      </c>
      <c r="BC289" s="72">
        <v>641.98158480568247</v>
      </c>
      <c r="BD289" s="72">
        <v>511.20281171704642</v>
      </c>
      <c r="BE289" s="72">
        <v>382.79813348298939</v>
      </c>
      <c r="BF289" s="72">
        <v>273.76043400905286</v>
      </c>
      <c r="BG289" s="72">
        <v>203.19475982448836</v>
      </c>
      <c r="BH289" s="76">
        <v>140.69872494403913</v>
      </c>
      <c r="BI289" s="73">
        <v>8000.9200498612563</v>
      </c>
      <c r="BJ289" s="72">
        <v>8198.9832680564959</v>
      </c>
      <c r="BK289" s="72">
        <v>7878.2660926891149</v>
      </c>
      <c r="BL289" s="72">
        <v>7221.2810629853821</v>
      </c>
      <c r="BM289" s="72">
        <v>6679.4231228760991</v>
      </c>
      <c r="BN289" s="72">
        <v>5960.4739074634317</v>
      </c>
      <c r="BO289" s="72">
        <v>4704.7761776061579</v>
      </c>
      <c r="BP289" s="72">
        <v>3505.5257728810161</v>
      </c>
      <c r="BQ289" s="72">
        <v>2809.7891224304726</v>
      </c>
      <c r="BR289" s="72">
        <v>1966.0849572071591</v>
      </c>
      <c r="BS289" s="72">
        <v>1613.0987664240427</v>
      </c>
      <c r="BT289" s="72">
        <v>1420.8895220422476</v>
      </c>
      <c r="BU289" s="72">
        <v>1060.2397368523493</v>
      </c>
      <c r="BV289" s="72">
        <v>748.57123869555005</v>
      </c>
      <c r="BW289" s="72">
        <v>545.34138287566509</v>
      </c>
      <c r="BX289" s="72">
        <v>418.16931107429565</v>
      </c>
      <c r="BY289" s="76">
        <v>299.04179519774817</v>
      </c>
    </row>
    <row r="290" spans="1:77" x14ac:dyDescent="0.35">
      <c r="A290" s="65" t="s">
        <v>724</v>
      </c>
      <c r="B290" s="66" t="s">
        <v>388</v>
      </c>
      <c r="C290" s="65" t="s">
        <v>1327</v>
      </c>
      <c r="D290" s="65" t="s">
        <v>724</v>
      </c>
      <c r="E290" s="65" t="s">
        <v>723</v>
      </c>
      <c r="F290" s="65" t="s">
        <v>1334</v>
      </c>
      <c r="G290" s="66">
        <v>4642</v>
      </c>
      <c r="H290" s="68">
        <v>97760.783895573171</v>
      </c>
      <c r="I290" s="69">
        <v>4</v>
      </c>
      <c r="J29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39104</v>
      </c>
      <c r="K29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3714</v>
      </c>
      <c r="L290" s="88">
        <f>SUM(Table13453[[#This Row],[HC PiN]:[IDP PiN]])</f>
        <v>42818</v>
      </c>
      <c r="M290" s="68">
        <f>Table13453[[#This Row],[Total PiN]]*Table13453[[#This Row],[Boys (0-17)2]]</f>
        <v>10198.955871093323</v>
      </c>
      <c r="N290" s="68">
        <f>Table13453[[#This Row],[Total PiN]]*Table13453[[#This Row],[Men (18+)3]]</f>
        <v>10797.640622788542</v>
      </c>
      <c r="O290" s="68">
        <f>Table13453[[#This Row],[Total PiN]]*Table13453[[#This Row],[Girls (0-17)4]]</f>
        <v>9680.9003789425242</v>
      </c>
      <c r="P290" s="68">
        <f>Table13453[[#This Row],[Total PiN]]*Table13453[[#This Row],[Women (18+)5]]</f>
        <v>12140.503127175629</v>
      </c>
      <c r="Q290" s="70">
        <v>0.23819318676942694</v>
      </c>
      <c r="R290" s="70">
        <v>0.25217526794312067</v>
      </c>
      <c r="S290" s="70">
        <v>0.2260941748550265</v>
      </c>
      <c r="T290" s="70">
        <v>0.28353737043242627</v>
      </c>
      <c r="U290" s="65">
        <v>23285.952657163845</v>
      </c>
      <c r="V290" s="65">
        <v>24652.851873195683</v>
      </c>
      <c r="W290" s="65">
        <v>22103.14376805018</v>
      </c>
      <c r="X290" s="71">
        <v>27718.835597163503</v>
      </c>
      <c r="Y290" s="67">
        <v>47938.804530359528</v>
      </c>
      <c r="Z290" s="67">
        <v>49821.979365213687</v>
      </c>
      <c r="AA290" s="66">
        <v>7307.5517603819835</v>
      </c>
      <c r="AB290" s="65">
        <v>6455.1525231354735</v>
      </c>
      <c r="AC290" s="65">
        <v>5413.1096572998276</v>
      </c>
      <c r="AD290" s="65">
        <v>4839.8028629464652</v>
      </c>
      <c r="AE290" s="65">
        <v>4811.3085865283219</v>
      </c>
      <c r="AF290" s="65">
        <v>4557.535419631864</v>
      </c>
      <c r="AG290" s="65">
        <v>4217.7047101338785</v>
      </c>
      <c r="AH290" s="65">
        <v>3253.0518385292012</v>
      </c>
      <c r="AI290" s="65">
        <v>2227.3957882972759</v>
      </c>
      <c r="AJ290" s="65">
        <v>1538.6689419014551</v>
      </c>
      <c r="AK290" s="65">
        <v>1352.8421374282088</v>
      </c>
      <c r="AL290" s="65">
        <v>1250.1290760846653</v>
      </c>
      <c r="AM290" s="65">
        <v>977.12530510461829</v>
      </c>
      <c r="AN290" s="65">
        <v>645.24018162943821</v>
      </c>
      <c r="AO290" s="65">
        <v>450.96337455780457</v>
      </c>
      <c r="AP290" s="65">
        <v>239.65642756175501</v>
      </c>
      <c r="AQ290" s="71">
        <v>284.74077406143215</v>
      </c>
      <c r="AR290" s="66">
        <v>7931.2373333547048</v>
      </c>
      <c r="AS290" s="65">
        <v>6844.7446923031794</v>
      </c>
      <c r="AT290" s="65">
        <v>5570.7278991695257</v>
      </c>
      <c r="AU290" s="65">
        <v>4781.947997371316</v>
      </c>
      <c r="AV290" s="65">
        <v>4313.8917755175307</v>
      </c>
      <c r="AW290" s="65">
        <v>3976.4736020404962</v>
      </c>
      <c r="AX290" s="65">
        <v>3786.2642487298804</v>
      </c>
      <c r="AY290" s="65">
        <v>2938.6650908214838</v>
      </c>
      <c r="AZ290" s="65">
        <v>2223.7108144510316</v>
      </c>
      <c r="BA290" s="65">
        <v>1485.8680771863035</v>
      </c>
      <c r="BB290" s="65">
        <v>1105.033977548414</v>
      </c>
      <c r="BC290" s="65">
        <v>923.0544495741608</v>
      </c>
      <c r="BD290" s="65">
        <v>709.13182057757388</v>
      </c>
      <c r="BE290" s="65">
        <v>523.08977711781938</v>
      </c>
      <c r="BF290" s="65">
        <v>374.24520068698098</v>
      </c>
      <c r="BG290" s="65">
        <v>218.95488744421954</v>
      </c>
      <c r="BH290" s="71">
        <v>231.76288646490187</v>
      </c>
      <c r="BI290" s="66">
        <v>15238.789093736688</v>
      </c>
      <c r="BJ290" s="65">
        <v>13299.897215438654</v>
      </c>
      <c r="BK290" s="65">
        <v>10983.837556469354</v>
      </c>
      <c r="BL290" s="65">
        <v>9621.7508603177812</v>
      </c>
      <c r="BM290" s="65">
        <v>9125.2003620458527</v>
      </c>
      <c r="BN290" s="65">
        <v>8534.0090216723602</v>
      </c>
      <c r="BO290" s="65">
        <v>8003.9689588637611</v>
      </c>
      <c r="BP290" s="65">
        <v>6191.716929350684</v>
      </c>
      <c r="BQ290" s="65">
        <v>4451.1066027483084</v>
      </c>
      <c r="BR290" s="65">
        <v>3024.5370190877584</v>
      </c>
      <c r="BS290" s="65">
        <v>2457.8761149766228</v>
      </c>
      <c r="BT290" s="65">
        <v>2173.1835256588256</v>
      </c>
      <c r="BU290" s="65">
        <v>1686.2571256821921</v>
      </c>
      <c r="BV290" s="65">
        <v>1168.3299587472577</v>
      </c>
      <c r="BW290" s="65">
        <v>825.20857524478527</v>
      </c>
      <c r="BX290" s="65">
        <v>458.6113150059744</v>
      </c>
      <c r="BY290" s="71">
        <v>516.50366052633399</v>
      </c>
    </row>
    <row r="291" spans="1:77" x14ac:dyDescent="0.35">
      <c r="A291" s="72" t="s">
        <v>389</v>
      </c>
      <c r="B291" s="73" t="s">
        <v>388</v>
      </c>
      <c r="C291" s="72" t="s">
        <v>1327</v>
      </c>
      <c r="D291" s="72" t="s">
        <v>389</v>
      </c>
      <c r="E291" s="72" t="s">
        <v>936</v>
      </c>
      <c r="F291" s="72" t="s">
        <v>1335</v>
      </c>
      <c r="G291" s="73">
        <v>4989</v>
      </c>
      <c r="H291" s="74">
        <v>33602.186210558946</v>
      </c>
      <c r="I291" s="75">
        <v>4</v>
      </c>
      <c r="J29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13441</v>
      </c>
      <c r="K29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3991</v>
      </c>
      <c r="L291" s="89">
        <f>SUM(Table13453[[#This Row],[HC PiN]:[IDP PiN]])</f>
        <v>17432</v>
      </c>
      <c r="M291" s="74">
        <f>Table13453[[#This Row],[Total PiN]]*Table13453[[#This Row],[Boys (0-17)2]]</f>
        <v>3921.3563795354917</v>
      </c>
      <c r="N291" s="74">
        <f>Table13453[[#This Row],[Total PiN]]*Table13453[[#This Row],[Men (18+)3]]</f>
        <v>5471.6274189582955</v>
      </c>
      <c r="O291" s="74">
        <f>Table13453[[#This Row],[Total PiN]]*Table13453[[#This Row],[Girls (0-17)4]]</f>
        <v>3826.5917411531045</v>
      </c>
      <c r="P291" s="74">
        <f>Table13453[[#This Row],[Total PiN]]*Table13453[[#This Row],[Women (18+)5]]</f>
        <v>4212.4244603531079</v>
      </c>
      <c r="Q291" s="70">
        <v>0.22495160506743297</v>
      </c>
      <c r="R291" s="70">
        <v>0.31388408782459243</v>
      </c>
      <c r="S291" s="70">
        <v>0.21951535917583206</v>
      </c>
      <c r="T291" s="70">
        <v>0.2416489479321425</v>
      </c>
      <c r="U291" s="72">
        <v>7558.8657218399985</v>
      </c>
      <c r="V291" s="72">
        <v>10547.191567613392</v>
      </c>
      <c r="W291" s="72">
        <v>7376.1959751040386</v>
      </c>
      <c r="X291" s="76">
        <v>8119.932946001516</v>
      </c>
      <c r="Y291" s="67">
        <v>18106.057289453391</v>
      </c>
      <c r="Z291" s="67">
        <v>15496.128921105555</v>
      </c>
      <c r="AA291" s="73">
        <v>2130.3143493919561</v>
      </c>
      <c r="AB291" s="72">
        <v>2127.1704742103425</v>
      </c>
      <c r="AC291" s="72">
        <v>2004.7016628315657</v>
      </c>
      <c r="AD291" s="72">
        <v>1839.5177597380091</v>
      </c>
      <c r="AE291" s="72">
        <v>1778.0728558324752</v>
      </c>
      <c r="AF291" s="72">
        <v>1538.7299842367013</v>
      </c>
      <c r="AG291" s="72">
        <v>1010.1372385862333</v>
      </c>
      <c r="AH291" s="72">
        <v>717.42052082902649</v>
      </c>
      <c r="AI291" s="72">
        <v>634.16915775742552</v>
      </c>
      <c r="AJ291" s="72">
        <v>453.28025219935665</v>
      </c>
      <c r="AK291" s="72">
        <v>374.37941502770639</v>
      </c>
      <c r="AL291" s="72">
        <v>319.2348864552464</v>
      </c>
      <c r="AM291" s="72">
        <v>198.08964618535134</v>
      </c>
      <c r="AN291" s="72">
        <v>128.82245148543549</v>
      </c>
      <c r="AO291" s="72">
        <v>99.379258085387363</v>
      </c>
      <c r="AP291" s="72">
        <v>73.584509814403305</v>
      </c>
      <c r="AQ291" s="76">
        <v>69.124498438933216</v>
      </c>
      <c r="AR291" s="73">
        <v>2316.0390766256264</v>
      </c>
      <c r="AS291" s="72">
        <v>2167.2904216961942</v>
      </c>
      <c r="AT291" s="72">
        <v>1954.7770835922843</v>
      </c>
      <c r="AU291" s="72">
        <v>1969.5604505473839</v>
      </c>
      <c r="AV291" s="72">
        <v>2629.9578471213208</v>
      </c>
      <c r="AW291" s="72">
        <v>2461.6382268696671</v>
      </c>
      <c r="AX291" s="72">
        <v>1370.8197867286929</v>
      </c>
      <c r="AY291" s="72">
        <v>825.1377332546142</v>
      </c>
      <c r="AZ291" s="72">
        <v>670.36117993890821</v>
      </c>
      <c r="BA291" s="72">
        <v>445.8779740055441</v>
      </c>
      <c r="BB291" s="72">
        <v>351.0912405121673</v>
      </c>
      <c r="BC291" s="72">
        <v>295.59116175076548</v>
      </c>
      <c r="BD291" s="72">
        <v>217.54846484996438</v>
      </c>
      <c r="BE291" s="72">
        <v>162.5545006105597</v>
      </c>
      <c r="BF291" s="72">
        <v>120.12886240674278</v>
      </c>
      <c r="BG291" s="72">
        <v>65.846898323249135</v>
      </c>
      <c r="BH291" s="76">
        <v>81.836380619697081</v>
      </c>
      <c r="BI291" s="73">
        <v>4446.3534260175838</v>
      </c>
      <c r="BJ291" s="72">
        <v>4294.4608959065372</v>
      </c>
      <c r="BK291" s="72">
        <v>3959.4787464238493</v>
      </c>
      <c r="BL291" s="72">
        <v>3809.0782102853932</v>
      </c>
      <c r="BM291" s="72">
        <v>4408.0307029537962</v>
      </c>
      <c r="BN291" s="72">
        <v>4000.3682111063681</v>
      </c>
      <c r="BO291" s="72">
        <v>2380.9570253149259</v>
      </c>
      <c r="BP291" s="72">
        <v>1542.5582540836408</v>
      </c>
      <c r="BQ291" s="72">
        <v>1304.5303376963336</v>
      </c>
      <c r="BR291" s="72">
        <v>899.1582262049011</v>
      </c>
      <c r="BS291" s="72">
        <v>725.47065553987386</v>
      </c>
      <c r="BT291" s="72">
        <v>614.82604820601193</v>
      </c>
      <c r="BU291" s="72">
        <v>415.63811103531572</v>
      </c>
      <c r="BV291" s="72">
        <v>291.37695209599525</v>
      </c>
      <c r="BW291" s="72">
        <v>219.50812049213013</v>
      </c>
      <c r="BX291" s="72">
        <v>139.43140813765248</v>
      </c>
      <c r="BY291" s="76">
        <v>150.96087905863024</v>
      </c>
    </row>
    <row r="292" spans="1:77" x14ac:dyDescent="0.35">
      <c r="A292" s="65" t="s">
        <v>726</v>
      </c>
      <c r="B292" s="66" t="s">
        <v>388</v>
      </c>
      <c r="C292" s="65" t="s">
        <v>1327</v>
      </c>
      <c r="D292" s="65" t="s">
        <v>726</v>
      </c>
      <c r="E292" s="65" t="s">
        <v>388</v>
      </c>
      <c r="F292" s="65" t="s">
        <v>1327</v>
      </c>
      <c r="G292" s="66">
        <v>8763</v>
      </c>
      <c r="H292" s="68">
        <v>86438.835076694755</v>
      </c>
      <c r="I292" s="69">
        <v>0</v>
      </c>
      <c r="J29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9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92" s="88">
        <f>SUM(Table13453[[#This Row],[HC PiN]:[IDP PiN]])</f>
        <v>0</v>
      </c>
      <c r="M292" s="68">
        <f>Table13453[[#This Row],[Total PiN]]*Table13453[[#This Row],[Boys (0-17)2]]</f>
        <v>0</v>
      </c>
      <c r="N292" s="68">
        <f>Table13453[[#This Row],[Total PiN]]*Table13453[[#This Row],[Men (18+)3]]</f>
        <v>0</v>
      </c>
      <c r="O292" s="68">
        <f>Table13453[[#This Row],[Total PiN]]*Table13453[[#This Row],[Girls (0-17)4]]</f>
        <v>0</v>
      </c>
      <c r="P292" s="68">
        <f>Table13453[[#This Row],[Total PiN]]*Table13453[[#This Row],[Women (18+)5]]</f>
        <v>0</v>
      </c>
      <c r="Q292" s="70">
        <v>0.24944922740387243</v>
      </c>
      <c r="R292" s="70">
        <v>0.25481514723173648</v>
      </c>
      <c r="S292" s="70">
        <v>0.23469104119377976</v>
      </c>
      <c r="T292" s="70">
        <v>0.26104458417061149</v>
      </c>
      <c r="U292" s="65">
        <v>21562.100627572254</v>
      </c>
      <c r="V292" s="65">
        <v>22025.924486607764</v>
      </c>
      <c r="W292" s="65">
        <v>20286.420203726902</v>
      </c>
      <c r="X292" s="71">
        <v>22564.389758787849</v>
      </c>
      <c r="Y292" s="67">
        <v>43588.025114180018</v>
      </c>
      <c r="Z292" s="67">
        <v>42850.809962514752</v>
      </c>
      <c r="AA292" s="66">
        <v>6772.3166665528443</v>
      </c>
      <c r="AB292" s="65">
        <v>5943.4712110066148</v>
      </c>
      <c r="AC292" s="65">
        <v>4937.2435158281596</v>
      </c>
      <c r="AD292" s="65">
        <v>4331.2833076309225</v>
      </c>
      <c r="AE292" s="65">
        <v>4170.443036172579</v>
      </c>
      <c r="AF292" s="65">
        <v>3762.5322243898481</v>
      </c>
      <c r="AG292" s="65">
        <v>3046.7799879373583</v>
      </c>
      <c r="AH292" s="65">
        <v>2349.1232277393492</v>
      </c>
      <c r="AI292" s="65">
        <v>1901.498825917555</v>
      </c>
      <c r="AJ292" s="65">
        <v>1350.5216483758252</v>
      </c>
      <c r="AK292" s="65">
        <v>1109.2708744958247</v>
      </c>
      <c r="AL292" s="65">
        <v>997.80993195422445</v>
      </c>
      <c r="AM292" s="65">
        <v>746.02059518369344</v>
      </c>
      <c r="AN292" s="65">
        <v>515.17319266317543</v>
      </c>
      <c r="AO292" s="65">
        <v>391.21507692665784</v>
      </c>
      <c r="AP292" s="65">
        <v>280.08382226211154</v>
      </c>
      <c r="AQ292" s="71">
        <v>246.02281747801177</v>
      </c>
      <c r="AR292" s="66">
        <v>7188.3723395469588</v>
      </c>
      <c r="AS292" s="65">
        <v>6319.7271313591427</v>
      </c>
      <c r="AT292" s="65">
        <v>5256.4212514252149</v>
      </c>
      <c r="AU292" s="65">
        <v>4591.23113977498</v>
      </c>
      <c r="AV292" s="65">
        <v>4355.7874787220553</v>
      </c>
      <c r="AW292" s="65">
        <v>3874.3357792133056</v>
      </c>
      <c r="AX292" s="65">
        <v>3020.3747696401833</v>
      </c>
      <c r="AY292" s="65">
        <v>2176.0527049255738</v>
      </c>
      <c r="AZ292" s="65">
        <v>1697.7180383792086</v>
      </c>
      <c r="BA292" s="65">
        <v>1168.9957017894724</v>
      </c>
      <c r="BB292" s="65">
        <v>949.3860524618957</v>
      </c>
      <c r="BC292" s="65">
        <v>834.69933817823892</v>
      </c>
      <c r="BD292" s="65">
        <v>650.24410565748201</v>
      </c>
      <c r="BE292" s="65">
        <v>526.69393288913</v>
      </c>
      <c r="BF292" s="65">
        <v>416.79071204518743</v>
      </c>
      <c r="BG292" s="65">
        <v>303.46256299905912</v>
      </c>
      <c r="BH292" s="71">
        <v>257.732075172934</v>
      </c>
      <c r="BI292" s="66">
        <v>13960.689006099805</v>
      </c>
      <c r="BJ292" s="65">
        <v>12263.198342365757</v>
      </c>
      <c r="BK292" s="65">
        <v>10193.664767253373</v>
      </c>
      <c r="BL292" s="65">
        <v>8922.5144474059016</v>
      </c>
      <c r="BM292" s="65">
        <v>8526.2305148946325</v>
      </c>
      <c r="BN292" s="65">
        <v>7636.8680036031519</v>
      </c>
      <c r="BO292" s="65">
        <v>6067.1547575775421</v>
      </c>
      <c r="BP292" s="65">
        <v>4525.1759326649226</v>
      </c>
      <c r="BQ292" s="65">
        <v>3599.2168642967631</v>
      </c>
      <c r="BR292" s="65">
        <v>2519.5173501652976</v>
      </c>
      <c r="BS292" s="65">
        <v>2058.6569269577203</v>
      </c>
      <c r="BT292" s="65">
        <v>1832.5092701324634</v>
      </c>
      <c r="BU292" s="65">
        <v>1396.2647008411757</v>
      </c>
      <c r="BV292" s="65">
        <v>1041.8671255523057</v>
      </c>
      <c r="BW292" s="65">
        <v>808.00578897184528</v>
      </c>
      <c r="BX292" s="65">
        <v>583.54638526117071</v>
      </c>
      <c r="BY292" s="71">
        <v>503.75489265094575</v>
      </c>
    </row>
    <row r="293" spans="1:77" x14ac:dyDescent="0.35">
      <c r="A293" s="72" t="s">
        <v>729</v>
      </c>
      <c r="B293" s="73" t="s">
        <v>727</v>
      </c>
      <c r="C293" s="72" t="s">
        <v>1336</v>
      </c>
      <c r="D293" s="72" t="s">
        <v>729</v>
      </c>
      <c r="E293" s="72" t="s">
        <v>938</v>
      </c>
      <c r="F293" s="72" t="s">
        <v>1337</v>
      </c>
      <c r="G293" s="73">
        <v>419</v>
      </c>
      <c r="H293" s="74">
        <v>6524.3417262442254</v>
      </c>
      <c r="I293" s="75">
        <v>0</v>
      </c>
      <c r="J29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9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93" s="89">
        <f>SUM(Table13453[[#This Row],[HC PiN]:[IDP PiN]])</f>
        <v>0</v>
      </c>
      <c r="M293" s="74">
        <f>Table13453[[#This Row],[Total PiN]]*Table13453[[#This Row],[Boys (0-17)2]]</f>
        <v>0</v>
      </c>
      <c r="N293" s="74">
        <f>Table13453[[#This Row],[Total PiN]]*Table13453[[#This Row],[Men (18+)3]]</f>
        <v>0</v>
      </c>
      <c r="O293" s="74">
        <f>Table13453[[#This Row],[Total PiN]]*Table13453[[#This Row],[Girls (0-17)4]]</f>
        <v>0</v>
      </c>
      <c r="P293" s="74">
        <f>Table13453[[#This Row],[Total PiN]]*Table13453[[#This Row],[Women (18+)5]]</f>
        <v>0</v>
      </c>
      <c r="Q293" s="70">
        <v>0.31145710707364388</v>
      </c>
      <c r="R293" s="70">
        <v>0.30524274894435183</v>
      </c>
      <c r="S293" s="70">
        <v>0.22632571851028677</v>
      </c>
      <c r="T293" s="70">
        <v>0.15697442547171733</v>
      </c>
      <c r="U293" s="72">
        <v>2032.0525996158901</v>
      </c>
      <c r="V293" s="72">
        <v>1991.5080035711251</v>
      </c>
      <c r="W293" s="72">
        <v>1476.626328998869</v>
      </c>
      <c r="X293" s="76">
        <v>1024.1547940583398</v>
      </c>
      <c r="Y293" s="67">
        <v>4023.5606031870152</v>
      </c>
      <c r="Z293" s="67">
        <v>2500.7811230572088</v>
      </c>
      <c r="AA293" s="73">
        <v>554.71226444206422</v>
      </c>
      <c r="AB293" s="72">
        <v>451.05591816648274</v>
      </c>
      <c r="AC293" s="72">
        <v>336.34295600273896</v>
      </c>
      <c r="AD293" s="72">
        <v>213.08079416932401</v>
      </c>
      <c r="AE293" s="72">
        <v>203.28667904862345</v>
      </c>
      <c r="AF293" s="72">
        <v>179.25724151100226</v>
      </c>
      <c r="AG293" s="72">
        <v>128.92324132936989</v>
      </c>
      <c r="AH293" s="72">
        <v>99.422660865597948</v>
      </c>
      <c r="AI293" s="72">
        <v>102.06710353940561</v>
      </c>
      <c r="AJ293" s="72">
        <v>81.621037161465622</v>
      </c>
      <c r="AK293" s="72">
        <v>54.706166952522203</v>
      </c>
      <c r="AL293" s="72">
        <v>36.001245271735527</v>
      </c>
      <c r="AM293" s="72">
        <v>13.110484364717998</v>
      </c>
      <c r="AN293" s="72">
        <v>10.412227691404809</v>
      </c>
      <c r="AO293" s="72">
        <v>12.198964692674389</v>
      </c>
      <c r="AP293" s="72">
        <v>12.572229909668359</v>
      </c>
      <c r="AQ293" s="76">
        <v>12.009907938411141</v>
      </c>
      <c r="AR293" s="73">
        <v>813.81208472317576</v>
      </c>
      <c r="AS293" s="72">
        <v>614.24779923237747</v>
      </c>
      <c r="AT293" s="72">
        <v>430.06431699120441</v>
      </c>
      <c r="AU293" s="72">
        <v>291.10710081974298</v>
      </c>
      <c r="AV293" s="72">
        <v>376.1836476686006</v>
      </c>
      <c r="AW293" s="72">
        <v>372.58375576046393</v>
      </c>
      <c r="AX293" s="72">
        <v>295.66631051888538</v>
      </c>
      <c r="AY293" s="72">
        <v>240.70500870432099</v>
      </c>
      <c r="AZ293" s="72">
        <v>169.71857950534883</v>
      </c>
      <c r="BA293" s="72">
        <v>112.59017269261474</v>
      </c>
      <c r="BB293" s="72">
        <v>101.74900776088857</v>
      </c>
      <c r="BC293" s="72">
        <v>80.683815030007992</v>
      </c>
      <c r="BD293" s="72">
        <v>46.755667879412094</v>
      </c>
      <c r="BE293" s="72">
        <v>28.60577543035345</v>
      </c>
      <c r="BF293" s="72">
        <v>19.828725213079487</v>
      </c>
      <c r="BG293" s="72">
        <v>16.122440326992905</v>
      </c>
      <c r="BH293" s="76">
        <v>13.136394929545991</v>
      </c>
      <c r="BI293" s="73">
        <v>1368.5243491652402</v>
      </c>
      <c r="BJ293" s="72">
        <v>1065.3037173988603</v>
      </c>
      <c r="BK293" s="72">
        <v>766.40727299394325</v>
      </c>
      <c r="BL293" s="72">
        <v>504.1878949890671</v>
      </c>
      <c r="BM293" s="72">
        <v>579.47032671722411</v>
      </c>
      <c r="BN293" s="72">
        <v>551.84099727146611</v>
      </c>
      <c r="BO293" s="72">
        <v>424.58955184825516</v>
      </c>
      <c r="BP293" s="72">
        <v>340.12766956991902</v>
      </c>
      <c r="BQ293" s="72">
        <v>271.78568304475436</v>
      </c>
      <c r="BR293" s="72">
        <v>194.21120985408041</v>
      </c>
      <c r="BS293" s="72">
        <v>156.45517471341077</v>
      </c>
      <c r="BT293" s="72">
        <v>116.6850603017435</v>
      </c>
      <c r="BU293" s="72">
        <v>59.866152244130092</v>
      </c>
      <c r="BV293" s="72">
        <v>39.018003121758262</v>
      </c>
      <c r="BW293" s="72">
        <v>32.027689905753881</v>
      </c>
      <c r="BX293" s="72">
        <v>28.694670236661267</v>
      </c>
      <c r="BY293" s="76">
        <v>25.146302867957132</v>
      </c>
    </row>
    <row r="294" spans="1:77" x14ac:dyDescent="0.35">
      <c r="A294" s="65" t="s">
        <v>731</v>
      </c>
      <c r="B294" s="66" t="s">
        <v>727</v>
      </c>
      <c r="C294" s="65" t="s">
        <v>1336</v>
      </c>
      <c r="D294" s="65" t="s">
        <v>731</v>
      </c>
      <c r="E294" s="65" t="s">
        <v>730</v>
      </c>
      <c r="F294" s="65" t="s">
        <v>1338</v>
      </c>
      <c r="G294" s="66">
        <v>171</v>
      </c>
      <c r="H294" s="68">
        <v>5910.9076898611438</v>
      </c>
      <c r="I294" s="69">
        <v>0</v>
      </c>
      <c r="J29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9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94" s="88">
        <f>SUM(Table13453[[#This Row],[HC PiN]:[IDP PiN]])</f>
        <v>0</v>
      </c>
      <c r="M294" s="68">
        <f>Table13453[[#This Row],[Total PiN]]*Table13453[[#This Row],[Boys (0-17)2]]</f>
        <v>0</v>
      </c>
      <c r="N294" s="68">
        <f>Table13453[[#This Row],[Total PiN]]*Table13453[[#This Row],[Men (18+)3]]</f>
        <v>0</v>
      </c>
      <c r="O294" s="68">
        <f>Table13453[[#This Row],[Total PiN]]*Table13453[[#This Row],[Girls (0-17)4]]</f>
        <v>0</v>
      </c>
      <c r="P294" s="68">
        <f>Table13453[[#This Row],[Total PiN]]*Table13453[[#This Row],[Women (18+)5]]</f>
        <v>0</v>
      </c>
      <c r="Q294" s="70">
        <v>0.32741835281396742</v>
      </c>
      <c r="R294" s="70">
        <v>0.24617661730171272</v>
      </c>
      <c r="S294" s="70">
        <v>0.26158678594762824</v>
      </c>
      <c r="T294" s="70">
        <v>0.16481824393669131</v>
      </c>
      <c r="U294" s="65">
        <v>1935.339659449749</v>
      </c>
      <c r="V294" s="65">
        <v>1455.1272602726976</v>
      </c>
      <c r="W294" s="65">
        <v>1546.2153446238967</v>
      </c>
      <c r="X294" s="71">
        <v>974.22542551479853</v>
      </c>
      <c r="Y294" s="67">
        <v>3390.4669197224466</v>
      </c>
      <c r="Z294" s="67">
        <v>2520.4407701386954</v>
      </c>
      <c r="AA294" s="66">
        <v>563.56287332517547</v>
      </c>
      <c r="AB294" s="65">
        <v>474.49260747817493</v>
      </c>
      <c r="AC294" s="65">
        <v>363.70153270497701</v>
      </c>
      <c r="AD294" s="65">
        <v>223.8140885439968</v>
      </c>
      <c r="AE294" s="65">
        <v>183.41461241561422</v>
      </c>
      <c r="AF294" s="65">
        <v>153.74893380429785</v>
      </c>
      <c r="AG294" s="65">
        <v>117.22286144188283</v>
      </c>
      <c r="AH294" s="65">
        <v>92.227349812741608</v>
      </c>
      <c r="AI294" s="65">
        <v>95.548470635744138</v>
      </c>
      <c r="AJ294" s="65">
        <v>77.886673345052998</v>
      </c>
      <c r="AK294" s="65">
        <v>54.389606880975613</v>
      </c>
      <c r="AL294" s="65">
        <v>39.900914765010491</v>
      </c>
      <c r="AM294" s="65">
        <v>23.779205147666367</v>
      </c>
      <c r="AN294" s="65">
        <v>16.952969053998935</v>
      </c>
      <c r="AO294" s="65">
        <v>14.671919915857208</v>
      </c>
      <c r="AP294" s="65">
        <v>14.746387671095945</v>
      </c>
      <c r="AQ294" s="71">
        <v>10.37976319643233</v>
      </c>
      <c r="AR294" s="66">
        <v>725.97357847372655</v>
      </c>
      <c r="AS294" s="65">
        <v>594.9288593082224</v>
      </c>
      <c r="AT294" s="65">
        <v>442.59845107185623</v>
      </c>
      <c r="AU294" s="65">
        <v>271.14622936522687</v>
      </c>
      <c r="AV294" s="65">
        <v>261.29846842599613</v>
      </c>
      <c r="AW294" s="65">
        <v>237.61361736701542</v>
      </c>
      <c r="AX294" s="65">
        <v>180.78966180195115</v>
      </c>
      <c r="AY294" s="65">
        <v>157.87119157596709</v>
      </c>
      <c r="AZ294" s="65">
        <v>154.54517730310147</v>
      </c>
      <c r="BA294" s="65">
        <v>105.32272518776156</v>
      </c>
      <c r="BB294" s="65">
        <v>65.080054339284445</v>
      </c>
      <c r="BC294" s="65">
        <v>55.060971737664616</v>
      </c>
      <c r="BD294" s="65">
        <v>56.770297037075913</v>
      </c>
      <c r="BE294" s="65">
        <v>37.973306768039947</v>
      </c>
      <c r="BF294" s="65">
        <v>23.591466374501788</v>
      </c>
      <c r="BG294" s="65">
        <v>6.4667700649873288</v>
      </c>
      <c r="BH294" s="71">
        <v>13.436093520069115</v>
      </c>
      <c r="BI294" s="66">
        <v>1289.5364517989021</v>
      </c>
      <c r="BJ294" s="65">
        <v>1069.4214667863973</v>
      </c>
      <c r="BK294" s="65">
        <v>806.29998377683319</v>
      </c>
      <c r="BL294" s="65">
        <v>494.9603179092237</v>
      </c>
      <c r="BM294" s="65">
        <v>444.71308084161041</v>
      </c>
      <c r="BN294" s="65">
        <v>391.36255117131327</v>
      </c>
      <c r="BO294" s="65">
        <v>298.01252324383404</v>
      </c>
      <c r="BP294" s="65">
        <v>250.09854138870872</v>
      </c>
      <c r="BQ294" s="65">
        <v>250.09364793884558</v>
      </c>
      <c r="BR294" s="65">
        <v>183.20939853281456</v>
      </c>
      <c r="BS294" s="65">
        <v>119.46966122026005</v>
      </c>
      <c r="BT294" s="65">
        <v>94.9618865026751</v>
      </c>
      <c r="BU294" s="65">
        <v>80.549502184742281</v>
      </c>
      <c r="BV294" s="65">
        <v>54.926275822038882</v>
      </c>
      <c r="BW294" s="65">
        <v>38.263386290358994</v>
      </c>
      <c r="BX294" s="65">
        <v>21.213157736083279</v>
      </c>
      <c r="BY294" s="71">
        <v>23.815856716501447</v>
      </c>
    </row>
    <row r="295" spans="1:77" x14ac:dyDescent="0.35">
      <c r="A295" s="72" t="s">
        <v>733</v>
      </c>
      <c r="B295" s="73" t="s">
        <v>727</v>
      </c>
      <c r="C295" s="72" t="s">
        <v>1336</v>
      </c>
      <c r="D295" s="72" t="s">
        <v>733</v>
      </c>
      <c r="E295" s="72" t="s">
        <v>732</v>
      </c>
      <c r="F295" s="72" t="s">
        <v>1339</v>
      </c>
      <c r="G295" s="73">
        <v>123</v>
      </c>
      <c r="H295" s="74">
        <v>10363.190082771282</v>
      </c>
      <c r="I295" s="75">
        <v>0</v>
      </c>
      <c r="J29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9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95" s="89">
        <f>SUM(Table13453[[#This Row],[HC PiN]:[IDP PiN]])</f>
        <v>0</v>
      </c>
      <c r="M295" s="74">
        <f>Table13453[[#This Row],[Total PiN]]*Table13453[[#This Row],[Boys (0-17)2]]</f>
        <v>0</v>
      </c>
      <c r="N295" s="74">
        <f>Table13453[[#This Row],[Total PiN]]*Table13453[[#This Row],[Men (18+)3]]</f>
        <v>0</v>
      </c>
      <c r="O295" s="74">
        <f>Table13453[[#This Row],[Total PiN]]*Table13453[[#This Row],[Girls (0-17)4]]</f>
        <v>0</v>
      </c>
      <c r="P295" s="74">
        <f>Table13453[[#This Row],[Total PiN]]*Table13453[[#This Row],[Women (18+)5]]</f>
        <v>0</v>
      </c>
      <c r="Q295" s="70">
        <v>0.27754739237564607</v>
      </c>
      <c r="R295" s="70">
        <v>0.28252706835824065</v>
      </c>
      <c r="S295" s="70">
        <v>0.24219886552831854</v>
      </c>
      <c r="T295" s="70">
        <v>0.19772667373779501</v>
      </c>
      <c r="U295" s="72">
        <v>2876.276384166325</v>
      </c>
      <c r="V295" s="72">
        <v>2927.8817129245635</v>
      </c>
      <c r="W295" s="72">
        <v>2509.9528813015258</v>
      </c>
      <c r="X295" s="76">
        <v>2049.0791043788699</v>
      </c>
      <c r="Y295" s="67">
        <v>5804.158097090889</v>
      </c>
      <c r="Z295" s="67">
        <v>4559.0319856803962</v>
      </c>
      <c r="AA295" s="73">
        <v>857.91675173313649</v>
      </c>
      <c r="AB295" s="72">
        <v>768.85641685402379</v>
      </c>
      <c r="AC295" s="72">
        <v>625.50141940234823</v>
      </c>
      <c r="AD295" s="72">
        <v>407.84727278706833</v>
      </c>
      <c r="AE295" s="72">
        <v>382.28971264608492</v>
      </c>
      <c r="AF295" s="72">
        <v>341.49871781229973</v>
      </c>
      <c r="AG295" s="72">
        <v>265.47220790182359</v>
      </c>
      <c r="AH295" s="72">
        <v>194.45223375576782</v>
      </c>
      <c r="AI295" s="72">
        <v>154.58892417184271</v>
      </c>
      <c r="AJ295" s="72">
        <v>127.98784797788612</v>
      </c>
      <c r="AK295" s="72">
        <v>124.99648225044913</v>
      </c>
      <c r="AL295" s="72">
        <v>109.76422721596495</v>
      </c>
      <c r="AM295" s="72">
        <v>81.755194960609984</v>
      </c>
      <c r="AN295" s="72">
        <v>50.450775696937782</v>
      </c>
      <c r="AO295" s="72">
        <v>32.090424699337163</v>
      </c>
      <c r="AP295" s="72">
        <v>14.107947684299782</v>
      </c>
      <c r="AQ295" s="76">
        <v>19.455428130514651</v>
      </c>
      <c r="AR295" s="73">
        <v>1016.658450264659</v>
      </c>
      <c r="AS295" s="72">
        <v>882.93905871239269</v>
      </c>
      <c r="AT295" s="72">
        <v>695.22490227661797</v>
      </c>
      <c r="AU295" s="72">
        <v>453.9611800010274</v>
      </c>
      <c r="AV295" s="72">
        <v>489.74163811980725</v>
      </c>
      <c r="AW295" s="72">
        <v>470.04515262841807</v>
      </c>
      <c r="AX295" s="72">
        <v>385.41520670057855</v>
      </c>
      <c r="AY295" s="72">
        <v>333.84499962944028</v>
      </c>
      <c r="AZ295" s="72">
        <v>277.65697475285214</v>
      </c>
      <c r="BA295" s="72">
        <v>190.79830150771483</v>
      </c>
      <c r="BB295" s="72">
        <v>146.64893910273145</v>
      </c>
      <c r="BC295" s="72">
        <v>128.21317241590336</v>
      </c>
      <c r="BD295" s="72">
        <v>110.12294449723106</v>
      </c>
      <c r="BE295" s="72">
        <v>79.660986632490449</v>
      </c>
      <c r="BF295" s="72">
        <v>59.211590922012832</v>
      </c>
      <c r="BG295" s="72">
        <v>48.769626304078905</v>
      </c>
      <c r="BH295" s="76">
        <v>35.244972622932657</v>
      </c>
      <c r="BI295" s="73">
        <v>1874.5752019977949</v>
      </c>
      <c r="BJ295" s="72">
        <v>1651.7954755664166</v>
      </c>
      <c r="BK295" s="72">
        <v>1320.7263216789668</v>
      </c>
      <c r="BL295" s="72">
        <v>861.80845278809556</v>
      </c>
      <c r="BM295" s="72">
        <v>872.03135076589217</v>
      </c>
      <c r="BN295" s="72">
        <v>811.54387044071802</v>
      </c>
      <c r="BO295" s="72">
        <v>650.88741460240226</v>
      </c>
      <c r="BP295" s="72">
        <v>528.29723338520807</v>
      </c>
      <c r="BQ295" s="72">
        <v>432.24589892469476</v>
      </c>
      <c r="BR295" s="72">
        <v>318.7861494856009</v>
      </c>
      <c r="BS295" s="72">
        <v>271.64542135318061</v>
      </c>
      <c r="BT295" s="72">
        <v>237.97739963186831</v>
      </c>
      <c r="BU295" s="72">
        <v>191.87813945784103</v>
      </c>
      <c r="BV295" s="72">
        <v>130.11176232942825</v>
      </c>
      <c r="BW295" s="72">
        <v>91.302015621349994</v>
      </c>
      <c r="BX295" s="72">
        <v>62.877573988378707</v>
      </c>
      <c r="BY295" s="76">
        <v>54.700400753447312</v>
      </c>
    </row>
    <row r="296" spans="1:77" x14ac:dyDescent="0.35">
      <c r="A296" s="65" t="s">
        <v>735</v>
      </c>
      <c r="B296" s="66" t="s">
        <v>727</v>
      </c>
      <c r="C296" s="65" t="s">
        <v>1336</v>
      </c>
      <c r="D296" s="65" t="s">
        <v>735</v>
      </c>
      <c r="E296" s="65" t="s">
        <v>939</v>
      </c>
      <c r="F296" s="65" t="s">
        <v>1340</v>
      </c>
      <c r="G296" s="66">
        <v>12109</v>
      </c>
      <c r="H296" s="68">
        <v>66046.157632780232</v>
      </c>
      <c r="I296" s="69">
        <v>2</v>
      </c>
      <c r="J29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13209</v>
      </c>
      <c r="K29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7265</v>
      </c>
      <c r="L296" s="88">
        <f>SUM(Table13453[[#This Row],[HC PiN]:[IDP PiN]])</f>
        <v>20474</v>
      </c>
      <c r="M296" s="68">
        <f>Table13453[[#This Row],[Total PiN]]*Table13453[[#This Row],[Boys (0-17)2]]</f>
        <v>6064.6362619392985</v>
      </c>
      <c r="N296" s="68">
        <f>Table13453[[#This Row],[Total PiN]]*Table13453[[#This Row],[Men (18+)3]]</f>
        <v>5827.2142737806462</v>
      </c>
      <c r="O296" s="68">
        <f>Table13453[[#This Row],[Total PiN]]*Table13453[[#This Row],[Girls (0-17)4]]</f>
        <v>4802.7665253227669</v>
      </c>
      <c r="P296" s="68">
        <f>Table13453[[#This Row],[Total PiN]]*Table13453[[#This Row],[Women (18+)5]]</f>
        <v>3779.3829389572925</v>
      </c>
      <c r="Q296" s="70">
        <v>0.29621159821917059</v>
      </c>
      <c r="R296" s="70">
        <v>0.28461533035951186</v>
      </c>
      <c r="S296" s="70">
        <v>0.23457880850457979</v>
      </c>
      <c r="T296" s="70">
        <v>0.18459426291673794</v>
      </c>
      <c r="U296" s="65">
        <v>19563.637908641103</v>
      </c>
      <c r="V296" s="65">
        <v>18797.748973630143</v>
      </c>
      <c r="W296" s="65">
        <v>15493.028963803245</v>
      </c>
      <c r="X296" s="71">
        <v>12191.741786705752</v>
      </c>
      <c r="Y296" s="67">
        <v>38361.386882271247</v>
      </c>
      <c r="Z296" s="67">
        <v>27684.770750508997</v>
      </c>
      <c r="AA296" s="66">
        <v>5717.2092372373454</v>
      </c>
      <c r="AB296" s="65">
        <v>4721.8794131125314</v>
      </c>
      <c r="AC296" s="65">
        <v>3589.7731865591027</v>
      </c>
      <c r="AD296" s="65">
        <v>2356.3382891081737</v>
      </c>
      <c r="AE296" s="65">
        <v>2456.9472659809699</v>
      </c>
      <c r="AF296" s="65">
        <v>2242.1413206631728</v>
      </c>
      <c r="AG296" s="65">
        <v>1641.1561234708861</v>
      </c>
      <c r="AH296" s="65">
        <v>1198.0911108147798</v>
      </c>
      <c r="AI296" s="65">
        <v>1024.552690939126</v>
      </c>
      <c r="AJ296" s="65">
        <v>806.23502215572535</v>
      </c>
      <c r="AK296" s="65">
        <v>623.91654983331068</v>
      </c>
      <c r="AL296" s="65">
        <v>485.3955413345401</v>
      </c>
      <c r="AM296" s="65">
        <v>339.66199768650057</v>
      </c>
      <c r="AN296" s="65">
        <v>202.11975944094755</v>
      </c>
      <c r="AO296" s="65">
        <v>129.22879213635701</v>
      </c>
      <c r="AP296" s="65">
        <v>72.11165675297039</v>
      </c>
      <c r="AQ296" s="71">
        <v>78.012793282547591</v>
      </c>
      <c r="AR296" s="66">
        <v>7440.7790095569226</v>
      </c>
      <c r="AS296" s="65">
        <v>5960.009952648611</v>
      </c>
      <c r="AT296" s="65">
        <v>4394.0656635121713</v>
      </c>
      <c r="AU296" s="65">
        <v>2891.7634929806063</v>
      </c>
      <c r="AV296" s="65">
        <v>3355.9930604257834</v>
      </c>
      <c r="AW296" s="65">
        <v>3292.5766538188855</v>
      </c>
      <c r="AX296" s="65">
        <v>2773.2341311295918</v>
      </c>
      <c r="AY296" s="65">
        <v>2354.02633051258</v>
      </c>
      <c r="AZ296" s="65">
        <v>1769.7850138725671</v>
      </c>
      <c r="BA296" s="65">
        <v>1165.6123558542708</v>
      </c>
      <c r="BB296" s="65">
        <v>914.76600326097378</v>
      </c>
      <c r="BC296" s="65">
        <v>724.28901558807195</v>
      </c>
      <c r="BD296" s="65">
        <v>497.21692706125106</v>
      </c>
      <c r="BE296" s="65">
        <v>319.81456730487514</v>
      </c>
      <c r="BF296" s="65">
        <v>220.24414925011408</v>
      </c>
      <c r="BG296" s="65">
        <v>139.37093268343131</v>
      </c>
      <c r="BH296" s="71">
        <v>147.83962281053314</v>
      </c>
      <c r="BI296" s="66">
        <v>13157.988246794272</v>
      </c>
      <c r="BJ296" s="65">
        <v>10681.889365761142</v>
      </c>
      <c r="BK296" s="65">
        <v>7983.8388500712726</v>
      </c>
      <c r="BL296" s="65">
        <v>5248.1017820887791</v>
      </c>
      <c r="BM296" s="65">
        <v>5812.9403264067523</v>
      </c>
      <c r="BN296" s="65">
        <v>5534.7179744820587</v>
      </c>
      <c r="BO296" s="65">
        <v>4414.3902546004774</v>
      </c>
      <c r="BP296" s="65">
        <v>3552.1174413273602</v>
      </c>
      <c r="BQ296" s="65">
        <v>2794.3377048116931</v>
      </c>
      <c r="BR296" s="65">
        <v>1971.8473780099964</v>
      </c>
      <c r="BS296" s="65">
        <v>1538.6825530942845</v>
      </c>
      <c r="BT296" s="65">
        <v>1209.684556922612</v>
      </c>
      <c r="BU296" s="65">
        <v>836.87892474775163</v>
      </c>
      <c r="BV296" s="65">
        <v>521.93432674582266</v>
      </c>
      <c r="BW296" s="65">
        <v>349.47294138647101</v>
      </c>
      <c r="BX296" s="65">
        <v>211.4825894364017</v>
      </c>
      <c r="BY296" s="71">
        <v>225.85241609308071</v>
      </c>
    </row>
    <row r="297" spans="1:77" x14ac:dyDescent="0.35">
      <c r="A297" s="72" t="s">
        <v>737</v>
      </c>
      <c r="B297" s="73" t="s">
        <v>727</v>
      </c>
      <c r="C297" s="72" t="s">
        <v>1336</v>
      </c>
      <c r="D297" s="72" t="s">
        <v>737</v>
      </c>
      <c r="E297" s="72" t="s">
        <v>736</v>
      </c>
      <c r="F297" s="72" t="s">
        <v>1341</v>
      </c>
      <c r="G297" s="73">
        <v>0</v>
      </c>
      <c r="H297" s="74">
        <v>10809.886309683501</v>
      </c>
      <c r="I297" s="75">
        <v>0</v>
      </c>
      <c r="J29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9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97" s="89">
        <f>SUM(Table13453[[#This Row],[HC PiN]:[IDP PiN]])</f>
        <v>0</v>
      </c>
      <c r="M297" s="74">
        <f>Table13453[[#This Row],[Total PiN]]*Table13453[[#This Row],[Boys (0-17)2]]</f>
        <v>0</v>
      </c>
      <c r="N297" s="74">
        <f>Table13453[[#This Row],[Total PiN]]*Table13453[[#This Row],[Men (18+)3]]</f>
        <v>0</v>
      </c>
      <c r="O297" s="74">
        <f>Table13453[[#This Row],[Total PiN]]*Table13453[[#This Row],[Girls (0-17)4]]</f>
        <v>0</v>
      </c>
      <c r="P297" s="74">
        <f>Table13453[[#This Row],[Total PiN]]*Table13453[[#This Row],[Women (18+)5]]</f>
        <v>0</v>
      </c>
      <c r="Q297" s="70">
        <v>0.32189700682413297</v>
      </c>
      <c r="R297" s="70">
        <v>0.22633170836018765</v>
      </c>
      <c r="S297" s="70">
        <v>0.26703113546339269</v>
      </c>
      <c r="T297" s="70">
        <v>0.18474014935228636</v>
      </c>
      <c r="U297" s="72">
        <v>3479.6700471962913</v>
      </c>
      <c r="V297" s="72">
        <v>2446.6200356500713</v>
      </c>
      <c r="W297" s="72">
        <v>2886.5762155049688</v>
      </c>
      <c r="X297" s="76">
        <v>1997.0200113321655</v>
      </c>
      <c r="Y297" s="67">
        <v>5926.2900828463626</v>
      </c>
      <c r="Z297" s="67">
        <v>4883.5962268371341</v>
      </c>
      <c r="AA297" s="73">
        <v>1014.8778324760505</v>
      </c>
      <c r="AB297" s="72">
        <v>888.0713517088717</v>
      </c>
      <c r="AC297" s="72">
        <v>702.46548503883696</v>
      </c>
      <c r="AD297" s="72">
        <v>428.73177285273817</v>
      </c>
      <c r="AE297" s="72">
        <v>309.19675002767372</v>
      </c>
      <c r="AF297" s="72">
        <v>274.73131568340119</v>
      </c>
      <c r="AG297" s="72">
        <v>300.89421901626912</v>
      </c>
      <c r="AH297" s="72">
        <v>238.87757308129628</v>
      </c>
      <c r="AI297" s="72">
        <v>178.22646307026392</v>
      </c>
      <c r="AJ297" s="72">
        <v>141.07437848085604</v>
      </c>
      <c r="AK297" s="72">
        <v>122.83638766910032</v>
      </c>
      <c r="AL297" s="72">
        <v>102.54517229936322</v>
      </c>
      <c r="AM297" s="72">
        <v>76.680184513396611</v>
      </c>
      <c r="AN297" s="72">
        <v>46.254442834795569</v>
      </c>
      <c r="AO297" s="72">
        <v>28.670732079950248</v>
      </c>
      <c r="AP297" s="72">
        <v>14.215165704706124</v>
      </c>
      <c r="AQ297" s="76">
        <v>15.247000299564782</v>
      </c>
      <c r="AR297" s="73">
        <v>1217.291628115187</v>
      </c>
      <c r="AS297" s="72">
        <v>1083.0879515773145</v>
      </c>
      <c r="AT297" s="72">
        <v>853.05384588812046</v>
      </c>
      <c r="AU297" s="72">
        <v>492.77536995421445</v>
      </c>
      <c r="AV297" s="72">
        <v>347.99524095993274</v>
      </c>
      <c r="AW297" s="72">
        <v>305.09783374788577</v>
      </c>
      <c r="AX297" s="72">
        <v>325.32213638822105</v>
      </c>
      <c r="AY297" s="72">
        <v>309.93115695362269</v>
      </c>
      <c r="AZ297" s="72">
        <v>262.11456665566453</v>
      </c>
      <c r="BA297" s="72">
        <v>185.65478952586267</v>
      </c>
      <c r="BB297" s="72">
        <v>147.47643764471488</v>
      </c>
      <c r="BC297" s="72">
        <v>130.57991741674388</v>
      </c>
      <c r="BD297" s="72">
        <v>116.57829446935619</v>
      </c>
      <c r="BE297" s="72">
        <v>75.576962034191723</v>
      </c>
      <c r="BF297" s="72">
        <v>46.065975298635422</v>
      </c>
      <c r="BG297" s="72">
        <v>11.898863703500499</v>
      </c>
      <c r="BH297" s="76">
        <v>15.789112513194251</v>
      </c>
      <c r="BI297" s="73">
        <v>2232.1694605912371</v>
      </c>
      <c r="BJ297" s="72">
        <v>1971.1593032861861</v>
      </c>
      <c r="BK297" s="72">
        <v>1555.5193309269571</v>
      </c>
      <c r="BL297" s="72">
        <v>921.50714280695274</v>
      </c>
      <c r="BM297" s="72">
        <v>657.19199098760646</v>
      </c>
      <c r="BN297" s="72">
        <v>579.82914943128708</v>
      </c>
      <c r="BO297" s="72">
        <v>626.21635540449029</v>
      </c>
      <c r="BP297" s="72">
        <v>548.80873003491899</v>
      </c>
      <c r="BQ297" s="72">
        <v>440.34102972592837</v>
      </c>
      <c r="BR297" s="72">
        <v>326.72916800671868</v>
      </c>
      <c r="BS297" s="72">
        <v>270.31282531381527</v>
      </c>
      <c r="BT297" s="72">
        <v>233.12508971610711</v>
      </c>
      <c r="BU297" s="72">
        <v>193.25847898275285</v>
      </c>
      <c r="BV297" s="72">
        <v>121.83140486898729</v>
      </c>
      <c r="BW297" s="72">
        <v>74.736707378585663</v>
      </c>
      <c r="BX297" s="72">
        <v>26.114029408206623</v>
      </c>
      <c r="BY297" s="76">
        <v>31.036112812759036</v>
      </c>
    </row>
    <row r="298" spans="1:77" x14ac:dyDescent="0.35">
      <c r="A298" s="65" t="s">
        <v>739</v>
      </c>
      <c r="B298" s="66" t="s">
        <v>727</v>
      </c>
      <c r="C298" s="65" t="s">
        <v>1336</v>
      </c>
      <c r="D298" s="65" t="s">
        <v>739</v>
      </c>
      <c r="E298" s="65" t="s">
        <v>738</v>
      </c>
      <c r="F298" s="65" t="s">
        <v>1342</v>
      </c>
      <c r="G298" s="66">
        <v>52</v>
      </c>
      <c r="H298" s="68">
        <v>21630.666906585626</v>
      </c>
      <c r="I298" s="69">
        <v>0</v>
      </c>
      <c r="J29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9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98" s="88">
        <f>SUM(Table13453[[#This Row],[HC PiN]:[IDP PiN]])</f>
        <v>0</v>
      </c>
      <c r="M298" s="68">
        <f>Table13453[[#This Row],[Total PiN]]*Table13453[[#This Row],[Boys (0-17)2]]</f>
        <v>0</v>
      </c>
      <c r="N298" s="68">
        <f>Table13453[[#This Row],[Total PiN]]*Table13453[[#This Row],[Men (18+)3]]</f>
        <v>0</v>
      </c>
      <c r="O298" s="68">
        <f>Table13453[[#This Row],[Total PiN]]*Table13453[[#This Row],[Girls (0-17)4]]</f>
        <v>0</v>
      </c>
      <c r="P298" s="68">
        <f>Table13453[[#This Row],[Total PiN]]*Table13453[[#This Row],[Women (18+)5]]</f>
        <v>0</v>
      </c>
      <c r="Q298" s="70">
        <v>0.30539104515339488</v>
      </c>
      <c r="R298" s="70">
        <v>0.21981887124466787</v>
      </c>
      <c r="S298" s="70">
        <v>0.27236309358995381</v>
      </c>
      <c r="T298" s="70">
        <v>0.20242699001198361</v>
      </c>
      <c r="U298" s="65">
        <v>6605.8119739671356</v>
      </c>
      <c r="V298" s="65">
        <v>4754.8287836750442</v>
      </c>
      <c r="W298" s="65">
        <v>5891.3953550914975</v>
      </c>
      <c r="X298" s="71">
        <v>4378.6307938519531</v>
      </c>
      <c r="Y298" s="67">
        <v>11360.640757642181</v>
      </c>
      <c r="Z298" s="67">
        <v>10270.026148943451</v>
      </c>
      <c r="AA298" s="66">
        <v>2325.6235654191396</v>
      </c>
      <c r="AB298" s="65">
        <v>1793.7898683069936</v>
      </c>
      <c r="AC298" s="65">
        <v>1268.7767995811535</v>
      </c>
      <c r="AD298" s="65">
        <v>799.05961683894202</v>
      </c>
      <c r="AE298" s="65">
        <v>781.68770091360204</v>
      </c>
      <c r="AF298" s="65">
        <v>742.84103662429413</v>
      </c>
      <c r="AG298" s="65">
        <v>689.27042037720457</v>
      </c>
      <c r="AH298" s="65">
        <v>510.44678283501031</v>
      </c>
      <c r="AI298" s="65">
        <v>337.86869058258549</v>
      </c>
      <c r="AJ298" s="65">
        <v>254.68837258367702</v>
      </c>
      <c r="AK298" s="65">
        <v>231.33294685887506</v>
      </c>
      <c r="AL298" s="65">
        <v>192.18377418949163</v>
      </c>
      <c r="AM298" s="65">
        <v>137.78791881083728</v>
      </c>
      <c r="AN298" s="65">
        <v>83.980803060338602</v>
      </c>
      <c r="AO298" s="65">
        <v>54.066158947522176</v>
      </c>
      <c r="AP298" s="65">
        <v>37.762729518554195</v>
      </c>
      <c r="AQ298" s="71">
        <v>28.858963495230583</v>
      </c>
      <c r="AR298" s="66">
        <v>2654.4204790305926</v>
      </c>
      <c r="AS298" s="65">
        <v>2026.9422766147736</v>
      </c>
      <c r="AT298" s="65">
        <v>1400.833006389581</v>
      </c>
      <c r="AU298" s="65">
        <v>804.62782814153854</v>
      </c>
      <c r="AV298" s="65">
        <v>663.63468508008907</v>
      </c>
      <c r="AW298" s="65">
        <v>632.43693579998819</v>
      </c>
      <c r="AX298" s="65">
        <v>723.38373132413813</v>
      </c>
      <c r="AY298" s="65">
        <v>669.89345612518753</v>
      </c>
      <c r="AZ298" s="65">
        <v>467.79006642740427</v>
      </c>
      <c r="BA298" s="65">
        <v>316.46694015471843</v>
      </c>
      <c r="BB298" s="65">
        <v>272.62325626405919</v>
      </c>
      <c r="BC298" s="65">
        <v>233.58765715832854</v>
      </c>
      <c r="BD298" s="65">
        <v>178.21923767897371</v>
      </c>
      <c r="BE298" s="65">
        <v>120.15058752456105</v>
      </c>
      <c r="BF298" s="65">
        <v>83.82465598468589</v>
      </c>
      <c r="BG298" s="65">
        <v>63.230435081539298</v>
      </c>
      <c r="BH298" s="71">
        <v>48.575522862018332</v>
      </c>
      <c r="BI298" s="66">
        <v>4980.0440444497326</v>
      </c>
      <c r="BJ298" s="65">
        <v>3820.7321449217666</v>
      </c>
      <c r="BK298" s="65">
        <v>2669.6098059707342</v>
      </c>
      <c r="BL298" s="65">
        <v>1603.6874449804807</v>
      </c>
      <c r="BM298" s="65">
        <v>1445.3223859936911</v>
      </c>
      <c r="BN298" s="65">
        <v>1375.2779724242823</v>
      </c>
      <c r="BO298" s="65">
        <v>1412.6541517013427</v>
      </c>
      <c r="BP298" s="65">
        <v>1180.3402389601981</v>
      </c>
      <c r="BQ298" s="65">
        <v>805.65875700998959</v>
      </c>
      <c r="BR298" s="65">
        <v>571.15531273839542</v>
      </c>
      <c r="BS298" s="65">
        <v>503.95620312293431</v>
      </c>
      <c r="BT298" s="65">
        <v>425.77143134782011</v>
      </c>
      <c r="BU298" s="65">
        <v>316.00715648981094</v>
      </c>
      <c r="BV298" s="65">
        <v>204.13139058489963</v>
      </c>
      <c r="BW298" s="65">
        <v>137.89081493220806</v>
      </c>
      <c r="BX298" s="65">
        <v>100.99316460009348</v>
      </c>
      <c r="BY298" s="71">
        <v>77.4344863572489</v>
      </c>
    </row>
    <row r="299" spans="1:77" x14ac:dyDescent="0.35">
      <c r="A299" s="72" t="s">
        <v>741</v>
      </c>
      <c r="B299" s="73" t="s">
        <v>727</v>
      </c>
      <c r="C299" s="72" t="s">
        <v>1336</v>
      </c>
      <c r="D299" s="72" t="s">
        <v>741</v>
      </c>
      <c r="E299" s="72" t="s">
        <v>740</v>
      </c>
      <c r="F299" s="72" t="s">
        <v>1343</v>
      </c>
      <c r="G299" s="73">
        <v>735</v>
      </c>
      <c r="H299" s="74">
        <v>24449.096308660704</v>
      </c>
      <c r="I299" s="75">
        <v>0</v>
      </c>
      <c r="J29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29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299" s="89">
        <f>SUM(Table13453[[#This Row],[HC PiN]:[IDP PiN]])</f>
        <v>0</v>
      </c>
      <c r="M299" s="74">
        <f>Table13453[[#This Row],[Total PiN]]*Table13453[[#This Row],[Boys (0-17)2]]</f>
        <v>0</v>
      </c>
      <c r="N299" s="74">
        <f>Table13453[[#This Row],[Total PiN]]*Table13453[[#This Row],[Men (18+)3]]</f>
        <v>0</v>
      </c>
      <c r="O299" s="74">
        <f>Table13453[[#This Row],[Total PiN]]*Table13453[[#This Row],[Girls (0-17)4]]</f>
        <v>0</v>
      </c>
      <c r="P299" s="74">
        <f>Table13453[[#This Row],[Total PiN]]*Table13453[[#This Row],[Women (18+)5]]</f>
        <v>0</v>
      </c>
      <c r="Q299" s="70">
        <v>0.29604769739161796</v>
      </c>
      <c r="R299" s="70">
        <v>0.25252339633801896</v>
      </c>
      <c r="S299" s="70">
        <v>0.23766073451393246</v>
      </c>
      <c r="T299" s="70">
        <v>0.2137681717564307</v>
      </c>
      <c r="U299" s="72">
        <v>7238.0986654849085</v>
      </c>
      <c r="V299" s="72">
        <v>6173.9688372583232</v>
      </c>
      <c r="W299" s="72">
        <v>5810.590186918178</v>
      </c>
      <c r="X299" s="76">
        <v>5226.4386189992974</v>
      </c>
      <c r="Y299" s="67">
        <v>13412.067502743232</v>
      </c>
      <c r="Z299" s="67">
        <v>11037.028805917475</v>
      </c>
      <c r="AA299" s="73">
        <v>2068.0779999334331</v>
      </c>
      <c r="AB299" s="72">
        <v>1773.0543792588132</v>
      </c>
      <c r="AC299" s="72">
        <v>1393.8991689864461</v>
      </c>
      <c r="AD299" s="72">
        <v>920.04426056386649</v>
      </c>
      <c r="AE299" s="72">
        <v>920.55506645051446</v>
      </c>
      <c r="AF299" s="72">
        <v>872.9576843248625</v>
      </c>
      <c r="AG299" s="72">
        <v>758.2410439629673</v>
      </c>
      <c r="AH299" s="72">
        <v>572.45353718305671</v>
      </c>
      <c r="AI299" s="72">
        <v>436.81097829401699</v>
      </c>
      <c r="AJ299" s="72">
        <v>340.37241422423153</v>
      </c>
      <c r="AK299" s="72">
        <v>279.23353114073939</v>
      </c>
      <c r="AL299" s="72">
        <v>234.50638398043256</v>
      </c>
      <c r="AM299" s="72">
        <v>190.54635975801253</v>
      </c>
      <c r="AN299" s="72">
        <v>121.39683145584078</v>
      </c>
      <c r="AO299" s="72">
        <v>79.064160853846673</v>
      </c>
      <c r="AP299" s="72">
        <v>37.427288051085263</v>
      </c>
      <c r="AQ299" s="76">
        <v>38.387717495307804</v>
      </c>
      <c r="AR299" s="73">
        <v>2553.1932718197663</v>
      </c>
      <c r="AS299" s="72">
        <v>2241.5827938145412</v>
      </c>
      <c r="AT299" s="72">
        <v>1757.9160559143616</v>
      </c>
      <c r="AU299" s="72">
        <v>1057.4298061803847</v>
      </c>
      <c r="AV299" s="72">
        <v>877.4445821536109</v>
      </c>
      <c r="AW299" s="72">
        <v>822.39174528288061</v>
      </c>
      <c r="AX299" s="72">
        <v>850.7609278295572</v>
      </c>
      <c r="AY299" s="72">
        <v>806.60147421471879</v>
      </c>
      <c r="AZ299" s="72">
        <v>668.86178043715552</v>
      </c>
      <c r="BA299" s="72">
        <v>472.38845606682946</v>
      </c>
      <c r="BB299" s="72">
        <v>393.2452696727737</v>
      </c>
      <c r="BC299" s="72">
        <v>322.59779007813091</v>
      </c>
      <c r="BD299" s="72">
        <v>218.20756940525794</v>
      </c>
      <c r="BE299" s="72">
        <v>145.14397833596769</v>
      </c>
      <c r="BF299" s="72">
        <v>105.0887579246259</v>
      </c>
      <c r="BG299" s="72">
        <v>53.646876683402837</v>
      </c>
      <c r="BH299" s="76">
        <v>65.566366929262045</v>
      </c>
      <c r="BI299" s="73">
        <v>4621.2712717532004</v>
      </c>
      <c r="BJ299" s="72">
        <v>4014.6371730733554</v>
      </c>
      <c r="BK299" s="72">
        <v>3151.8152249008081</v>
      </c>
      <c r="BL299" s="72">
        <v>1977.4740667442511</v>
      </c>
      <c r="BM299" s="72">
        <v>1797.9996486041259</v>
      </c>
      <c r="BN299" s="72">
        <v>1695.3494296077431</v>
      </c>
      <c r="BO299" s="72">
        <v>1609.0019717925245</v>
      </c>
      <c r="BP299" s="72">
        <v>1379.0550113977752</v>
      </c>
      <c r="BQ299" s="72">
        <v>1105.6727587311725</v>
      </c>
      <c r="BR299" s="72">
        <v>812.76087029106088</v>
      </c>
      <c r="BS299" s="72">
        <v>672.4788008135132</v>
      </c>
      <c r="BT299" s="72">
        <v>557.10417405856356</v>
      </c>
      <c r="BU299" s="72">
        <v>408.75392916327047</v>
      </c>
      <c r="BV299" s="72">
        <v>266.54080979180844</v>
      </c>
      <c r="BW299" s="72">
        <v>184.15291877847258</v>
      </c>
      <c r="BX299" s="72">
        <v>91.074164734488093</v>
      </c>
      <c r="BY299" s="76">
        <v>103.95408442456988</v>
      </c>
    </row>
    <row r="300" spans="1:77" x14ac:dyDescent="0.35">
      <c r="A300" s="65" t="s">
        <v>743</v>
      </c>
      <c r="B300" s="66" t="s">
        <v>727</v>
      </c>
      <c r="C300" s="65" t="s">
        <v>1336</v>
      </c>
      <c r="D300" s="65" t="s">
        <v>743</v>
      </c>
      <c r="E300" s="65" t="s">
        <v>742</v>
      </c>
      <c r="F300" s="65" t="s">
        <v>1344</v>
      </c>
      <c r="G300" s="66">
        <v>1338</v>
      </c>
      <c r="H300" s="68">
        <v>24758.529610443082</v>
      </c>
      <c r="I300" s="69">
        <v>0</v>
      </c>
      <c r="J30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0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00" s="88">
        <f>SUM(Table13453[[#This Row],[HC PiN]:[IDP PiN]])</f>
        <v>0</v>
      </c>
      <c r="M300" s="68">
        <f>Table13453[[#This Row],[Total PiN]]*Table13453[[#This Row],[Boys (0-17)2]]</f>
        <v>0</v>
      </c>
      <c r="N300" s="68">
        <f>Table13453[[#This Row],[Total PiN]]*Table13453[[#This Row],[Men (18+)3]]</f>
        <v>0</v>
      </c>
      <c r="O300" s="68">
        <f>Table13453[[#This Row],[Total PiN]]*Table13453[[#This Row],[Girls (0-17)4]]</f>
        <v>0</v>
      </c>
      <c r="P300" s="68">
        <f>Table13453[[#This Row],[Total PiN]]*Table13453[[#This Row],[Women (18+)5]]</f>
        <v>0</v>
      </c>
      <c r="Q300" s="70">
        <v>0.2974782597463847</v>
      </c>
      <c r="R300" s="70">
        <v>0.2763580480252506</v>
      </c>
      <c r="S300" s="70">
        <v>0.24077480923381672</v>
      </c>
      <c r="T300" s="70">
        <v>0.18538888299454834</v>
      </c>
      <c r="U300" s="65">
        <v>7365.1243023939442</v>
      </c>
      <c r="V300" s="65">
        <v>6842.2189151174189</v>
      </c>
      <c r="W300" s="65">
        <v>5961.2302438642355</v>
      </c>
      <c r="X300" s="71">
        <v>4589.9561490674932</v>
      </c>
      <c r="Y300" s="67">
        <v>14207.343217511363</v>
      </c>
      <c r="Z300" s="67">
        <v>10551.18639293173</v>
      </c>
      <c r="AA300" s="66">
        <v>2244.362119501267</v>
      </c>
      <c r="AB300" s="65">
        <v>1820.694103943305</v>
      </c>
      <c r="AC300" s="65">
        <v>1353.7907612918614</v>
      </c>
      <c r="AD300" s="65">
        <v>853.59914498118167</v>
      </c>
      <c r="AE300" s="65">
        <v>783.66707419446891</v>
      </c>
      <c r="AF300" s="65">
        <v>729.34222545106229</v>
      </c>
      <c r="AG300" s="65">
        <v>662.97484810162393</v>
      </c>
      <c r="AH300" s="65">
        <v>520.54438279947942</v>
      </c>
      <c r="AI300" s="65">
        <v>438.05533843509932</v>
      </c>
      <c r="AJ300" s="65">
        <v>339.6564484595537</v>
      </c>
      <c r="AK300" s="65">
        <v>236.21707660191828</v>
      </c>
      <c r="AL300" s="65">
        <v>182.75022592496202</v>
      </c>
      <c r="AM300" s="65">
        <v>146.44878909754846</v>
      </c>
      <c r="AN300" s="65">
        <v>94.95227821715909</v>
      </c>
      <c r="AO300" s="65">
        <v>64.971719779747531</v>
      </c>
      <c r="AP300" s="65">
        <v>39.833518742778118</v>
      </c>
      <c r="AQ300" s="71">
        <v>39.326337408710621</v>
      </c>
      <c r="AR300" s="66">
        <v>2578.3047362748757</v>
      </c>
      <c r="AS300" s="65">
        <v>2275.0759326755883</v>
      </c>
      <c r="AT300" s="65">
        <v>1799.1374468807144</v>
      </c>
      <c r="AU300" s="65">
        <v>1116.6130882435166</v>
      </c>
      <c r="AV300" s="65">
        <v>1024.3119462813593</v>
      </c>
      <c r="AW300" s="65">
        <v>976.06900233131876</v>
      </c>
      <c r="AX300" s="65">
        <v>930.3855393135575</v>
      </c>
      <c r="AY300" s="65">
        <v>881.49407445039174</v>
      </c>
      <c r="AZ300" s="65">
        <v>793.84685574575542</v>
      </c>
      <c r="BA300" s="65">
        <v>545.49724947434481</v>
      </c>
      <c r="BB300" s="65">
        <v>377.9376155250323</v>
      </c>
      <c r="BC300" s="65">
        <v>299.73393984511029</v>
      </c>
      <c r="BD300" s="65">
        <v>236.41901337226224</v>
      </c>
      <c r="BE300" s="65">
        <v>151.66617854809087</v>
      </c>
      <c r="BF300" s="65">
        <v>97.64391178400173</v>
      </c>
      <c r="BG300" s="65">
        <v>80.242302513485569</v>
      </c>
      <c r="BH300" s="71">
        <v>42.964384251954762</v>
      </c>
      <c r="BI300" s="66">
        <v>4822.6668557761432</v>
      </c>
      <c r="BJ300" s="65">
        <v>4095.7700366188938</v>
      </c>
      <c r="BK300" s="65">
        <v>3152.9282081725764</v>
      </c>
      <c r="BL300" s="65">
        <v>1970.2122332246981</v>
      </c>
      <c r="BM300" s="65">
        <v>1807.9790204758283</v>
      </c>
      <c r="BN300" s="65">
        <v>1705.411227782381</v>
      </c>
      <c r="BO300" s="65">
        <v>1593.3603874151813</v>
      </c>
      <c r="BP300" s="65">
        <v>1402.0384572498713</v>
      </c>
      <c r="BQ300" s="65">
        <v>1231.9021941808546</v>
      </c>
      <c r="BR300" s="65">
        <v>885.15369793389868</v>
      </c>
      <c r="BS300" s="65">
        <v>614.15469212695052</v>
      </c>
      <c r="BT300" s="65">
        <v>482.48416577007225</v>
      </c>
      <c r="BU300" s="65">
        <v>382.86780246981061</v>
      </c>
      <c r="BV300" s="65">
        <v>246.61845676524996</v>
      </c>
      <c r="BW300" s="65">
        <v>162.61563156374925</v>
      </c>
      <c r="BX300" s="65">
        <v>120.07582125626369</v>
      </c>
      <c r="BY300" s="71">
        <v>82.290721660665369</v>
      </c>
    </row>
    <row r="301" spans="1:77" x14ac:dyDescent="0.35">
      <c r="A301" s="72" t="s">
        <v>745</v>
      </c>
      <c r="B301" s="73" t="s">
        <v>727</v>
      </c>
      <c r="C301" s="72" t="s">
        <v>1336</v>
      </c>
      <c r="D301" s="72" t="s">
        <v>745</v>
      </c>
      <c r="E301" s="72" t="s">
        <v>940</v>
      </c>
      <c r="F301" s="72" t="s">
        <v>1345</v>
      </c>
      <c r="G301" s="73">
        <v>497</v>
      </c>
      <c r="H301" s="74">
        <v>23329.223732970218</v>
      </c>
      <c r="I301" s="75">
        <v>0</v>
      </c>
      <c r="J30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0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01" s="89">
        <f>SUM(Table13453[[#This Row],[HC PiN]:[IDP PiN]])</f>
        <v>0</v>
      </c>
      <c r="M301" s="74">
        <f>Table13453[[#This Row],[Total PiN]]*Table13453[[#This Row],[Boys (0-17)2]]</f>
        <v>0</v>
      </c>
      <c r="N301" s="74">
        <f>Table13453[[#This Row],[Total PiN]]*Table13453[[#This Row],[Men (18+)3]]</f>
        <v>0</v>
      </c>
      <c r="O301" s="74">
        <f>Table13453[[#This Row],[Total PiN]]*Table13453[[#This Row],[Girls (0-17)4]]</f>
        <v>0</v>
      </c>
      <c r="P301" s="74">
        <f>Table13453[[#This Row],[Total PiN]]*Table13453[[#This Row],[Women (18+)5]]</f>
        <v>0</v>
      </c>
      <c r="Q301" s="70">
        <v>0.29882373246306831</v>
      </c>
      <c r="R301" s="70">
        <v>0.26877572314646142</v>
      </c>
      <c r="S301" s="70">
        <v>0.24361397563920006</v>
      </c>
      <c r="T301" s="70">
        <v>0.18878656875126959</v>
      </c>
      <c r="U301" s="72">
        <v>6971.3257113521558</v>
      </c>
      <c r="V301" s="72">
        <v>6270.32897927466</v>
      </c>
      <c r="W301" s="72">
        <v>5683.3249421652545</v>
      </c>
      <c r="X301" s="76">
        <v>4404.2441001781326</v>
      </c>
      <c r="Y301" s="67">
        <v>13241.654690626816</v>
      </c>
      <c r="Z301" s="67">
        <v>10087.569042343388</v>
      </c>
      <c r="AA301" s="73">
        <v>2179.5379015431454</v>
      </c>
      <c r="AB301" s="72">
        <v>1732.7743817282621</v>
      </c>
      <c r="AC301" s="72">
        <v>1265.1051015639302</v>
      </c>
      <c r="AD301" s="72">
        <v>803.90870183721449</v>
      </c>
      <c r="AE301" s="72">
        <v>784.98747730073535</v>
      </c>
      <c r="AF301" s="72">
        <v>724.86650535290278</v>
      </c>
      <c r="AG301" s="72">
        <v>604.82472636815214</v>
      </c>
      <c r="AH301" s="72">
        <v>458.07894499886271</v>
      </c>
      <c r="AI301" s="72">
        <v>370.53733905054332</v>
      </c>
      <c r="AJ301" s="72">
        <v>297.94707527825778</v>
      </c>
      <c r="AK301" s="72">
        <v>258.44972783323533</v>
      </c>
      <c r="AL301" s="72">
        <v>213.2481878503003</v>
      </c>
      <c r="AM301" s="72">
        <v>149.60581725908344</v>
      </c>
      <c r="AN301" s="72">
        <v>93.191934709712328</v>
      </c>
      <c r="AO301" s="72">
        <v>62.728602783241804</v>
      </c>
      <c r="AP301" s="72">
        <v>56.281112593302801</v>
      </c>
      <c r="AQ301" s="76">
        <v>31.49550429250672</v>
      </c>
      <c r="AR301" s="73">
        <v>2705.0616771625478</v>
      </c>
      <c r="AS301" s="72">
        <v>2127.2856097023146</v>
      </c>
      <c r="AT301" s="72">
        <v>1534.0521625155263</v>
      </c>
      <c r="AU301" s="72">
        <v>974.9115951711201</v>
      </c>
      <c r="AV301" s="72">
        <v>1058.1347807571515</v>
      </c>
      <c r="AW301" s="72">
        <v>1028.6904686217781</v>
      </c>
      <c r="AX301" s="72">
        <v>899.73656376450015</v>
      </c>
      <c r="AY301" s="72">
        <v>784.2535154622642</v>
      </c>
      <c r="AZ301" s="72">
        <v>606.56522178735236</v>
      </c>
      <c r="BA301" s="72">
        <v>411.98843695922636</v>
      </c>
      <c r="BB301" s="72">
        <v>339.95400707412875</v>
      </c>
      <c r="BC301" s="72">
        <v>275.83247526511889</v>
      </c>
      <c r="BD301" s="72">
        <v>190.82651169686088</v>
      </c>
      <c r="BE301" s="72">
        <v>120.38928411736791</v>
      </c>
      <c r="BF301" s="72">
        <v>79.448961346978237</v>
      </c>
      <c r="BG301" s="72">
        <v>61.805525503153561</v>
      </c>
      <c r="BH301" s="76">
        <v>42.71789371943013</v>
      </c>
      <c r="BI301" s="73">
        <v>4884.5995787056927</v>
      </c>
      <c r="BJ301" s="72">
        <v>3860.0599914305772</v>
      </c>
      <c r="BK301" s="72">
        <v>2799.157264079457</v>
      </c>
      <c r="BL301" s="72">
        <v>1778.8202970083341</v>
      </c>
      <c r="BM301" s="72">
        <v>1843.1222580578865</v>
      </c>
      <c r="BN301" s="72">
        <v>1753.5569739746813</v>
      </c>
      <c r="BO301" s="72">
        <v>1504.5612901326522</v>
      </c>
      <c r="BP301" s="72">
        <v>1242.3324604611269</v>
      </c>
      <c r="BQ301" s="72">
        <v>977.10256083789568</v>
      </c>
      <c r="BR301" s="72">
        <v>709.93551223748432</v>
      </c>
      <c r="BS301" s="72">
        <v>598.40373490736408</v>
      </c>
      <c r="BT301" s="72">
        <v>489.08066311541921</v>
      </c>
      <c r="BU301" s="72">
        <v>340.43232895594429</v>
      </c>
      <c r="BV301" s="72">
        <v>213.58121882708025</v>
      </c>
      <c r="BW301" s="72">
        <v>142.17756413022005</v>
      </c>
      <c r="BX301" s="72">
        <v>118.08663809645635</v>
      </c>
      <c r="BY301" s="76">
        <v>74.213398011936832</v>
      </c>
    </row>
    <row r="302" spans="1:77" x14ac:dyDescent="0.35">
      <c r="A302" s="65" t="s">
        <v>392</v>
      </c>
      <c r="B302" s="66" t="s">
        <v>391</v>
      </c>
      <c r="C302" s="65" t="s">
        <v>1346</v>
      </c>
      <c r="D302" s="65" t="s">
        <v>392</v>
      </c>
      <c r="E302" s="65" t="s">
        <v>393</v>
      </c>
      <c r="F302" s="65" t="s">
        <v>1347</v>
      </c>
      <c r="G302" s="66">
        <v>17033</v>
      </c>
      <c r="H302" s="68">
        <v>60436.536099460318</v>
      </c>
      <c r="I302" s="69">
        <v>2</v>
      </c>
      <c r="J30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12087</v>
      </c>
      <c r="K30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10220</v>
      </c>
      <c r="L302" s="88">
        <f>SUM(Table13453[[#This Row],[HC PiN]:[IDP PiN]])</f>
        <v>22307</v>
      </c>
      <c r="M302" s="68">
        <f>Table13453[[#This Row],[Total PiN]]*Table13453[[#This Row],[Boys (0-17)2]]</f>
        <v>6657.5329665036006</v>
      </c>
      <c r="N302" s="68">
        <f>Table13453[[#This Row],[Total PiN]]*Table13453[[#This Row],[Men (18+)3]]</f>
        <v>4850.0268710677938</v>
      </c>
      <c r="O302" s="68">
        <f>Table13453[[#This Row],[Total PiN]]*Table13453[[#This Row],[Girls (0-17)4]]</f>
        <v>6156.089699162585</v>
      </c>
      <c r="P302" s="68">
        <f>Table13453[[#This Row],[Total PiN]]*Table13453[[#This Row],[Women (18+)5]]</f>
        <v>4643.3504632660142</v>
      </c>
      <c r="Q302" s="70">
        <v>0.29845039523484113</v>
      </c>
      <c r="R302" s="70">
        <v>0.21742174523996027</v>
      </c>
      <c r="S302" s="70">
        <v>0.27597120631024274</v>
      </c>
      <c r="T302" s="70">
        <v>0.20815665321495558</v>
      </c>
      <c r="U302" s="65">
        <v>18037.308085508674</v>
      </c>
      <c r="V302" s="65">
        <v>13140.217155002523</v>
      </c>
      <c r="W302" s="65">
        <v>16678.743772580598</v>
      </c>
      <c r="X302" s="71">
        <v>12580.267086368505</v>
      </c>
      <c r="Y302" s="67">
        <v>31177.525240511197</v>
      </c>
      <c r="Z302" s="67">
        <v>29259.010858949103</v>
      </c>
      <c r="AA302" s="66">
        <v>6724.8229193158586</v>
      </c>
      <c r="AB302" s="65">
        <v>5002.5811836402736</v>
      </c>
      <c r="AC302" s="65">
        <v>3378.3536793138856</v>
      </c>
      <c r="AD302" s="65">
        <v>2564.9406265597904</v>
      </c>
      <c r="AE302" s="65">
        <v>2516.0567135890115</v>
      </c>
      <c r="AF302" s="65">
        <v>2239.4932935029442</v>
      </c>
      <c r="AG302" s="65">
        <v>1971.2766695610458</v>
      </c>
      <c r="AH302" s="65">
        <v>1543.8680284257275</v>
      </c>
      <c r="AI302" s="65">
        <v>1084.8933467885317</v>
      </c>
      <c r="AJ302" s="65">
        <v>693.08644678722692</v>
      </c>
      <c r="AK302" s="65">
        <v>471.00336502155324</v>
      </c>
      <c r="AL302" s="65">
        <v>371.82771629266097</v>
      </c>
      <c r="AM302" s="65">
        <v>295.84767111502526</v>
      </c>
      <c r="AN302" s="65">
        <v>186.75893818757834</v>
      </c>
      <c r="AO302" s="65">
        <v>111.49970900485737</v>
      </c>
      <c r="AP302" s="65">
        <v>65.360441722816617</v>
      </c>
      <c r="AQ302" s="71">
        <v>37.340110120316325</v>
      </c>
      <c r="AR302" s="66">
        <v>6916.9380464750093</v>
      </c>
      <c r="AS302" s="65">
        <v>5365.487210910419</v>
      </c>
      <c r="AT302" s="65">
        <v>3892.7697374208983</v>
      </c>
      <c r="AU302" s="65">
        <v>2999.1775461882612</v>
      </c>
      <c r="AV302" s="65">
        <v>2676.6387708314296</v>
      </c>
      <c r="AW302" s="65">
        <v>2368.7293550015547</v>
      </c>
      <c r="AX302" s="65">
        <v>2113.1691038656222</v>
      </c>
      <c r="AY302" s="65">
        <v>1579.8881095565714</v>
      </c>
      <c r="AZ302" s="65">
        <v>1149.1685186576572</v>
      </c>
      <c r="BA302" s="65">
        <v>723.81689147282486</v>
      </c>
      <c r="BB302" s="65">
        <v>454.13813562828108</v>
      </c>
      <c r="BC302" s="65">
        <v>330.04114532537875</v>
      </c>
      <c r="BD302" s="65">
        <v>261.61788727913211</v>
      </c>
      <c r="BE302" s="65">
        <v>167.96662624928885</v>
      </c>
      <c r="BF302" s="65">
        <v>96.746620984606196</v>
      </c>
      <c r="BG302" s="65">
        <v>46.670280739858363</v>
      </c>
      <c r="BH302" s="71">
        <v>34.561253924401342</v>
      </c>
      <c r="BI302" s="66">
        <v>13641.760965790865</v>
      </c>
      <c r="BJ302" s="65">
        <v>10368.068394550692</v>
      </c>
      <c r="BK302" s="65">
        <v>7271.1234167347839</v>
      </c>
      <c r="BL302" s="65">
        <v>5564.1181727480516</v>
      </c>
      <c r="BM302" s="65">
        <v>5192.6954844204402</v>
      </c>
      <c r="BN302" s="65">
        <v>4608.2226485044985</v>
      </c>
      <c r="BO302" s="65">
        <v>4084.4457734266684</v>
      </c>
      <c r="BP302" s="65">
        <v>3123.7561379822996</v>
      </c>
      <c r="BQ302" s="65">
        <v>2234.0618654461887</v>
      </c>
      <c r="BR302" s="65">
        <v>1416.9033382600524</v>
      </c>
      <c r="BS302" s="65">
        <v>925.14150064983448</v>
      </c>
      <c r="BT302" s="65">
        <v>701.86886161803966</v>
      </c>
      <c r="BU302" s="65">
        <v>557.46555839415737</v>
      </c>
      <c r="BV302" s="65">
        <v>354.72556443686722</v>
      </c>
      <c r="BW302" s="65">
        <v>208.24632998946359</v>
      </c>
      <c r="BX302" s="65">
        <v>112.03072246267499</v>
      </c>
      <c r="BY302" s="71">
        <v>71.901364044717667</v>
      </c>
    </row>
    <row r="303" spans="1:77" x14ac:dyDescent="0.35">
      <c r="A303" s="72" t="s">
        <v>747</v>
      </c>
      <c r="B303" s="73" t="s">
        <v>391</v>
      </c>
      <c r="C303" s="72" t="s">
        <v>1346</v>
      </c>
      <c r="D303" s="72" t="s">
        <v>747</v>
      </c>
      <c r="E303" s="72" t="s">
        <v>746</v>
      </c>
      <c r="F303" s="72" t="s">
        <v>1348</v>
      </c>
      <c r="G303" s="73">
        <v>10051</v>
      </c>
      <c r="H303" s="74">
        <v>36839.556828236971</v>
      </c>
      <c r="I303" s="75">
        <v>4</v>
      </c>
      <c r="J30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14736</v>
      </c>
      <c r="K30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8041</v>
      </c>
      <c r="L303" s="89">
        <f>SUM(Table13453[[#This Row],[HC PiN]:[IDP PiN]])</f>
        <v>22777</v>
      </c>
      <c r="M303" s="74">
        <f>Table13453[[#This Row],[Total PiN]]*Table13453[[#This Row],[Boys (0-17)2]]</f>
        <v>6074.7618834629075</v>
      </c>
      <c r="N303" s="74">
        <f>Table13453[[#This Row],[Total PiN]]*Table13453[[#This Row],[Men (18+)3]]</f>
        <v>5684.6107565834463</v>
      </c>
      <c r="O303" s="74">
        <f>Table13453[[#This Row],[Total PiN]]*Table13453[[#This Row],[Girls (0-17)4]]</f>
        <v>5595.6569930569494</v>
      </c>
      <c r="P303" s="74">
        <f>Table13453[[#This Row],[Total PiN]]*Table13453[[#This Row],[Women (18+)5]]</f>
        <v>5421.970366896694</v>
      </c>
      <c r="Q303" s="70">
        <v>0.26670597020954945</v>
      </c>
      <c r="R303" s="70">
        <v>0.24957679925290627</v>
      </c>
      <c r="S303" s="70">
        <v>0.24567137871787106</v>
      </c>
      <c r="T303" s="70">
        <v>0.23804585181967308</v>
      </c>
      <c r="U303" s="72">
        <v>9825.3297459647729</v>
      </c>
      <c r="V303" s="72">
        <v>9194.2986790869309</v>
      </c>
      <c r="W303" s="72">
        <v>9050.4247173483382</v>
      </c>
      <c r="X303" s="76">
        <v>8769.503685836924</v>
      </c>
      <c r="Y303" s="67">
        <v>19019.628425051706</v>
      </c>
      <c r="Z303" s="67">
        <v>17819.928403185262</v>
      </c>
      <c r="AA303" s="73">
        <v>3016.7403630929816</v>
      </c>
      <c r="AB303" s="72">
        <v>2661.6733493823685</v>
      </c>
      <c r="AC303" s="72">
        <v>2239.3539402697488</v>
      </c>
      <c r="AD303" s="72">
        <v>1822.6912119611247</v>
      </c>
      <c r="AE303" s="72">
        <v>1575.7458034526032</v>
      </c>
      <c r="AF303" s="72">
        <v>1400.7561442417834</v>
      </c>
      <c r="AG303" s="72">
        <v>1347.2513633446529</v>
      </c>
      <c r="AH303" s="72">
        <v>1082.6727373907634</v>
      </c>
      <c r="AI303" s="72">
        <v>728.62866567226411</v>
      </c>
      <c r="AJ303" s="72">
        <v>491.63905933050393</v>
      </c>
      <c r="AK303" s="72">
        <v>421.58767510979015</v>
      </c>
      <c r="AL303" s="72">
        <v>363.04028640226954</v>
      </c>
      <c r="AM303" s="72">
        <v>259.51278730739631</v>
      </c>
      <c r="AN303" s="72">
        <v>172.88211144072952</v>
      </c>
      <c r="AO303" s="72">
        <v>116.3977363551174</v>
      </c>
      <c r="AP303" s="72">
        <v>65.516125125651001</v>
      </c>
      <c r="AQ303" s="76">
        <v>53.839043305512511</v>
      </c>
      <c r="AR303" s="73">
        <v>3074.9407597160252</v>
      </c>
      <c r="AS303" s="72">
        <v>2881.6015820636571</v>
      </c>
      <c r="AT303" s="72">
        <v>2554.3828968223556</v>
      </c>
      <c r="AU303" s="72">
        <v>2104.6524375419817</v>
      </c>
      <c r="AV303" s="72">
        <v>1738.1569023981956</v>
      </c>
      <c r="AW303" s="72">
        <v>1547.0109638380052</v>
      </c>
      <c r="AX303" s="72">
        <v>1491.6603115591076</v>
      </c>
      <c r="AY303" s="72">
        <v>1130.3365714310999</v>
      </c>
      <c r="AZ303" s="72">
        <v>760.72557309067338</v>
      </c>
      <c r="BA303" s="72">
        <v>498.5817036140761</v>
      </c>
      <c r="BB303" s="72">
        <v>391.13774456795005</v>
      </c>
      <c r="BC303" s="72">
        <v>301.09055435612362</v>
      </c>
      <c r="BD303" s="72">
        <v>204.38105591420657</v>
      </c>
      <c r="BE303" s="72">
        <v>139.97523828653388</v>
      </c>
      <c r="BF303" s="72">
        <v>95.331001867083913</v>
      </c>
      <c r="BG303" s="72">
        <v>60.030046920443709</v>
      </c>
      <c r="BH303" s="76">
        <v>45.633081064187067</v>
      </c>
      <c r="BI303" s="73">
        <v>6091.6811228090055</v>
      </c>
      <c r="BJ303" s="72">
        <v>5543.2749314460261</v>
      </c>
      <c r="BK303" s="72">
        <v>4793.7368370921049</v>
      </c>
      <c r="BL303" s="72">
        <v>3927.3436495031065</v>
      </c>
      <c r="BM303" s="72">
        <v>3313.9027058508</v>
      </c>
      <c r="BN303" s="72">
        <v>2947.7671080797891</v>
      </c>
      <c r="BO303" s="72">
        <v>2838.9116749037607</v>
      </c>
      <c r="BP303" s="72">
        <v>2213.0093088218628</v>
      </c>
      <c r="BQ303" s="72">
        <v>1489.3542387629373</v>
      </c>
      <c r="BR303" s="72">
        <v>990.22076294458009</v>
      </c>
      <c r="BS303" s="72">
        <v>812.72541967774055</v>
      </c>
      <c r="BT303" s="72">
        <v>664.13084075839311</v>
      </c>
      <c r="BU303" s="72">
        <v>463.89384322160282</v>
      </c>
      <c r="BV303" s="72">
        <v>312.8573497272634</v>
      </c>
      <c r="BW303" s="72">
        <v>211.72873822220132</v>
      </c>
      <c r="BX303" s="72">
        <v>125.54617204609474</v>
      </c>
      <c r="BY303" s="76">
        <v>99.4721243696996</v>
      </c>
    </row>
    <row r="304" spans="1:77" x14ac:dyDescent="0.35">
      <c r="A304" s="65" t="s">
        <v>749</v>
      </c>
      <c r="B304" s="66" t="s">
        <v>391</v>
      </c>
      <c r="C304" s="65" t="s">
        <v>1346</v>
      </c>
      <c r="D304" s="65" t="s">
        <v>749</v>
      </c>
      <c r="E304" s="65" t="s">
        <v>748</v>
      </c>
      <c r="F304" s="65" t="s">
        <v>1349</v>
      </c>
      <c r="G304" s="66">
        <v>6447</v>
      </c>
      <c r="H304" s="68">
        <v>56513.827194949423</v>
      </c>
      <c r="I304" s="69">
        <v>4</v>
      </c>
      <c r="J30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22606</v>
      </c>
      <c r="K30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5158</v>
      </c>
      <c r="L304" s="88">
        <f>SUM(Table13453[[#This Row],[HC PiN]:[IDP PiN]])</f>
        <v>27764</v>
      </c>
      <c r="M304" s="68">
        <f>Table13453[[#This Row],[Total PiN]]*Table13453[[#This Row],[Boys (0-17)2]]</f>
        <v>8782.0699660109913</v>
      </c>
      <c r="N304" s="68">
        <f>Table13453[[#This Row],[Total PiN]]*Table13453[[#This Row],[Men (18+)3]]</f>
        <v>5883.9887723007168</v>
      </c>
      <c r="O304" s="68">
        <f>Table13453[[#This Row],[Total PiN]]*Table13453[[#This Row],[Girls (0-17)4]]</f>
        <v>7394.1791715314821</v>
      </c>
      <c r="P304" s="68">
        <f>Table13453[[#This Row],[Total PiN]]*Table13453[[#This Row],[Women (18+)5]]</f>
        <v>5703.7620901568125</v>
      </c>
      <c r="Q304" s="70">
        <v>0.31631140923537643</v>
      </c>
      <c r="R304" s="70">
        <v>0.21192871244419811</v>
      </c>
      <c r="S304" s="70">
        <v>0.26632254615802775</v>
      </c>
      <c r="T304" s="70">
        <v>0.20543733216239779</v>
      </c>
      <c r="U304" s="65">
        <v>17875.968321318993</v>
      </c>
      <c r="V304" s="65">
        <v>11976.902632719539</v>
      </c>
      <c r="W304" s="65">
        <v>15050.906351693722</v>
      </c>
      <c r="X304" s="71">
        <v>11610.049889217174</v>
      </c>
      <c r="Y304" s="67">
        <v>29852.870954038532</v>
      </c>
      <c r="Z304" s="67">
        <v>26660.956240910898</v>
      </c>
      <c r="AA304" s="66">
        <v>6035.7185524923734</v>
      </c>
      <c r="AB304" s="65">
        <v>4518.4363277116145</v>
      </c>
      <c r="AC304" s="65">
        <v>3072.7082364376283</v>
      </c>
      <c r="AD304" s="65">
        <v>2288.3972816008859</v>
      </c>
      <c r="AE304" s="65">
        <v>2053.5504888355526</v>
      </c>
      <c r="AF304" s="65">
        <v>1878.506863604305</v>
      </c>
      <c r="AG304" s="65">
        <v>1991.1538500134955</v>
      </c>
      <c r="AH304" s="65">
        <v>1627.4545562141918</v>
      </c>
      <c r="AI304" s="65">
        <v>1052.3443181169439</v>
      </c>
      <c r="AJ304" s="65">
        <v>665.81205326248971</v>
      </c>
      <c r="AK304" s="65">
        <v>481.31652619569326</v>
      </c>
      <c r="AL304" s="65">
        <v>372.92728775221872</v>
      </c>
      <c r="AM304" s="65">
        <v>247.27497092870385</v>
      </c>
      <c r="AN304" s="65">
        <v>156.91981236015016</v>
      </c>
      <c r="AO304" s="65">
        <v>105.58730682379293</v>
      </c>
      <c r="AP304" s="65">
        <v>59.817680312216176</v>
      </c>
      <c r="AQ304" s="71">
        <v>53.030128248638547</v>
      </c>
      <c r="AR304" s="66">
        <v>6438.5867949405301</v>
      </c>
      <c r="AS304" s="65">
        <v>5311.5689883242849</v>
      </c>
      <c r="AT304" s="65">
        <v>4128.6687673342685</v>
      </c>
      <c r="AU304" s="65">
        <v>3137.7361024170268</v>
      </c>
      <c r="AV304" s="65">
        <v>2287.6574389610332</v>
      </c>
      <c r="AW304" s="65">
        <v>1926.6101387742708</v>
      </c>
      <c r="AX304" s="65">
        <v>2027.9590880491212</v>
      </c>
      <c r="AY304" s="65">
        <v>1563.9390292645865</v>
      </c>
      <c r="AZ304" s="65">
        <v>1069.4161499228976</v>
      </c>
      <c r="BA304" s="65">
        <v>668.65238994865103</v>
      </c>
      <c r="BB304" s="65">
        <v>437.4155188223807</v>
      </c>
      <c r="BC304" s="65">
        <v>314.24666109089134</v>
      </c>
      <c r="BD304" s="65">
        <v>226.95484751708625</v>
      </c>
      <c r="BE304" s="65">
        <v>145.21680090471656</v>
      </c>
      <c r="BF304" s="65">
        <v>87.528679812670873</v>
      </c>
      <c r="BG304" s="65">
        <v>43.208982795512391</v>
      </c>
      <c r="BH304" s="71">
        <v>37.504575158603764</v>
      </c>
      <c r="BI304" s="66">
        <v>12474.305347432901</v>
      </c>
      <c r="BJ304" s="65">
        <v>9830.0053160359003</v>
      </c>
      <c r="BK304" s="65">
        <v>7201.377003771895</v>
      </c>
      <c r="BL304" s="65">
        <v>5426.1333840179122</v>
      </c>
      <c r="BM304" s="65">
        <v>4341.2079277965859</v>
      </c>
      <c r="BN304" s="65">
        <v>3805.1170023785758</v>
      </c>
      <c r="BO304" s="65">
        <v>4019.1129380626166</v>
      </c>
      <c r="BP304" s="65">
        <v>3191.3935854787783</v>
      </c>
      <c r="BQ304" s="65">
        <v>2121.7604680398417</v>
      </c>
      <c r="BR304" s="65">
        <v>1334.4644432111404</v>
      </c>
      <c r="BS304" s="65">
        <v>918.73204501807402</v>
      </c>
      <c r="BT304" s="65">
        <v>687.17394884311011</v>
      </c>
      <c r="BU304" s="65">
        <v>474.22981844579016</v>
      </c>
      <c r="BV304" s="65">
        <v>302.13661326486675</v>
      </c>
      <c r="BW304" s="65">
        <v>193.11598663646382</v>
      </c>
      <c r="BX304" s="65">
        <v>103.02666310772857</v>
      </c>
      <c r="BY304" s="71">
        <v>90.534703407242318</v>
      </c>
    </row>
    <row r="305" spans="1:77" x14ac:dyDescent="0.35">
      <c r="A305" s="72" t="s">
        <v>751</v>
      </c>
      <c r="B305" s="73" t="s">
        <v>391</v>
      </c>
      <c r="C305" s="72" t="s">
        <v>1346</v>
      </c>
      <c r="D305" s="72" t="s">
        <v>751</v>
      </c>
      <c r="E305" s="72" t="s">
        <v>942</v>
      </c>
      <c r="F305" s="72" t="s">
        <v>1350</v>
      </c>
      <c r="G305" s="73">
        <v>7449</v>
      </c>
      <c r="H305" s="74">
        <v>45803.16839583531</v>
      </c>
      <c r="I305" s="75">
        <v>4</v>
      </c>
      <c r="J30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18321</v>
      </c>
      <c r="K30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5959</v>
      </c>
      <c r="L305" s="89">
        <f>SUM(Table13453[[#This Row],[HC PiN]:[IDP PiN]])</f>
        <v>24280</v>
      </c>
      <c r="M305" s="74">
        <f>Table13453[[#This Row],[Total PiN]]*Table13453[[#This Row],[Boys (0-17)2]]</f>
        <v>7321.8460114437503</v>
      </c>
      <c r="N305" s="74">
        <f>Table13453[[#This Row],[Total PiN]]*Table13453[[#This Row],[Men (18+)3]]</f>
        <v>5163.7811421782835</v>
      </c>
      <c r="O305" s="74">
        <f>Table13453[[#This Row],[Total PiN]]*Table13453[[#This Row],[Girls (0-17)4]]</f>
        <v>6556.8859692163851</v>
      </c>
      <c r="P305" s="74">
        <f>Table13453[[#This Row],[Total PiN]]*Table13453[[#This Row],[Women (18+)5]]</f>
        <v>5237.4868771615866</v>
      </c>
      <c r="Q305" s="70">
        <v>0.30155873193755151</v>
      </c>
      <c r="R305" s="70">
        <v>0.21267632381294413</v>
      </c>
      <c r="S305" s="70">
        <v>0.27005296413576546</v>
      </c>
      <c r="T305" s="70">
        <v>0.21571198011373915</v>
      </c>
      <c r="U305" s="72">
        <v>13812.345380170231</v>
      </c>
      <c r="V305" s="72">
        <v>9741.2494734114789</v>
      </c>
      <c r="W305" s="72">
        <v>12369.281392104938</v>
      </c>
      <c r="X305" s="76">
        <v>9880.2921501486726</v>
      </c>
      <c r="Y305" s="67">
        <v>23553.594853581708</v>
      </c>
      <c r="Z305" s="67">
        <v>22249.573542253609</v>
      </c>
      <c r="AA305" s="73">
        <v>5009.2674886258746</v>
      </c>
      <c r="AB305" s="72">
        <v>3713.339712687763</v>
      </c>
      <c r="AC305" s="72">
        <v>2491.6263017077936</v>
      </c>
      <c r="AD305" s="72">
        <v>1874.2990807937406</v>
      </c>
      <c r="AE305" s="72">
        <v>1790.8613926174316</v>
      </c>
      <c r="AF305" s="72">
        <v>1624.7908379717421</v>
      </c>
      <c r="AG305" s="72">
        <v>1564.900724282151</v>
      </c>
      <c r="AH305" s="72">
        <v>1269.183696096419</v>
      </c>
      <c r="AI305" s="72">
        <v>881.903422918008</v>
      </c>
      <c r="AJ305" s="72">
        <v>576.41427953983134</v>
      </c>
      <c r="AK305" s="72">
        <v>422.38500524176465</v>
      </c>
      <c r="AL305" s="72">
        <v>348.34673829762414</v>
      </c>
      <c r="AM305" s="72">
        <v>273.4832275690502</v>
      </c>
      <c r="AN305" s="72">
        <v>181.23136675195494</v>
      </c>
      <c r="AO305" s="72">
        <v>116.98556495557155</v>
      </c>
      <c r="AP305" s="72">
        <v>59.82447224441875</v>
      </c>
      <c r="AQ305" s="76">
        <v>50.73022995247193</v>
      </c>
      <c r="AR305" s="73">
        <v>5293.4744298112009</v>
      </c>
      <c r="AS305" s="72">
        <v>4115.5351777712012</v>
      </c>
      <c r="AT305" s="72">
        <v>2986.1483058961371</v>
      </c>
      <c r="AU305" s="72">
        <v>2251.024914817122</v>
      </c>
      <c r="AV305" s="72">
        <v>1821.5517085913996</v>
      </c>
      <c r="AW305" s="72">
        <v>1602.4668170859729</v>
      </c>
      <c r="AX305" s="72">
        <v>1638.6957870766032</v>
      </c>
      <c r="AY305" s="72">
        <v>1268.4989043258008</v>
      </c>
      <c r="AZ305" s="72">
        <v>880.11258788491909</v>
      </c>
      <c r="BA305" s="72">
        <v>555.69716923335477</v>
      </c>
      <c r="BB305" s="72">
        <v>365.39669842556401</v>
      </c>
      <c r="BC305" s="72">
        <v>269.20983190118437</v>
      </c>
      <c r="BD305" s="72">
        <v>204.68718395896641</v>
      </c>
      <c r="BE305" s="72">
        <v>136.64192835818088</v>
      </c>
      <c r="BF305" s="72">
        <v>85.824355510395037</v>
      </c>
      <c r="BG305" s="72">
        <v>37.79634892776145</v>
      </c>
      <c r="BH305" s="76">
        <v>40.832704005939114</v>
      </c>
      <c r="BI305" s="73">
        <v>10302.741918437076</v>
      </c>
      <c r="BJ305" s="72">
        <v>7828.8748904589638</v>
      </c>
      <c r="BK305" s="72">
        <v>5477.7746076039302</v>
      </c>
      <c r="BL305" s="72">
        <v>4125.3239956108609</v>
      </c>
      <c r="BM305" s="72">
        <v>3612.413101208831</v>
      </c>
      <c r="BN305" s="72">
        <v>3227.2576550577151</v>
      </c>
      <c r="BO305" s="72">
        <v>3203.596511358754</v>
      </c>
      <c r="BP305" s="72">
        <v>2537.6826004222203</v>
      </c>
      <c r="BQ305" s="72">
        <v>1762.016010802927</v>
      </c>
      <c r="BR305" s="72">
        <v>1132.1114487731859</v>
      </c>
      <c r="BS305" s="72">
        <v>787.78170366732854</v>
      </c>
      <c r="BT305" s="72">
        <v>617.55657019880846</v>
      </c>
      <c r="BU305" s="72">
        <v>478.1704115280167</v>
      </c>
      <c r="BV305" s="72">
        <v>317.8732951101357</v>
      </c>
      <c r="BW305" s="72">
        <v>202.80992046596657</v>
      </c>
      <c r="BX305" s="72">
        <v>97.620821172180186</v>
      </c>
      <c r="BY305" s="76">
        <v>91.562933958411065</v>
      </c>
    </row>
    <row r="306" spans="1:77" x14ac:dyDescent="0.35">
      <c r="A306" s="65" t="s">
        <v>753</v>
      </c>
      <c r="B306" s="66" t="s">
        <v>391</v>
      </c>
      <c r="C306" s="65" t="s">
        <v>1346</v>
      </c>
      <c r="D306" s="65" t="s">
        <v>753</v>
      </c>
      <c r="E306" s="65" t="s">
        <v>752</v>
      </c>
      <c r="F306" s="65" t="s">
        <v>1351</v>
      </c>
      <c r="G306" s="66">
        <v>15755</v>
      </c>
      <c r="H306" s="68">
        <v>69376.577381765033</v>
      </c>
      <c r="I306" s="69">
        <v>3</v>
      </c>
      <c r="J30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20813</v>
      </c>
      <c r="K30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11029</v>
      </c>
      <c r="L306" s="88">
        <f>SUM(Table13453[[#This Row],[HC PiN]:[IDP PiN]])</f>
        <v>31842</v>
      </c>
      <c r="M306" s="68">
        <f>Table13453[[#This Row],[Total PiN]]*Table13453[[#This Row],[Boys (0-17)2]]</f>
        <v>8438.7660954008461</v>
      </c>
      <c r="N306" s="68">
        <f>Table13453[[#This Row],[Total PiN]]*Table13453[[#This Row],[Men (18+)3]]</f>
        <v>7131.2654726231358</v>
      </c>
      <c r="O306" s="68">
        <f>Table13453[[#This Row],[Total PiN]]*Table13453[[#This Row],[Girls (0-17)4]]</f>
        <v>8540.8442880485272</v>
      </c>
      <c r="P306" s="68">
        <f>Table13453[[#This Row],[Total PiN]]*Table13453[[#This Row],[Women (18+)5]]</f>
        <v>7731.12414392748</v>
      </c>
      <c r="Q306" s="70">
        <v>0.26501997661581705</v>
      </c>
      <c r="R306" s="70">
        <v>0.22395783784382689</v>
      </c>
      <c r="S306" s="70">
        <v>0.26822574863540377</v>
      </c>
      <c r="T306" s="70">
        <v>0.24279643690495195</v>
      </c>
      <c r="U306" s="65">
        <v>18386.178915400793</v>
      </c>
      <c r="V306" s="65">
        <v>15537.428267425043</v>
      </c>
      <c r="W306" s="65">
        <v>18608.584405985948</v>
      </c>
      <c r="X306" s="71">
        <v>16844.385792953231</v>
      </c>
      <c r="Y306" s="67">
        <v>33923.607182825835</v>
      </c>
      <c r="Z306" s="67">
        <v>35452.970198939176</v>
      </c>
      <c r="AA306" s="66">
        <v>6502.1011406993994</v>
      </c>
      <c r="AB306" s="65">
        <v>5497.825702355738</v>
      </c>
      <c r="AC306" s="65">
        <v>4413.379065390176</v>
      </c>
      <c r="AD306" s="65">
        <v>3551.3892317867153</v>
      </c>
      <c r="AE306" s="65">
        <v>3202.4169360218275</v>
      </c>
      <c r="AF306" s="65">
        <v>2777.2132185155228</v>
      </c>
      <c r="AG306" s="65">
        <v>2350.1036690085593</v>
      </c>
      <c r="AH306" s="65">
        <v>1847.4364508498768</v>
      </c>
      <c r="AI306" s="65">
        <v>1362.0155550772627</v>
      </c>
      <c r="AJ306" s="65">
        <v>941.21074267164386</v>
      </c>
      <c r="AK306" s="65">
        <v>791.85544369916261</v>
      </c>
      <c r="AL306" s="65">
        <v>697.93987772791479</v>
      </c>
      <c r="AM306" s="65">
        <v>527.24764866095938</v>
      </c>
      <c r="AN306" s="65">
        <v>380.85421150222328</v>
      </c>
      <c r="AO306" s="65">
        <v>279.06459414965724</v>
      </c>
      <c r="AP306" s="65">
        <v>215.38058497321987</v>
      </c>
      <c r="AQ306" s="71">
        <v>115.53612584932988</v>
      </c>
      <c r="AR306" s="66">
        <v>6516.3985397337956</v>
      </c>
      <c r="AS306" s="65">
        <v>5432.6962728759672</v>
      </c>
      <c r="AT306" s="65">
        <v>4300.8200965218384</v>
      </c>
      <c r="AU306" s="65">
        <v>3455.8113269022192</v>
      </c>
      <c r="AV306" s="65">
        <v>3121.1223196537617</v>
      </c>
      <c r="AW306" s="65">
        <v>2758.4894442326445</v>
      </c>
      <c r="AX306" s="65">
        <v>2327.5495178796596</v>
      </c>
      <c r="AY306" s="65">
        <v>1714.1717649713237</v>
      </c>
      <c r="AZ306" s="65">
        <v>1252.959997241853</v>
      </c>
      <c r="BA306" s="65">
        <v>830.16964699845869</v>
      </c>
      <c r="BB306" s="65">
        <v>612.44224152659444</v>
      </c>
      <c r="BC306" s="65">
        <v>489.61614207119635</v>
      </c>
      <c r="BD306" s="65">
        <v>384.30299016136274</v>
      </c>
      <c r="BE306" s="65">
        <v>286.52524912803347</v>
      </c>
      <c r="BF306" s="65">
        <v>206.18921598738541</v>
      </c>
      <c r="BG306" s="65">
        <v>137.56352785827849</v>
      </c>
      <c r="BH306" s="71">
        <v>96.778889081468748</v>
      </c>
      <c r="BI306" s="66">
        <v>13018.499680433195</v>
      </c>
      <c r="BJ306" s="65">
        <v>10930.521975231704</v>
      </c>
      <c r="BK306" s="65">
        <v>8714.1991619120145</v>
      </c>
      <c r="BL306" s="65">
        <v>7007.2005586889345</v>
      </c>
      <c r="BM306" s="65">
        <v>6323.5392556755887</v>
      </c>
      <c r="BN306" s="65">
        <v>5535.7026627481664</v>
      </c>
      <c r="BO306" s="65">
        <v>4677.6531868882184</v>
      </c>
      <c r="BP306" s="65">
        <v>3561.6082158212012</v>
      </c>
      <c r="BQ306" s="65">
        <v>2614.9755523191156</v>
      </c>
      <c r="BR306" s="65">
        <v>1771.3803896701027</v>
      </c>
      <c r="BS306" s="65">
        <v>1404.297685225757</v>
      </c>
      <c r="BT306" s="65">
        <v>1187.556019799111</v>
      </c>
      <c r="BU306" s="65">
        <v>911.55063882232218</v>
      </c>
      <c r="BV306" s="65">
        <v>667.37946063025674</v>
      </c>
      <c r="BW306" s="65">
        <v>485.25381013704282</v>
      </c>
      <c r="BX306" s="65">
        <v>352.94411283149833</v>
      </c>
      <c r="BY306" s="71">
        <v>212.31501493079861</v>
      </c>
    </row>
    <row r="307" spans="1:77" x14ac:dyDescent="0.35">
      <c r="A307" s="72" t="s">
        <v>755</v>
      </c>
      <c r="B307" s="73" t="s">
        <v>391</v>
      </c>
      <c r="C307" s="72" t="s">
        <v>1346</v>
      </c>
      <c r="D307" s="72" t="s">
        <v>755</v>
      </c>
      <c r="E307" s="72" t="s">
        <v>754</v>
      </c>
      <c r="F307" s="72" t="s">
        <v>1352</v>
      </c>
      <c r="G307" s="73">
        <v>7776</v>
      </c>
      <c r="H307" s="74">
        <v>40568.844559461562</v>
      </c>
      <c r="I307" s="75">
        <v>4</v>
      </c>
      <c r="J30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16228</v>
      </c>
      <c r="K30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6221</v>
      </c>
      <c r="L307" s="89">
        <f>SUM(Table13453[[#This Row],[HC PiN]:[IDP PiN]])</f>
        <v>22449</v>
      </c>
      <c r="M307" s="74">
        <f>Table13453[[#This Row],[Total PiN]]*Table13453[[#This Row],[Boys (0-17)2]]</f>
        <v>6215.2875591236243</v>
      </c>
      <c r="N307" s="74">
        <f>Table13453[[#This Row],[Total PiN]]*Table13453[[#This Row],[Men (18+)3]]</f>
        <v>5023.6672731357748</v>
      </c>
      <c r="O307" s="74">
        <f>Table13453[[#This Row],[Total PiN]]*Table13453[[#This Row],[Girls (0-17)4]]</f>
        <v>5920.4840285292212</v>
      </c>
      <c r="P307" s="74">
        <f>Table13453[[#This Row],[Total PiN]]*Table13453[[#This Row],[Women (18+)5]]</f>
        <v>5289.5611392113788</v>
      </c>
      <c r="Q307" s="70">
        <v>0.27686255775863622</v>
      </c>
      <c r="R307" s="70">
        <v>0.22378133872937658</v>
      </c>
      <c r="S307" s="70">
        <v>0.26373041242501766</v>
      </c>
      <c r="T307" s="70">
        <v>0.23562569108696951</v>
      </c>
      <c r="U307" s="72">
        <v>11231.994070045061</v>
      </c>
      <c r="V307" s="72">
        <v>9078.5503462202942</v>
      </c>
      <c r="W307" s="72">
        <v>10699.238107273231</v>
      </c>
      <c r="X307" s="76">
        <v>9559.0620359229742</v>
      </c>
      <c r="Y307" s="67">
        <v>20310.544416265355</v>
      </c>
      <c r="Z307" s="67">
        <v>20258.300143196204</v>
      </c>
      <c r="AA307" s="73">
        <v>3425.0765424799852</v>
      </c>
      <c r="AB307" s="72">
        <v>3136.7605969315805</v>
      </c>
      <c r="AC307" s="72">
        <v>2740.3466448277131</v>
      </c>
      <c r="AD307" s="72">
        <v>2246.3947947107167</v>
      </c>
      <c r="AE307" s="72">
        <v>1916.9592469701345</v>
      </c>
      <c r="AF307" s="72">
        <v>1639.2506920546168</v>
      </c>
      <c r="AG307" s="72">
        <v>1393.0815490529076</v>
      </c>
      <c r="AH307" s="72">
        <v>1097.0153639051093</v>
      </c>
      <c r="AI307" s="72">
        <v>832.57595182186424</v>
      </c>
      <c r="AJ307" s="72">
        <v>551.3925162326841</v>
      </c>
      <c r="AK307" s="72">
        <v>391.02254107763542</v>
      </c>
      <c r="AL307" s="72">
        <v>313.96644884003399</v>
      </c>
      <c r="AM307" s="72">
        <v>236.49486132079232</v>
      </c>
      <c r="AN307" s="72">
        <v>151.83876404273803</v>
      </c>
      <c r="AO307" s="72">
        <v>95.724731183801481</v>
      </c>
      <c r="AP307" s="72">
        <v>49.505519570896965</v>
      </c>
      <c r="AQ307" s="76">
        <v>40.893378173000542</v>
      </c>
      <c r="AR307" s="73">
        <v>3811.7388244223785</v>
      </c>
      <c r="AS307" s="72">
        <v>3314.0675680682543</v>
      </c>
      <c r="AT307" s="72">
        <v>2736.0883215379167</v>
      </c>
      <c r="AU307" s="72">
        <v>2193.2845153059234</v>
      </c>
      <c r="AV307" s="72">
        <v>1827.9230906187065</v>
      </c>
      <c r="AW307" s="72">
        <v>1585.1684206713726</v>
      </c>
      <c r="AX307" s="72">
        <v>1421.016601669148</v>
      </c>
      <c r="AY307" s="72">
        <v>1047.1835432497273</v>
      </c>
      <c r="AZ307" s="72">
        <v>716.9356697781684</v>
      </c>
      <c r="BA307" s="72">
        <v>470.31000346640093</v>
      </c>
      <c r="BB307" s="72">
        <v>366.86269603702931</v>
      </c>
      <c r="BC307" s="72">
        <v>286.7532858728984</v>
      </c>
      <c r="BD307" s="72">
        <v>208.43005509946423</v>
      </c>
      <c r="BE307" s="72">
        <v>140.43415353665543</v>
      </c>
      <c r="BF307" s="72">
        <v>90.067135504681545</v>
      </c>
      <c r="BG307" s="72">
        <v>59.038713433915596</v>
      </c>
      <c r="BH307" s="76">
        <v>35.241817992708491</v>
      </c>
      <c r="BI307" s="73">
        <v>7236.8153669023632</v>
      </c>
      <c r="BJ307" s="72">
        <v>6450.8281649998344</v>
      </c>
      <c r="BK307" s="72">
        <v>5476.4349663656276</v>
      </c>
      <c r="BL307" s="72">
        <v>4439.6793100166396</v>
      </c>
      <c r="BM307" s="72">
        <v>3744.8823375888405</v>
      </c>
      <c r="BN307" s="72">
        <v>3224.4191127259892</v>
      </c>
      <c r="BO307" s="72">
        <v>2814.0981507220554</v>
      </c>
      <c r="BP307" s="72">
        <v>2144.1989071548373</v>
      </c>
      <c r="BQ307" s="72">
        <v>1549.5116216000329</v>
      </c>
      <c r="BR307" s="72">
        <v>1021.7025196990849</v>
      </c>
      <c r="BS307" s="72">
        <v>757.88523711466473</v>
      </c>
      <c r="BT307" s="72">
        <v>600.71973471293245</v>
      </c>
      <c r="BU307" s="72">
        <v>444.92491642025652</v>
      </c>
      <c r="BV307" s="72">
        <v>292.27291757939338</v>
      </c>
      <c r="BW307" s="72">
        <v>185.79186668848305</v>
      </c>
      <c r="BX307" s="72">
        <v>108.54423300481257</v>
      </c>
      <c r="BY307" s="76">
        <v>76.135196165709019</v>
      </c>
    </row>
    <row r="308" spans="1:77" x14ac:dyDescent="0.35">
      <c r="A308" s="65" t="s">
        <v>757</v>
      </c>
      <c r="B308" s="66" t="s">
        <v>391</v>
      </c>
      <c r="C308" s="65" t="s">
        <v>1346</v>
      </c>
      <c r="D308" s="65" t="s">
        <v>757</v>
      </c>
      <c r="E308" s="65" t="s">
        <v>756</v>
      </c>
      <c r="F308" s="65" t="s">
        <v>1353</v>
      </c>
      <c r="G308" s="66">
        <v>10736</v>
      </c>
      <c r="H308" s="68">
        <v>36081.87906490457</v>
      </c>
      <c r="I308" s="69">
        <v>4</v>
      </c>
      <c r="J30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14433</v>
      </c>
      <c r="K30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8589</v>
      </c>
      <c r="L308" s="88">
        <f>SUM(Table13453[[#This Row],[HC PiN]:[IDP PiN]])</f>
        <v>23022</v>
      </c>
      <c r="M308" s="68">
        <f>Table13453[[#This Row],[Total PiN]]*Table13453[[#This Row],[Boys (0-17)2]]</f>
        <v>7098.7496084226814</v>
      </c>
      <c r="N308" s="68">
        <f>Table13453[[#This Row],[Total PiN]]*Table13453[[#This Row],[Men (18+)3]]</f>
        <v>4886.8825626092676</v>
      </c>
      <c r="O308" s="68">
        <f>Table13453[[#This Row],[Total PiN]]*Table13453[[#This Row],[Girls (0-17)4]]</f>
        <v>6156.1729028017435</v>
      </c>
      <c r="P308" s="68">
        <f>Table13453[[#This Row],[Total PiN]]*Table13453[[#This Row],[Women (18+)5]]</f>
        <v>4880.194926166304</v>
      </c>
      <c r="Q308" s="70">
        <v>0.30834634733831473</v>
      </c>
      <c r="R308" s="70">
        <v>0.21227011391752529</v>
      </c>
      <c r="S308" s="70">
        <v>0.26740391376951367</v>
      </c>
      <c r="T308" s="70">
        <v>0.21197962497464617</v>
      </c>
      <c r="U308" s="65">
        <v>11125.715614766132</v>
      </c>
      <c r="V308" s="65">
        <v>7659.1045794656638</v>
      </c>
      <c r="W308" s="65">
        <v>9648.4356781137612</v>
      </c>
      <c r="X308" s="71">
        <v>7648.6231925590073</v>
      </c>
      <c r="Y308" s="67">
        <v>18784.820194231797</v>
      </c>
      <c r="Z308" s="67">
        <v>17297.058870672769</v>
      </c>
      <c r="AA308" s="66">
        <v>3481.0534296324217</v>
      </c>
      <c r="AB308" s="65">
        <v>2871.8020585996051</v>
      </c>
      <c r="AC308" s="65">
        <v>2224.0058017904303</v>
      </c>
      <c r="AD308" s="65">
        <v>1687.0010372936499</v>
      </c>
      <c r="AE308" s="65">
        <v>1267.50644390396</v>
      </c>
      <c r="AF308" s="65">
        <v>1132.195319954383</v>
      </c>
      <c r="AG308" s="65">
        <v>1332.3199556624479</v>
      </c>
      <c r="AH308" s="65">
        <v>1117.7127208349671</v>
      </c>
      <c r="AI308" s="65">
        <v>725.73773694422175</v>
      </c>
      <c r="AJ308" s="65">
        <v>459.79632558829024</v>
      </c>
      <c r="AK308" s="65">
        <v>325.22429700336954</v>
      </c>
      <c r="AL308" s="65">
        <v>250.13902779097913</v>
      </c>
      <c r="AM308" s="65">
        <v>167.05564548262731</v>
      </c>
      <c r="AN308" s="65">
        <v>106.83113678245886</v>
      </c>
      <c r="AO308" s="65">
        <v>72.600224999647153</v>
      </c>
      <c r="AP308" s="65">
        <v>37.530638256550496</v>
      </c>
      <c r="AQ308" s="71">
        <v>38.547070152760298</v>
      </c>
      <c r="AR308" s="66">
        <v>3761.8123071470691</v>
      </c>
      <c r="AS308" s="65">
        <v>3296.3392503464652</v>
      </c>
      <c r="AT308" s="65">
        <v>2726.1176103840835</v>
      </c>
      <c r="AU308" s="65">
        <v>2088.7541732267209</v>
      </c>
      <c r="AV308" s="65">
        <v>1385.2618833264892</v>
      </c>
      <c r="AW308" s="65">
        <v>1134.3893769637316</v>
      </c>
      <c r="AX308" s="65">
        <v>1275.7109779208856</v>
      </c>
      <c r="AY308" s="65">
        <v>1009.796235936879</v>
      </c>
      <c r="AZ308" s="65">
        <v>708.47584267455147</v>
      </c>
      <c r="BA308" s="65">
        <v>456.75168961492068</v>
      </c>
      <c r="BB308" s="65">
        <v>318.89621636131619</v>
      </c>
      <c r="BC308" s="65">
        <v>230.41075877038062</v>
      </c>
      <c r="BD308" s="65">
        <v>145.40150798508154</v>
      </c>
      <c r="BE308" s="65">
        <v>99.136347355171566</v>
      </c>
      <c r="BF308" s="65">
        <v>70.581532034219791</v>
      </c>
      <c r="BG308" s="65">
        <v>32.490837110073109</v>
      </c>
      <c r="BH308" s="71">
        <v>44.493647073756087</v>
      </c>
      <c r="BI308" s="66">
        <v>7242.8657367794895</v>
      </c>
      <c r="BJ308" s="65">
        <v>6168.1413089460702</v>
      </c>
      <c r="BK308" s="65">
        <v>4950.1234121745147</v>
      </c>
      <c r="BL308" s="65">
        <v>3775.7552105203708</v>
      </c>
      <c r="BM308" s="65">
        <v>2652.7683272304489</v>
      </c>
      <c r="BN308" s="65">
        <v>2266.5846969181143</v>
      </c>
      <c r="BO308" s="65">
        <v>2608.030933583334</v>
      </c>
      <c r="BP308" s="65">
        <v>2127.5089567718464</v>
      </c>
      <c r="BQ308" s="65">
        <v>1434.2135796187733</v>
      </c>
      <c r="BR308" s="65">
        <v>916.54801520321109</v>
      </c>
      <c r="BS308" s="65">
        <v>644.12051336468585</v>
      </c>
      <c r="BT308" s="65">
        <v>480.54978656135978</v>
      </c>
      <c r="BU308" s="65">
        <v>312.45715346770885</v>
      </c>
      <c r="BV308" s="65">
        <v>205.96748413763041</v>
      </c>
      <c r="BW308" s="65">
        <v>143.18175703386694</v>
      </c>
      <c r="BX308" s="65">
        <v>70.021475366623605</v>
      </c>
      <c r="BY308" s="71">
        <v>83.040717226516392</v>
      </c>
    </row>
    <row r="309" spans="1:77" x14ac:dyDescent="0.35">
      <c r="A309" s="72" t="s">
        <v>759</v>
      </c>
      <c r="B309" s="73" t="s">
        <v>391</v>
      </c>
      <c r="C309" s="72" t="s">
        <v>1346</v>
      </c>
      <c r="D309" s="72" t="s">
        <v>759</v>
      </c>
      <c r="E309" s="72" t="s">
        <v>943</v>
      </c>
      <c r="F309" s="72" t="s">
        <v>1354</v>
      </c>
      <c r="G309" s="73">
        <v>11811</v>
      </c>
      <c r="H309" s="74">
        <v>60266.367789843753</v>
      </c>
      <c r="I309" s="75">
        <v>4</v>
      </c>
      <c r="J30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24107</v>
      </c>
      <c r="K30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9449</v>
      </c>
      <c r="L309" s="89">
        <f>SUM(Table13453[[#This Row],[HC PiN]:[IDP PiN]])</f>
        <v>33556</v>
      </c>
      <c r="M309" s="74">
        <f>Table13453[[#This Row],[Total PiN]]*Table13453[[#This Row],[Boys (0-17)2]]</f>
        <v>9606.8939212134119</v>
      </c>
      <c r="N309" s="74">
        <f>Table13453[[#This Row],[Total PiN]]*Table13453[[#This Row],[Men (18+)3]]</f>
        <v>7180.3141008308612</v>
      </c>
      <c r="O309" s="74">
        <f>Table13453[[#This Row],[Total PiN]]*Table13453[[#This Row],[Girls (0-17)4]]</f>
        <v>9148.6713419346925</v>
      </c>
      <c r="P309" s="74">
        <f>Table13453[[#This Row],[Total PiN]]*Table13453[[#This Row],[Women (18+)5]]</f>
        <v>7620.1206360210463</v>
      </c>
      <c r="Q309" s="70">
        <v>0.28629437123654228</v>
      </c>
      <c r="R309" s="70">
        <v>0.21398003638189478</v>
      </c>
      <c r="S309" s="70">
        <v>0.27263891232371834</v>
      </c>
      <c r="T309" s="70">
        <v>0.22708668005784499</v>
      </c>
      <c r="U309" s="72">
        <v>17253.921873103522</v>
      </c>
      <c r="V309" s="72">
        <v>12895.799572275419</v>
      </c>
      <c r="W309" s="72">
        <v>16430.956963924174</v>
      </c>
      <c r="X309" s="76">
        <v>13685.689380540663</v>
      </c>
      <c r="Y309" s="67">
        <v>30149.721445378942</v>
      </c>
      <c r="Z309" s="67">
        <v>30116.64634446484</v>
      </c>
      <c r="AA309" s="73">
        <v>5950.672238674968</v>
      </c>
      <c r="AB309" s="72">
        <v>4881.1494994286832</v>
      </c>
      <c r="AC309" s="72">
        <v>3766.744923088776</v>
      </c>
      <c r="AD309" s="72">
        <v>2930.0058448291384</v>
      </c>
      <c r="AE309" s="72">
        <v>2467.8390324438788</v>
      </c>
      <c r="AF309" s="72">
        <v>2184.0970773714939</v>
      </c>
      <c r="AG309" s="72">
        <v>2179.9608235566643</v>
      </c>
      <c r="AH309" s="72">
        <v>1786.2354183030338</v>
      </c>
      <c r="AI309" s="72">
        <v>1248.5825016762335</v>
      </c>
      <c r="AJ309" s="72">
        <v>825.49316434733953</v>
      </c>
      <c r="AK309" s="72">
        <v>635.20991168755427</v>
      </c>
      <c r="AL309" s="72">
        <v>504.78746599565136</v>
      </c>
      <c r="AM309" s="72">
        <v>327.52845395373851</v>
      </c>
      <c r="AN309" s="72">
        <v>192.13074184757986</v>
      </c>
      <c r="AO309" s="72">
        <v>113.75696826627795</v>
      </c>
      <c r="AP309" s="72">
        <v>85.617345151072072</v>
      </c>
      <c r="AQ309" s="76">
        <v>36.834933842758325</v>
      </c>
      <c r="AR309" s="73">
        <v>6118.4148177232109</v>
      </c>
      <c r="AS309" s="72">
        <v>5116.1088390409068</v>
      </c>
      <c r="AT309" s="72">
        <v>4041.9280883415086</v>
      </c>
      <c r="AU309" s="72">
        <v>3120.132682219662</v>
      </c>
      <c r="AV309" s="72">
        <v>2350.8722962879983</v>
      </c>
      <c r="AW309" s="72">
        <v>2049.1548346258983</v>
      </c>
      <c r="AX309" s="72">
        <v>2232.2766474692826</v>
      </c>
      <c r="AY309" s="72">
        <v>1721.4757198602754</v>
      </c>
      <c r="AZ309" s="72">
        <v>1087.2791913412862</v>
      </c>
      <c r="BA309" s="72">
        <v>698.15134396610767</v>
      </c>
      <c r="BB309" s="72">
        <v>552.3656537200352</v>
      </c>
      <c r="BC309" s="72">
        <v>418.93730198104186</v>
      </c>
      <c r="BD309" s="72">
        <v>284.7619590443523</v>
      </c>
      <c r="BE309" s="72">
        <v>172.75403335806183</v>
      </c>
      <c r="BF309" s="72">
        <v>95.684812555453576</v>
      </c>
      <c r="BG309" s="72">
        <v>63.926604586264617</v>
      </c>
      <c r="BH309" s="76">
        <v>25.496619257591949</v>
      </c>
      <c r="BI309" s="73">
        <v>12069.087056398181</v>
      </c>
      <c r="BJ309" s="72">
        <v>9997.2583384695899</v>
      </c>
      <c r="BK309" s="72">
        <v>7808.6730114302864</v>
      </c>
      <c r="BL309" s="72">
        <v>6050.138527048799</v>
      </c>
      <c r="BM309" s="72">
        <v>4818.711328731878</v>
      </c>
      <c r="BN309" s="72">
        <v>4233.2519119973922</v>
      </c>
      <c r="BO309" s="72">
        <v>4412.2374710259464</v>
      </c>
      <c r="BP309" s="72">
        <v>3507.7111381633085</v>
      </c>
      <c r="BQ309" s="72">
        <v>2335.8616930175194</v>
      </c>
      <c r="BR309" s="72">
        <v>1523.6445083134472</v>
      </c>
      <c r="BS309" s="72">
        <v>1187.5755654075897</v>
      </c>
      <c r="BT309" s="72">
        <v>923.72476797669322</v>
      </c>
      <c r="BU309" s="72">
        <v>612.29041299809069</v>
      </c>
      <c r="BV309" s="72">
        <v>364.88477520564174</v>
      </c>
      <c r="BW309" s="72">
        <v>209.44178082173156</v>
      </c>
      <c r="BX309" s="72">
        <v>149.5439497373367</v>
      </c>
      <c r="BY309" s="76">
        <v>62.331553100350277</v>
      </c>
    </row>
    <row r="310" spans="1:77" x14ac:dyDescent="0.35">
      <c r="A310" s="65" t="s">
        <v>761</v>
      </c>
      <c r="B310" s="66" t="s">
        <v>391</v>
      </c>
      <c r="C310" s="65" t="s">
        <v>1346</v>
      </c>
      <c r="D310" s="65" t="s">
        <v>761</v>
      </c>
      <c r="E310" s="65" t="s">
        <v>944</v>
      </c>
      <c r="F310" s="65" t="s">
        <v>1355</v>
      </c>
      <c r="G310" s="66">
        <v>5226</v>
      </c>
      <c r="H310" s="68">
        <v>42836.655576973979</v>
      </c>
      <c r="I310" s="69">
        <v>4</v>
      </c>
      <c r="J31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17135</v>
      </c>
      <c r="K31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4181</v>
      </c>
      <c r="L310" s="88">
        <f>SUM(Table13453[[#This Row],[HC PiN]:[IDP PiN]])</f>
        <v>21316</v>
      </c>
      <c r="M310" s="68">
        <f>Table13453[[#This Row],[Total PiN]]*Table13453[[#This Row],[Boys (0-17)2]]</f>
        <v>5432.8034774656207</v>
      </c>
      <c r="N310" s="68">
        <f>Table13453[[#This Row],[Total PiN]]*Table13453[[#This Row],[Men (18+)3]]</f>
        <v>5365.3226264451623</v>
      </c>
      <c r="O310" s="68">
        <f>Table13453[[#This Row],[Total PiN]]*Table13453[[#This Row],[Girls (0-17)4]]</f>
        <v>5470.0639768560632</v>
      </c>
      <c r="P310" s="68">
        <f>Table13453[[#This Row],[Total PiN]]*Table13453[[#This Row],[Women (18+)5]]</f>
        <v>5047.8099192331583</v>
      </c>
      <c r="Q310" s="70">
        <v>0.2548697446737484</v>
      </c>
      <c r="R310" s="70">
        <v>0.25170400762080891</v>
      </c>
      <c r="S310" s="70">
        <v>0.25661775083768357</v>
      </c>
      <c r="T310" s="70">
        <v>0.23680849686775934</v>
      </c>
      <c r="U310" s="65">
        <v>10917.767469580658</v>
      </c>
      <c r="V310" s="65">
        <v>10782.157881796626</v>
      </c>
      <c r="W310" s="65">
        <v>10992.646207571577</v>
      </c>
      <c r="X310" s="71">
        <v>10144.084018025129</v>
      </c>
      <c r="Y310" s="67">
        <v>21699.925351377286</v>
      </c>
      <c r="Z310" s="67">
        <v>21136.730225596708</v>
      </c>
      <c r="AA310" s="66">
        <v>3593.8926716681112</v>
      </c>
      <c r="AB310" s="65">
        <v>3228.1747265504127</v>
      </c>
      <c r="AC310" s="65">
        <v>2766.5892699605683</v>
      </c>
      <c r="AD310" s="65">
        <v>2260.2929949560271</v>
      </c>
      <c r="AE310" s="65">
        <v>1951.6390815705165</v>
      </c>
      <c r="AF310" s="65">
        <v>1685.6605243645527</v>
      </c>
      <c r="AG310" s="65">
        <v>1463.0851249986224</v>
      </c>
      <c r="AH310" s="65">
        <v>1165.2180880992776</v>
      </c>
      <c r="AI310" s="65">
        <v>877.17639868381377</v>
      </c>
      <c r="AJ310" s="65">
        <v>594.23848667952075</v>
      </c>
      <c r="AK310" s="65">
        <v>457.98049453593615</v>
      </c>
      <c r="AL310" s="65">
        <v>383.88255782158251</v>
      </c>
      <c r="AM310" s="65">
        <v>291.61713984378235</v>
      </c>
      <c r="AN310" s="65">
        <v>187.3168894290126</v>
      </c>
      <c r="AO310" s="65">
        <v>116.11945991862126</v>
      </c>
      <c r="AP310" s="65">
        <v>72.936836511958347</v>
      </c>
      <c r="AQ310" s="71">
        <v>40.909480004396045</v>
      </c>
      <c r="AR310" s="66">
        <v>3646.7498411509605</v>
      </c>
      <c r="AS310" s="65">
        <v>3204.1387102662247</v>
      </c>
      <c r="AT310" s="65">
        <v>2688.667195250086</v>
      </c>
      <c r="AU310" s="65">
        <v>2256.6213831854238</v>
      </c>
      <c r="AV310" s="65">
        <v>2182.0653161237101</v>
      </c>
      <c r="AW310" s="65">
        <v>1984.4591953250774</v>
      </c>
      <c r="AX310" s="65">
        <v>1636.2996515276541</v>
      </c>
      <c r="AY310" s="65">
        <v>1203.9374715220788</v>
      </c>
      <c r="AZ310" s="65">
        <v>885.46663764166419</v>
      </c>
      <c r="BA310" s="65">
        <v>587.21918718400229</v>
      </c>
      <c r="BB310" s="65">
        <v>436.04293381527566</v>
      </c>
      <c r="BC310" s="65">
        <v>340.95595516620745</v>
      </c>
      <c r="BD310" s="65">
        <v>261.46317762267103</v>
      </c>
      <c r="BE310" s="65">
        <v>174.61726024006919</v>
      </c>
      <c r="BF310" s="65">
        <v>107.69851513872841</v>
      </c>
      <c r="BG310" s="65">
        <v>63.379799479923207</v>
      </c>
      <c r="BH310" s="71">
        <v>40.1431207375174</v>
      </c>
      <c r="BI310" s="66">
        <v>7240.6425128190713</v>
      </c>
      <c r="BJ310" s="65">
        <v>6432.3134368166375</v>
      </c>
      <c r="BK310" s="65">
        <v>5455.2564652106539</v>
      </c>
      <c r="BL310" s="65">
        <v>4516.9143781414505</v>
      </c>
      <c r="BM310" s="65">
        <v>4133.7043976942259</v>
      </c>
      <c r="BN310" s="65">
        <v>3670.1197196896296</v>
      </c>
      <c r="BO310" s="65">
        <v>3099.3847765262763</v>
      </c>
      <c r="BP310" s="65">
        <v>2369.1555596213561</v>
      </c>
      <c r="BQ310" s="65">
        <v>1762.6430363254779</v>
      </c>
      <c r="BR310" s="65">
        <v>1181.457673863523</v>
      </c>
      <c r="BS310" s="65">
        <v>894.02342835121169</v>
      </c>
      <c r="BT310" s="65">
        <v>724.83851298778973</v>
      </c>
      <c r="BU310" s="65">
        <v>553.08031746645327</v>
      </c>
      <c r="BV310" s="65">
        <v>361.93414966908171</v>
      </c>
      <c r="BW310" s="65">
        <v>223.81797505734966</v>
      </c>
      <c r="BX310" s="65">
        <v>136.31663599188155</v>
      </c>
      <c r="BY310" s="71">
        <v>81.052600741913452</v>
      </c>
    </row>
    <row r="311" spans="1:77" x14ac:dyDescent="0.35">
      <c r="A311" s="72" t="s">
        <v>763</v>
      </c>
      <c r="B311" s="73" t="s">
        <v>391</v>
      </c>
      <c r="C311" s="72" t="s">
        <v>1346</v>
      </c>
      <c r="D311" s="72" t="s">
        <v>763</v>
      </c>
      <c r="E311" s="72" t="s">
        <v>762</v>
      </c>
      <c r="F311" s="72" t="s">
        <v>1356</v>
      </c>
      <c r="G311" s="73">
        <v>8191</v>
      </c>
      <c r="H311" s="74">
        <v>64712.030461583367</v>
      </c>
      <c r="I311" s="75">
        <v>5</v>
      </c>
      <c r="J31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51770</v>
      </c>
      <c r="K31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8191</v>
      </c>
      <c r="L311" s="89">
        <f>SUM(Table13453[[#This Row],[HC PiN]:[IDP PiN]])</f>
        <v>59961</v>
      </c>
      <c r="M311" s="74">
        <f>Table13453[[#This Row],[Total PiN]]*Table13453[[#This Row],[Boys (0-17)2]]</f>
        <v>15383.431277375899</v>
      </c>
      <c r="N311" s="74">
        <f>Table13453[[#This Row],[Total PiN]]*Table13453[[#This Row],[Men (18+)3]]</f>
        <v>14496.848653647367</v>
      </c>
      <c r="O311" s="74">
        <f>Table13453[[#This Row],[Total PiN]]*Table13453[[#This Row],[Girls (0-17)4]]</f>
        <v>15844.798249857969</v>
      </c>
      <c r="P311" s="74">
        <f>Table13453[[#This Row],[Total PiN]]*Table13453[[#This Row],[Women (18+)5]]</f>
        <v>14235.921819118757</v>
      </c>
      <c r="Q311" s="70">
        <v>0.25655728352388885</v>
      </c>
      <c r="R311" s="70">
        <v>0.24177129556957633</v>
      </c>
      <c r="S311" s="70">
        <v>0.26425173445836408</v>
      </c>
      <c r="T311" s="70">
        <v>0.2374196864481706</v>
      </c>
      <c r="U311" s="72">
        <v>16602.342746538976</v>
      </c>
      <c r="V311" s="72">
        <v>15645.511443634899</v>
      </c>
      <c r="W311" s="72">
        <v>17100.266289795894</v>
      </c>
      <c r="X311" s="76">
        <v>15363.909981613588</v>
      </c>
      <c r="Y311" s="67">
        <v>32247.854190173875</v>
      </c>
      <c r="Z311" s="67">
        <v>32464.17627140948</v>
      </c>
      <c r="AA311" s="73">
        <v>5443.2160835880568</v>
      </c>
      <c r="AB311" s="72">
        <v>5012.609259854763</v>
      </c>
      <c r="AC311" s="72">
        <v>4401.9175300507995</v>
      </c>
      <c r="AD311" s="72">
        <v>3608.0803037964074</v>
      </c>
      <c r="AE311" s="72">
        <v>3086.8058882216092</v>
      </c>
      <c r="AF311" s="72">
        <v>2575.1165264069436</v>
      </c>
      <c r="AG311" s="72">
        <v>1989.1003372806792</v>
      </c>
      <c r="AH311" s="72">
        <v>1510.9005655680564</v>
      </c>
      <c r="AI311" s="72">
        <v>1150.2424773475791</v>
      </c>
      <c r="AJ311" s="72">
        <v>821.6738648019483</v>
      </c>
      <c r="AK311" s="72">
        <v>753.61460736663935</v>
      </c>
      <c r="AL311" s="72">
        <v>681.73166505663301</v>
      </c>
      <c r="AM311" s="72">
        <v>499.79022374598253</v>
      </c>
      <c r="AN311" s="72">
        <v>362.976884934027</v>
      </c>
      <c r="AO311" s="72">
        <v>269.48522039687225</v>
      </c>
      <c r="AP311" s="72">
        <v>159.70366695749652</v>
      </c>
      <c r="AQ311" s="76">
        <v>137.21116603498635</v>
      </c>
      <c r="AR311" s="73">
        <v>5417.6481365433365</v>
      </c>
      <c r="AS311" s="72">
        <v>4868.219813849093</v>
      </c>
      <c r="AT311" s="72">
        <v>4171.7740698038833</v>
      </c>
      <c r="AU311" s="72">
        <v>3506.7430056187563</v>
      </c>
      <c r="AV311" s="72">
        <v>3346.945557176869</v>
      </c>
      <c r="AW311" s="72">
        <v>2955.9647237624035</v>
      </c>
      <c r="AX311" s="72">
        <v>2222.2189221807766</v>
      </c>
      <c r="AY311" s="72">
        <v>1552.6616228546504</v>
      </c>
      <c r="AZ311" s="72">
        <v>1132.0663287939665</v>
      </c>
      <c r="BA311" s="72">
        <v>757.87150514250277</v>
      </c>
      <c r="BB311" s="72">
        <v>582.71207561928463</v>
      </c>
      <c r="BC311" s="72">
        <v>497.91155390858552</v>
      </c>
      <c r="BD311" s="72">
        <v>446.32941768398939</v>
      </c>
      <c r="BE311" s="72">
        <v>334.35461724923209</v>
      </c>
      <c r="BF311" s="72">
        <v>229.77963553282737</v>
      </c>
      <c r="BG311" s="72">
        <v>113.32755541351513</v>
      </c>
      <c r="BH311" s="76">
        <v>111.325649040201</v>
      </c>
      <c r="BI311" s="73">
        <v>10860.864220131394</v>
      </c>
      <c r="BJ311" s="72">
        <v>9880.8290737038551</v>
      </c>
      <c r="BK311" s="72">
        <v>8573.691599854681</v>
      </c>
      <c r="BL311" s="72">
        <v>7114.8233094151647</v>
      </c>
      <c r="BM311" s="72">
        <v>6433.7514453984786</v>
      </c>
      <c r="BN311" s="72">
        <v>5531.0812501693472</v>
      </c>
      <c r="BO311" s="72">
        <v>4211.3192594614566</v>
      </c>
      <c r="BP311" s="72">
        <v>3063.5621884227057</v>
      </c>
      <c r="BQ311" s="72">
        <v>2282.3088061415456</v>
      </c>
      <c r="BR311" s="72">
        <v>1579.5453699444511</v>
      </c>
      <c r="BS311" s="72">
        <v>1336.326682985924</v>
      </c>
      <c r="BT311" s="72">
        <v>1179.6432189652185</v>
      </c>
      <c r="BU311" s="72">
        <v>946.11964142997181</v>
      </c>
      <c r="BV311" s="72">
        <v>697.33150218325909</v>
      </c>
      <c r="BW311" s="72">
        <v>499.26485592969965</v>
      </c>
      <c r="BX311" s="72">
        <v>273.03122237101167</v>
      </c>
      <c r="BY311" s="76">
        <v>248.53681507518735</v>
      </c>
    </row>
    <row r="312" spans="1:77" x14ac:dyDescent="0.35">
      <c r="A312" s="65" t="s">
        <v>765</v>
      </c>
      <c r="B312" s="66" t="s">
        <v>391</v>
      </c>
      <c r="C312" s="65" t="s">
        <v>1346</v>
      </c>
      <c r="D312" s="65" t="s">
        <v>765</v>
      </c>
      <c r="E312" s="65" t="s">
        <v>764</v>
      </c>
      <c r="F312" s="65" t="s">
        <v>1357</v>
      </c>
      <c r="G312" s="66">
        <v>13188</v>
      </c>
      <c r="H312" s="68">
        <v>68326.1614990651</v>
      </c>
      <c r="I312" s="69">
        <v>5</v>
      </c>
      <c r="J31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54661</v>
      </c>
      <c r="K31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13188</v>
      </c>
      <c r="L312" s="88">
        <f>SUM(Table13453[[#This Row],[HC PiN]:[IDP PiN]])</f>
        <v>67849</v>
      </c>
      <c r="M312" s="68">
        <f>Table13453[[#This Row],[Total PiN]]*Table13453[[#This Row],[Boys (0-17)2]]</f>
        <v>17747.131251183506</v>
      </c>
      <c r="N312" s="68">
        <f>Table13453[[#This Row],[Total PiN]]*Table13453[[#This Row],[Men (18+)3]]</f>
        <v>16526.500164753943</v>
      </c>
      <c r="O312" s="68">
        <f>Table13453[[#This Row],[Total PiN]]*Table13453[[#This Row],[Girls (0-17)4]]</f>
        <v>17614.245493966111</v>
      </c>
      <c r="P312" s="68">
        <f>Table13453[[#This Row],[Total PiN]]*Table13453[[#This Row],[Women (18+)5]]</f>
        <v>15961.123090096464</v>
      </c>
      <c r="Q312" s="70">
        <v>0.26156805923718118</v>
      </c>
      <c r="R312" s="70">
        <v>0.2435776527989203</v>
      </c>
      <c r="S312" s="70">
        <v>0.25960950778885628</v>
      </c>
      <c r="T312" s="70">
        <v>0.23524478017504258</v>
      </c>
      <c r="U312" s="65">
        <v>17871.941458436668</v>
      </c>
      <c r="V312" s="65">
        <v>16642.726042702234</v>
      </c>
      <c r="W312" s="65">
        <v>17738.121155874192</v>
      </c>
      <c r="X312" s="71">
        <v>16073.372842052027</v>
      </c>
      <c r="Y312" s="67">
        <v>34514.667501138902</v>
      </c>
      <c r="Z312" s="67">
        <v>33811.49399792622</v>
      </c>
      <c r="AA312" s="66">
        <v>5769.335463367991</v>
      </c>
      <c r="AB312" s="65">
        <v>5201.3705189165312</v>
      </c>
      <c r="AC312" s="65">
        <v>4482.0003967403054</v>
      </c>
      <c r="AD312" s="65">
        <v>3710.4458662135789</v>
      </c>
      <c r="AE312" s="65">
        <v>3377.3353814628563</v>
      </c>
      <c r="AF312" s="65">
        <v>2836.5651060063778</v>
      </c>
      <c r="AG312" s="65">
        <v>2044.0478694469025</v>
      </c>
      <c r="AH312" s="65">
        <v>1528.0819667556343</v>
      </c>
      <c r="AI312" s="65">
        <v>1221.9340198095101</v>
      </c>
      <c r="AJ312" s="65">
        <v>872.04486077956074</v>
      </c>
      <c r="AK312" s="65">
        <v>769.19069502174341</v>
      </c>
      <c r="AL312" s="65">
        <v>690.46550215463378</v>
      </c>
      <c r="AM312" s="65">
        <v>539.6315064968262</v>
      </c>
      <c r="AN312" s="65">
        <v>353.97012090526334</v>
      </c>
      <c r="AO312" s="65">
        <v>220.00364752568535</v>
      </c>
      <c r="AP312" s="65">
        <v>106.59957447924799</v>
      </c>
      <c r="AQ312" s="71">
        <v>88.471501843561896</v>
      </c>
      <c r="AR312" s="66">
        <v>6180.8127743793711</v>
      </c>
      <c r="AS312" s="65">
        <v>5255.7792286045678</v>
      </c>
      <c r="AT312" s="65">
        <v>4269.2500072311896</v>
      </c>
      <c r="AU312" s="65">
        <v>3570.2386587967403</v>
      </c>
      <c r="AV312" s="65">
        <v>3604.1548274780716</v>
      </c>
      <c r="AW312" s="65">
        <v>3219.5384489246699</v>
      </c>
      <c r="AX312" s="65">
        <v>2332.6100242655843</v>
      </c>
      <c r="AY312" s="65">
        <v>1639.9462693294938</v>
      </c>
      <c r="AZ312" s="65">
        <v>1283.4470564055569</v>
      </c>
      <c r="BA312" s="65">
        <v>858.86167896996278</v>
      </c>
      <c r="BB312" s="65">
        <v>619.24156113267509</v>
      </c>
      <c r="BC312" s="65">
        <v>504.45415357762266</v>
      </c>
      <c r="BD312" s="65">
        <v>428.29599936850678</v>
      </c>
      <c r="BE312" s="65">
        <v>313.51243617512125</v>
      </c>
      <c r="BF312" s="65">
        <v>213.49664625040111</v>
      </c>
      <c r="BG312" s="65">
        <v>127.72768784303173</v>
      </c>
      <c r="BH312" s="71">
        <v>93.300042406329808</v>
      </c>
      <c r="BI312" s="66">
        <v>11950.148237747364</v>
      </c>
      <c r="BJ312" s="65">
        <v>10457.149747521098</v>
      </c>
      <c r="BK312" s="65">
        <v>8751.250403971495</v>
      </c>
      <c r="BL312" s="65">
        <v>7280.6845250103197</v>
      </c>
      <c r="BM312" s="65">
        <v>6981.4902089409261</v>
      </c>
      <c r="BN312" s="65">
        <v>6056.1035549310473</v>
      </c>
      <c r="BO312" s="65">
        <v>4376.6578937124868</v>
      </c>
      <c r="BP312" s="65">
        <v>3168.0282360851279</v>
      </c>
      <c r="BQ312" s="65">
        <v>2505.381076215067</v>
      </c>
      <c r="BR312" s="65">
        <v>1730.9065397495235</v>
      </c>
      <c r="BS312" s="65">
        <v>1388.4322561544186</v>
      </c>
      <c r="BT312" s="65">
        <v>1194.9196557322564</v>
      </c>
      <c r="BU312" s="65">
        <v>967.92750586533316</v>
      </c>
      <c r="BV312" s="65">
        <v>667.48255708038437</v>
      </c>
      <c r="BW312" s="65">
        <v>433.50029377608644</v>
      </c>
      <c r="BX312" s="65">
        <v>234.32726232227969</v>
      </c>
      <c r="BY312" s="71">
        <v>181.77154424989169</v>
      </c>
    </row>
    <row r="313" spans="1:77" x14ac:dyDescent="0.35">
      <c r="A313" s="72" t="s">
        <v>767</v>
      </c>
      <c r="B313" s="73" t="s">
        <v>391</v>
      </c>
      <c r="C313" s="72" t="s">
        <v>1346</v>
      </c>
      <c r="D313" s="72" t="s">
        <v>767</v>
      </c>
      <c r="E313" s="72" t="s">
        <v>945</v>
      </c>
      <c r="F313" s="72" t="s">
        <v>1358</v>
      </c>
      <c r="G313" s="73">
        <v>23947</v>
      </c>
      <c r="H313" s="74">
        <v>125927.69396292465</v>
      </c>
      <c r="I313" s="75">
        <v>5</v>
      </c>
      <c r="J31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100742</v>
      </c>
      <c r="K31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23947</v>
      </c>
      <c r="L313" s="89">
        <f>SUM(Table13453[[#This Row],[HC PiN]:[IDP PiN]])</f>
        <v>124689</v>
      </c>
      <c r="M313" s="74">
        <f>Table13453[[#This Row],[Total PiN]]*Table13453[[#This Row],[Boys (0-17)2]]</f>
        <v>32198.345949076785</v>
      </c>
      <c r="N313" s="74">
        <f>Table13453[[#This Row],[Total PiN]]*Table13453[[#This Row],[Men (18+)3]]</f>
        <v>29515.477235461705</v>
      </c>
      <c r="O313" s="74">
        <f>Table13453[[#This Row],[Total PiN]]*Table13453[[#This Row],[Girls (0-17)4]]</f>
        <v>33452.565100870401</v>
      </c>
      <c r="P313" s="74">
        <f>Table13453[[#This Row],[Total PiN]]*Table13453[[#This Row],[Women (18+)5]]</f>
        <v>29522.611714591094</v>
      </c>
      <c r="Q313" s="70">
        <v>0.25822924194657737</v>
      </c>
      <c r="R313" s="70">
        <v>0.23671275922865453</v>
      </c>
      <c r="S313" s="70">
        <v>0.26828802140421687</v>
      </c>
      <c r="T313" s="70">
        <v>0.23676997742055109</v>
      </c>
      <c r="U313" s="72">
        <v>32518.212952126618</v>
      </c>
      <c r="V313" s="72">
        <v>29808.691901265476</v>
      </c>
      <c r="W313" s="72">
        <v>33784.8918533088</v>
      </c>
      <c r="X313" s="76">
        <v>29815.897256223736</v>
      </c>
      <c r="Y313" s="67">
        <v>62326.904853392094</v>
      </c>
      <c r="Z313" s="67">
        <v>63600.789109532532</v>
      </c>
      <c r="AA313" s="73">
        <v>11162.240771119452</v>
      </c>
      <c r="AB313" s="72">
        <v>9943.4760879362875</v>
      </c>
      <c r="AC313" s="72">
        <v>8436.880943774082</v>
      </c>
      <c r="AD313" s="72">
        <v>6804.8397296297717</v>
      </c>
      <c r="AE313" s="72">
        <v>5739.0379562660455</v>
      </c>
      <c r="AF313" s="72">
        <v>4840.2469519924398</v>
      </c>
      <c r="AG313" s="72">
        <v>3996.1989045104087</v>
      </c>
      <c r="AH313" s="72">
        <v>3160.2179572027526</v>
      </c>
      <c r="AI313" s="72">
        <v>2486.596237438333</v>
      </c>
      <c r="AJ313" s="72">
        <v>1732.3821521192058</v>
      </c>
      <c r="AK313" s="72">
        <v>1389.7309877375299</v>
      </c>
      <c r="AL313" s="72">
        <v>1228.3378475634911</v>
      </c>
      <c r="AM313" s="72">
        <v>997.41241118291566</v>
      </c>
      <c r="AN313" s="72">
        <v>703.47536195546058</v>
      </c>
      <c r="AO313" s="72">
        <v>484.41827653059318</v>
      </c>
      <c r="AP313" s="72">
        <v>284.64615699638807</v>
      </c>
      <c r="AQ313" s="76">
        <v>210.65037557738782</v>
      </c>
      <c r="AR313" s="73">
        <v>10720.583578664433</v>
      </c>
      <c r="AS313" s="72">
        <v>9555.9168551043094</v>
      </c>
      <c r="AT313" s="72">
        <v>8109.6712567443565</v>
      </c>
      <c r="AU313" s="72">
        <v>6701.4433279283057</v>
      </c>
      <c r="AV313" s="72">
        <v>6080.3443482504435</v>
      </c>
      <c r="AW313" s="72">
        <v>5313.8240334541906</v>
      </c>
      <c r="AX313" s="72">
        <v>4136.0155347040363</v>
      </c>
      <c r="AY313" s="72">
        <v>3029.7077421722784</v>
      </c>
      <c r="AZ313" s="72">
        <v>2420.8707902040924</v>
      </c>
      <c r="BA313" s="72">
        <v>1669.6940409678443</v>
      </c>
      <c r="BB313" s="72">
        <v>1284.231200489663</v>
      </c>
      <c r="BC313" s="72">
        <v>1025.1849886679472</v>
      </c>
      <c r="BD313" s="72">
        <v>739.08253356006389</v>
      </c>
      <c r="BE313" s="72">
        <v>568.88885092132239</v>
      </c>
      <c r="BF313" s="72">
        <v>438.46885034422218</v>
      </c>
      <c r="BG313" s="72">
        <v>297.61970832855167</v>
      </c>
      <c r="BH313" s="76">
        <v>235.35721288603767</v>
      </c>
      <c r="BI313" s="73">
        <v>21882.824349783881</v>
      </c>
      <c r="BJ313" s="72">
        <v>19499.392943040599</v>
      </c>
      <c r="BK313" s="72">
        <v>16546.552200518439</v>
      </c>
      <c r="BL313" s="72">
        <v>13506.283057558079</v>
      </c>
      <c r="BM313" s="72">
        <v>11819.382304516492</v>
      </c>
      <c r="BN313" s="72">
        <v>10154.070985446629</v>
      </c>
      <c r="BO313" s="72">
        <v>8132.2144392144446</v>
      </c>
      <c r="BP313" s="72">
        <v>6189.9256993750305</v>
      </c>
      <c r="BQ313" s="72">
        <v>4907.4670276424267</v>
      </c>
      <c r="BR313" s="72">
        <v>3402.0761930870513</v>
      </c>
      <c r="BS313" s="72">
        <v>2673.9621882271931</v>
      </c>
      <c r="BT313" s="72">
        <v>2253.5228362314388</v>
      </c>
      <c r="BU313" s="72">
        <v>1736.4949447429797</v>
      </c>
      <c r="BV313" s="72">
        <v>1272.3642128767829</v>
      </c>
      <c r="BW313" s="72">
        <v>922.88712687481541</v>
      </c>
      <c r="BX313" s="72">
        <v>582.26586532493991</v>
      </c>
      <c r="BY313" s="76">
        <v>446.00758846342558</v>
      </c>
    </row>
    <row r="314" spans="1:77" x14ac:dyDescent="0.35">
      <c r="A314" s="65" t="s">
        <v>769</v>
      </c>
      <c r="B314" s="66" t="s">
        <v>391</v>
      </c>
      <c r="C314" s="65" t="s">
        <v>1346</v>
      </c>
      <c r="D314" s="65" t="s">
        <v>769</v>
      </c>
      <c r="E314" s="65" t="s">
        <v>768</v>
      </c>
      <c r="F314" s="65" t="s">
        <v>1359</v>
      </c>
      <c r="G314" s="66">
        <v>6265</v>
      </c>
      <c r="H314" s="68">
        <v>46483.553538667838</v>
      </c>
      <c r="I314" s="69">
        <v>4</v>
      </c>
      <c r="J31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18593</v>
      </c>
      <c r="K31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5012</v>
      </c>
      <c r="L314" s="88">
        <f>SUM(Table13453[[#This Row],[HC PiN]:[IDP PiN]])</f>
        <v>23605</v>
      </c>
      <c r="M314" s="68">
        <f>Table13453[[#This Row],[Total PiN]]*Table13453[[#This Row],[Boys (0-17)2]]</f>
        <v>6344.4809388264612</v>
      </c>
      <c r="N314" s="68">
        <f>Table13453[[#This Row],[Total PiN]]*Table13453[[#This Row],[Men (18+)3]]</f>
        <v>5232.0618924352439</v>
      </c>
      <c r="O314" s="68">
        <f>Table13453[[#This Row],[Total PiN]]*Table13453[[#This Row],[Girls (0-17)4]]</f>
        <v>6360.8302862928722</v>
      </c>
      <c r="P314" s="68">
        <f>Table13453[[#This Row],[Total PiN]]*Table13453[[#This Row],[Women (18+)5]]</f>
        <v>5667.6268824454264</v>
      </c>
      <c r="Q314" s="70">
        <v>0.26877699380751796</v>
      </c>
      <c r="R314" s="70">
        <v>0.22165057794684362</v>
      </c>
      <c r="S314" s="70">
        <v>0.26946961602596364</v>
      </c>
      <c r="T314" s="70">
        <v>0.24010281221967492</v>
      </c>
      <c r="U314" s="65">
        <v>12493.709781613956</v>
      </c>
      <c r="V314" s="65">
        <v>10303.106506868775</v>
      </c>
      <c r="W314" s="65">
        <v>12525.905323587147</v>
      </c>
      <c r="X314" s="71">
        <v>11160.83192659797</v>
      </c>
      <c r="Y314" s="67">
        <v>22796.816288482732</v>
      </c>
      <c r="Z314" s="67">
        <v>23686.737250185117</v>
      </c>
      <c r="AA314" s="66">
        <v>4628.9083167114841</v>
      </c>
      <c r="AB314" s="65">
        <v>3721.7586653715671</v>
      </c>
      <c r="AC314" s="65">
        <v>2808.4719989452633</v>
      </c>
      <c r="AD314" s="65">
        <v>2217.1500567462826</v>
      </c>
      <c r="AE314" s="65">
        <v>2058.5190264232397</v>
      </c>
      <c r="AF314" s="65">
        <v>1799.5292070075488</v>
      </c>
      <c r="AG314" s="65">
        <v>1521.0939340354382</v>
      </c>
      <c r="AH314" s="65">
        <v>1219.8776977286591</v>
      </c>
      <c r="AI314" s="65">
        <v>945.57248745956974</v>
      </c>
      <c r="AJ314" s="65">
        <v>663.12845451965984</v>
      </c>
      <c r="AK314" s="65">
        <v>545.2306972934432</v>
      </c>
      <c r="AL314" s="65">
        <v>490.27336383828072</v>
      </c>
      <c r="AM314" s="65">
        <v>409.18563811183179</v>
      </c>
      <c r="AN314" s="65">
        <v>285.48221127770967</v>
      </c>
      <c r="AO314" s="65">
        <v>190.5966220610529</v>
      </c>
      <c r="AP314" s="65">
        <v>99.911191120060536</v>
      </c>
      <c r="AQ314" s="71">
        <v>82.047681534020299</v>
      </c>
      <c r="AR314" s="66">
        <v>4673.252648592942</v>
      </c>
      <c r="AS314" s="65">
        <v>3704.0170893395953</v>
      </c>
      <c r="AT314" s="65">
        <v>2767.6456059938319</v>
      </c>
      <c r="AU314" s="65">
        <v>2194.1636944832208</v>
      </c>
      <c r="AV314" s="65">
        <v>2076.0521471853531</v>
      </c>
      <c r="AW314" s="65">
        <v>1849.5782270848108</v>
      </c>
      <c r="AX314" s="65">
        <v>1522.3300398949591</v>
      </c>
      <c r="AY314" s="65">
        <v>1108.5303332107726</v>
      </c>
      <c r="AZ314" s="65">
        <v>793.05224207240644</v>
      </c>
      <c r="BA314" s="65">
        <v>540.21144759336062</v>
      </c>
      <c r="BB314" s="65">
        <v>444.95206506973221</v>
      </c>
      <c r="BC314" s="65">
        <v>363.65613160365564</v>
      </c>
      <c r="BD314" s="65">
        <v>274.63872416020308</v>
      </c>
      <c r="BE314" s="65">
        <v>198.09194879614299</v>
      </c>
      <c r="BF314" s="65">
        <v>137.42887067028423</v>
      </c>
      <c r="BG314" s="65">
        <v>85.108262042801172</v>
      </c>
      <c r="BH314" s="71">
        <v>64.106810688660119</v>
      </c>
      <c r="BI314" s="66">
        <v>9302.1609653044252</v>
      </c>
      <c r="BJ314" s="65">
        <v>7425.7757547111623</v>
      </c>
      <c r="BK314" s="65">
        <v>5576.1176049390951</v>
      </c>
      <c r="BL314" s="65">
        <v>4411.3137512295025</v>
      </c>
      <c r="BM314" s="65">
        <v>4134.5711736085923</v>
      </c>
      <c r="BN314" s="65">
        <v>3649.1074340923592</v>
      </c>
      <c r="BO314" s="65">
        <v>3043.4239739303971</v>
      </c>
      <c r="BP314" s="65">
        <v>2328.4080309394321</v>
      </c>
      <c r="BQ314" s="65">
        <v>1738.6247295319763</v>
      </c>
      <c r="BR314" s="65">
        <v>1203.3399021130208</v>
      </c>
      <c r="BS314" s="65">
        <v>990.18276236317547</v>
      </c>
      <c r="BT314" s="65">
        <v>853.92949544193652</v>
      </c>
      <c r="BU314" s="65">
        <v>683.82436227203493</v>
      </c>
      <c r="BV314" s="65">
        <v>483.57416007385268</v>
      </c>
      <c r="BW314" s="65">
        <v>328.02549273133707</v>
      </c>
      <c r="BX314" s="65">
        <v>185.01945316286168</v>
      </c>
      <c r="BY314" s="71">
        <v>146.15449222268043</v>
      </c>
    </row>
    <row r="315" spans="1:77" x14ac:dyDescent="0.35">
      <c r="A315" s="72" t="s">
        <v>771</v>
      </c>
      <c r="B315" s="73" t="s">
        <v>391</v>
      </c>
      <c r="C315" s="72" t="s">
        <v>1346</v>
      </c>
      <c r="D315" s="72" t="s">
        <v>771</v>
      </c>
      <c r="E315" s="72" t="s">
        <v>770</v>
      </c>
      <c r="F315" s="72" t="s">
        <v>1360</v>
      </c>
      <c r="G315" s="73">
        <v>9654</v>
      </c>
      <c r="H315" s="74">
        <v>41335.2846629716</v>
      </c>
      <c r="I315" s="75">
        <v>4</v>
      </c>
      <c r="J31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16534</v>
      </c>
      <c r="K31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7723</v>
      </c>
      <c r="L315" s="89">
        <f>SUM(Table13453[[#This Row],[HC PiN]:[IDP PiN]])</f>
        <v>24257</v>
      </c>
      <c r="M315" s="74">
        <f>Table13453[[#This Row],[Total PiN]]*Table13453[[#This Row],[Boys (0-17)2]]</f>
        <v>6166.789172653298</v>
      </c>
      <c r="N315" s="74">
        <f>Table13453[[#This Row],[Total PiN]]*Table13453[[#This Row],[Men (18+)3]]</f>
        <v>5834.6275246842333</v>
      </c>
      <c r="O315" s="74">
        <f>Table13453[[#This Row],[Total PiN]]*Table13453[[#This Row],[Girls (0-17)4]]</f>
        <v>6396.2149780218806</v>
      </c>
      <c r="P315" s="74">
        <f>Table13453[[#This Row],[Total PiN]]*Table13453[[#This Row],[Women (18+)5]]</f>
        <v>5859.3683246405835</v>
      </c>
      <c r="Q315" s="70">
        <v>0.25422719926838844</v>
      </c>
      <c r="R315" s="70">
        <v>0.24053376446733865</v>
      </c>
      <c r="S315" s="70">
        <v>0.26368532704051945</v>
      </c>
      <c r="T315" s="70">
        <v>0.24155370922375327</v>
      </c>
      <c r="U315" s="72">
        <v>10508.553650828842</v>
      </c>
      <c r="V315" s="72">
        <v>9942.5316253136061</v>
      </c>
      <c r="W315" s="72">
        <v>10899.508054668633</v>
      </c>
      <c r="X315" s="76">
        <v>9984.6913321605098</v>
      </c>
      <c r="Y315" s="67">
        <v>20451.085276142447</v>
      </c>
      <c r="Z315" s="67">
        <v>20884.199386829143</v>
      </c>
      <c r="AA315" s="73">
        <v>3824.5482169019692</v>
      </c>
      <c r="AB315" s="72">
        <v>3220.9483211300562</v>
      </c>
      <c r="AC315" s="72">
        <v>2574.197013234947</v>
      </c>
      <c r="AD315" s="72">
        <v>2072.0648943255878</v>
      </c>
      <c r="AE315" s="72">
        <v>1879.6958494166909</v>
      </c>
      <c r="AF315" s="72">
        <v>1637.6036419178497</v>
      </c>
      <c r="AG315" s="72">
        <v>1394.7370761057869</v>
      </c>
      <c r="AH315" s="72">
        <v>1106.2128527445752</v>
      </c>
      <c r="AI315" s="72">
        <v>828.2843969389038</v>
      </c>
      <c r="AJ315" s="72">
        <v>573.6576270415419</v>
      </c>
      <c r="AK315" s="72">
        <v>475.12785891660189</v>
      </c>
      <c r="AL315" s="72">
        <v>419.3865266110617</v>
      </c>
      <c r="AM315" s="72">
        <v>329.72377051612187</v>
      </c>
      <c r="AN315" s="72">
        <v>229.53126631146637</v>
      </c>
      <c r="AO315" s="72">
        <v>157.13112258974331</v>
      </c>
      <c r="AP315" s="72">
        <v>92.897978745172864</v>
      </c>
      <c r="AQ315" s="76">
        <v>68.450973381068081</v>
      </c>
      <c r="AR315" s="73">
        <v>3759.6429624520565</v>
      </c>
      <c r="AS315" s="72">
        <v>3098.3471411278524</v>
      </c>
      <c r="AT315" s="72">
        <v>2431.6342701597482</v>
      </c>
      <c r="AU315" s="72">
        <v>2007.6284679616219</v>
      </c>
      <c r="AV315" s="72">
        <v>2029.8203617388183</v>
      </c>
      <c r="AW315" s="72">
        <v>1831.5590885200938</v>
      </c>
      <c r="AX315" s="72">
        <v>1378.8429182638613</v>
      </c>
      <c r="AY315" s="72">
        <v>1016.3211581187466</v>
      </c>
      <c r="AZ315" s="72">
        <v>843.79222424913564</v>
      </c>
      <c r="BA315" s="72">
        <v>582.86074375618296</v>
      </c>
      <c r="BB315" s="72">
        <v>434.7597471154719</v>
      </c>
      <c r="BC315" s="72">
        <v>342.22287475248783</v>
      </c>
      <c r="BD315" s="72">
        <v>252.10533069492149</v>
      </c>
      <c r="BE315" s="72">
        <v>180.37411732269121</v>
      </c>
      <c r="BF315" s="72">
        <v>125.82330173252272</v>
      </c>
      <c r="BG315" s="72">
        <v>71.684270969532108</v>
      </c>
      <c r="BH315" s="76">
        <v>63.666297206707654</v>
      </c>
      <c r="BI315" s="73">
        <v>7584.1911793540266</v>
      </c>
      <c r="BJ315" s="72">
        <v>6319.2954622579091</v>
      </c>
      <c r="BK315" s="72">
        <v>5005.8312833946957</v>
      </c>
      <c r="BL315" s="72">
        <v>4079.6933622872111</v>
      </c>
      <c r="BM315" s="72">
        <v>3909.5162111555087</v>
      </c>
      <c r="BN315" s="72">
        <v>3469.162730437944</v>
      </c>
      <c r="BO315" s="72">
        <v>2773.5799943696479</v>
      </c>
      <c r="BP315" s="72">
        <v>2122.5340108633222</v>
      </c>
      <c r="BQ315" s="72">
        <v>1672.0766211880393</v>
      </c>
      <c r="BR315" s="72">
        <v>1156.5183707977249</v>
      </c>
      <c r="BS315" s="72">
        <v>909.88760603207379</v>
      </c>
      <c r="BT315" s="72">
        <v>761.60940136354964</v>
      </c>
      <c r="BU315" s="72">
        <v>581.82910121104339</v>
      </c>
      <c r="BV315" s="72">
        <v>409.90538363415766</v>
      </c>
      <c r="BW315" s="72">
        <v>282.95442432226611</v>
      </c>
      <c r="BX315" s="72">
        <v>164.58224971470494</v>
      </c>
      <c r="BY315" s="76">
        <v>132.11727058777569</v>
      </c>
    </row>
    <row r="316" spans="1:77" x14ac:dyDescent="0.35">
      <c r="A316" s="65" t="s">
        <v>772</v>
      </c>
      <c r="B316" s="66" t="s">
        <v>391</v>
      </c>
      <c r="C316" s="65" t="s">
        <v>1346</v>
      </c>
      <c r="D316" s="65" t="s">
        <v>772</v>
      </c>
      <c r="E316" s="65" t="s">
        <v>391</v>
      </c>
      <c r="F316" s="65" t="s">
        <v>1346</v>
      </c>
      <c r="G316" s="66">
        <v>70718</v>
      </c>
      <c r="H316" s="68">
        <v>143818.97495742826</v>
      </c>
      <c r="I316" s="69">
        <v>5</v>
      </c>
      <c r="J31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115055</v>
      </c>
      <c r="K31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70718</v>
      </c>
      <c r="L316" s="88">
        <f>SUM(Table13453[[#This Row],[HC PiN]:[IDP PiN]])</f>
        <v>185773</v>
      </c>
      <c r="M316" s="68">
        <f>Table13453[[#This Row],[Total PiN]]*Table13453[[#This Row],[Boys (0-17)2]]</f>
        <v>46415.844631517895</v>
      </c>
      <c r="N316" s="68">
        <f>Table13453[[#This Row],[Total PiN]]*Table13453[[#This Row],[Men (18+)3]]</f>
        <v>49410.695589187701</v>
      </c>
      <c r="O316" s="68">
        <f>Table13453[[#This Row],[Total PiN]]*Table13453[[#This Row],[Girls (0-17)4]]</f>
        <v>46586.250550068915</v>
      </c>
      <c r="P316" s="68">
        <f>Table13453[[#This Row],[Total PiN]]*Table13453[[#This Row],[Women (18+)5]]</f>
        <v>43360.209229225526</v>
      </c>
      <c r="Q316" s="70">
        <v>0.24985247927049622</v>
      </c>
      <c r="R316" s="70">
        <v>0.2659735030881113</v>
      </c>
      <c r="S316" s="70">
        <v>0.25076975959945158</v>
      </c>
      <c r="T316" s="70">
        <v>0.23340425804194112</v>
      </c>
      <c r="U316" s="65">
        <v>35933.527459254859</v>
      </c>
      <c r="V316" s="65">
        <v>38252.036579968546</v>
      </c>
      <c r="W316" s="65">
        <v>36065.449775913832</v>
      </c>
      <c r="X316" s="71">
        <v>33567.961142291053</v>
      </c>
      <c r="Y316" s="67">
        <v>74185.564039223405</v>
      </c>
      <c r="Z316" s="67">
        <v>69633.410918204885</v>
      </c>
      <c r="AA316" s="66">
        <v>11281.929432131779</v>
      </c>
      <c r="AB316" s="65">
        <v>10529.010259904931</v>
      </c>
      <c r="AC316" s="65">
        <v>9395.0497899868606</v>
      </c>
      <c r="AD316" s="65">
        <v>7901.2283955724815</v>
      </c>
      <c r="AE316" s="65">
        <v>7221.298230728019</v>
      </c>
      <c r="AF316" s="65">
        <v>6116.6280924668054</v>
      </c>
      <c r="AG316" s="65">
        <v>4500.2970984528765</v>
      </c>
      <c r="AH316" s="65">
        <v>3379.6181292847205</v>
      </c>
      <c r="AI316" s="65">
        <v>2695.1070261363561</v>
      </c>
      <c r="AJ316" s="65">
        <v>1833.1833091378305</v>
      </c>
      <c r="AK316" s="65">
        <v>1398.4442099979499</v>
      </c>
      <c r="AL316" s="65">
        <v>1162.4309124930064</v>
      </c>
      <c r="AM316" s="65">
        <v>846.61357778149909</v>
      </c>
      <c r="AN316" s="65">
        <v>571.46378067939384</v>
      </c>
      <c r="AO316" s="65">
        <v>392.62592672871222</v>
      </c>
      <c r="AP316" s="65">
        <v>220.39520927714565</v>
      </c>
      <c r="AQ316" s="71">
        <v>188.08753744451315</v>
      </c>
      <c r="AR316" s="66">
        <v>11608.14570900597</v>
      </c>
      <c r="AS316" s="65">
        <v>10488.583938573936</v>
      </c>
      <c r="AT316" s="65">
        <v>9080.7937144734497</v>
      </c>
      <c r="AU316" s="65">
        <v>7923.8040533579133</v>
      </c>
      <c r="AV316" s="65">
        <v>8432.3225103284658</v>
      </c>
      <c r="AW316" s="65">
        <v>7700.6383193852298</v>
      </c>
      <c r="AX316" s="65">
        <v>5542.3673692277025</v>
      </c>
      <c r="AY316" s="65">
        <v>3881.1271229931308</v>
      </c>
      <c r="AZ316" s="65">
        <v>2981.9818760468179</v>
      </c>
      <c r="BA316" s="65">
        <v>1979.4727341974799</v>
      </c>
      <c r="BB316" s="65">
        <v>1471.7079302237341</v>
      </c>
      <c r="BC316" s="65">
        <v>1109.6150975991777</v>
      </c>
      <c r="BD316" s="65">
        <v>739.56355663897534</v>
      </c>
      <c r="BE316" s="65">
        <v>504.83863676482042</v>
      </c>
      <c r="BF316" s="65">
        <v>346.8641892589298</v>
      </c>
      <c r="BG316" s="65">
        <v>226.11916345318028</v>
      </c>
      <c r="BH316" s="71">
        <v>167.61811769448985</v>
      </c>
      <c r="BI316" s="66">
        <v>22890.075141137746</v>
      </c>
      <c r="BJ316" s="65">
        <v>21017.594198478866</v>
      </c>
      <c r="BK316" s="65">
        <v>18475.84350446031</v>
      </c>
      <c r="BL316" s="65">
        <v>15825.032448930391</v>
      </c>
      <c r="BM316" s="65">
        <v>15653.620741056484</v>
      </c>
      <c r="BN316" s="65">
        <v>13817.266411852037</v>
      </c>
      <c r="BO316" s="65">
        <v>10042.664467680581</v>
      </c>
      <c r="BP316" s="65">
        <v>7260.7452522778513</v>
      </c>
      <c r="BQ316" s="65">
        <v>5677.0889021831745</v>
      </c>
      <c r="BR316" s="65">
        <v>3812.6560433353116</v>
      </c>
      <c r="BS316" s="65">
        <v>2870.152140221684</v>
      </c>
      <c r="BT316" s="65">
        <v>2272.0460100921846</v>
      </c>
      <c r="BU316" s="65">
        <v>1586.1771344204744</v>
      </c>
      <c r="BV316" s="65">
        <v>1076.3024174442141</v>
      </c>
      <c r="BW316" s="65">
        <v>739.49011598764218</v>
      </c>
      <c r="BX316" s="65">
        <v>446.51437273032587</v>
      </c>
      <c r="BY316" s="71">
        <v>355.70565513900294</v>
      </c>
    </row>
    <row r="317" spans="1:77" x14ac:dyDescent="0.35">
      <c r="A317" s="72" t="s">
        <v>774</v>
      </c>
      <c r="B317" s="73" t="s">
        <v>391</v>
      </c>
      <c r="C317" s="72" t="s">
        <v>1346</v>
      </c>
      <c r="D317" s="72" t="s">
        <v>774</v>
      </c>
      <c r="E317" s="72" t="s">
        <v>773</v>
      </c>
      <c r="F317" s="72" t="s">
        <v>1361</v>
      </c>
      <c r="G317" s="73">
        <v>9951</v>
      </c>
      <c r="H317" s="74">
        <v>57745.876802625258</v>
      </c>
      <c r="I317" s="75">
        <v>4</v>
      </c>
      <c r="J31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23098</v>
      </c>
      <c r="K31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7961</v>
      </c>
      <c r="L317" s="89">
        <f>SUM(Table13453[[#This Row],[HC PiN]:[IDP PiN]])</f>
        <v>31059</v>
      </c>
      <c r="M317" s="74">
        <f>Table13453[[#This Row],[Total PiN]]*Table13453[[#This Row],[Boys (0-17)2]]</f>
        <v>7860.0841972801463</v>
      </c>
      <c r="N317" s="74">
        <f>Table13453[[#This Row],[Total PiN]]*Table13453[[#This Row],[Men (18+)3]]</f>
        <v>7545.6654393164836</v>
      </c>
      <c r="O317" s="74">
        <f>Table13453[[#This Row],[Total PiN]]*Table13453[[#This Row],[Girls (0-17)4]]</f>
        <v>8080.5164069235307</v>
      </c>
      <c r="P317" s="74">
        <f>Table13453[[#This Row],[Total PiN]]*Table13453[[#This Row],[Women (18+)5]]</f>
        <v>7572.7339564798449</v>
      </c>
      <c r="Q317" s="70">
        <v>0.2530694548208296</v>
      </c>
      <c r="R317" s="70">
        <v>0.24294618111711527</v>
      </c>
      <c r="S317" s="70">
        <v>0.26016666366990343</v>
      </c>
      <c r="T317" s="70">
        <v>0.24381770039215186</v>
      </c>
      <c r="U317" s="72">
        <v>14613.717560591165</v>
      </c>
      <c r="V317" s="72">
        <v>14029.140244457221</v>
      </c>
      <c r="W317" s="72">
        <v>15023.552108432285</v>
      </c>
      <c r="X317" s="76">
        <v>14079.466889144598</v>
      </c>
      <c r="Y317" s="67">
        <v>28642.857805048385</v>
      </c>
      <c r="Z317" s="67">
        <v>29103.018997576881</v>
      </c>
      <c r="AA317" s="73">
        <v>5316.2351731337358</v>
      </c>
      <c r="AB317" s="72">
        <v>4440.7236729528977</v>
      </c>
      <c r="AC317" s="72">
        <v>3518.4909659365076</v>
      </c>
      <c r="AD317" s="72">
        <v>2845.371401486183</v>
      </c>
      <c r="AE317" s="72">
        <v>2670.8944012157572</v>
      </c>
      <c r="AF317" s="72">
        <v>2302.1430566526142</v>
      </c>
      <c r="AG317" s="72">
        <v>1776.161828645673</v>
      </c>
      <c r="AH317" s="72">
        <v>1418.8023017104447</v>
      </c>
      <c r="AI317" s="72">
        <v>1207.5307223380323</v>
      </c>
      <c r="AJ317" s="72">
        <v>871.01227272039932</v>
      </c>
      <c r="AK317" s="72">
        <v>722.25518273073828</v>
      </c>
      <c r="AL317" s="72">
        <v>652.90010463643694</v>
      </c>
      <c r="AM317" s="72">
        <v>549.50776003622718</v>
      </c>
      <c r="AN317" s="72">
        <v>369.17837686057305</v>
      </c>
      <c r="AO317" s="72">
        <v>230.70835677409769</v>
      </c>
      <c r="AP317" s="72">
        <v>129.91796977614862</v>
      </c>
      <c r="AQ317" s="76">
        <v>81.18544997041792</v>
      </c>
      <c r="AR317" s="73">
        <v>5231.4696855643742</v>
      </c>
      <c r="AS317" s="72">
        <v>4307.2690296577348</v>
      </c>
      <c r="AT317" s="72">
        <v>3379.0395371606237</v>
      </c>
      <c r="AU317" s="72">
        <v>2802.1131118131066</v>
      </c>
      <c r="AV317" s="72">
        <v>2884.2092044402002</v>
      </c>
      <c r="AW317" s="72">
        <v>2594.4913999475034</v>
      </c>
      <c r="AX317" s="72">
        <v>1892.1310099861246</v>
      </c>
      <c r="AY317" s="72">
        <v>1343.8610636745834</v>
      </c>
      <c r="AZ317" s="72">
        <v>1033.0541150658403</v>
      </c>
      <c r="BA317" s="72">
        <v>741.73590701334967</v>
      </c>
      <c r="BB317" s="72">
        <v>660.03507782202303</v>
      </c>
      <c r="BC317" s="72">
        <v>556.03760505130913</v>
      </c>
      <c r="BD317" s="72">
        <v>414.28587289402117</v>
      </c>
      <c r="BE317" s="72">
        <v>309.73126236942215</v>
      </c>
      <c r="BF317" s="72">
        <v>225.51064849356777</v>
      </c>
      <c r="BG317" s="72">
        <v>166.99913011941874</v>
      </c>
      <c r="BH317" s="76">
        <v>100.88414397518409</v>
      </c>
      <c r="BI317" s="73">
        <v>10547.704858698113</v>
      </c>
      <c r="BJ317" s="72">
        <v>8747.9927026106325</v>
      </c>
      <c r="BK317" s="72">
        <v>6897.5305030971313</v>
      </c>
      <c r="BL317" s="72">
        <v>5647.4845132992878</v>
      </c>
      <c r="BM317" s="72">
        <v>5555.1036056559569</v>
      </c>
      <c r="BN317" s="72">
        <v>4896.6344566001171</v>
      </c>
      <c r="BO317" s="72">
        <v>3668.2928386317972</v>
      </c>
      <c r="BP317" s="72">
        <v>2762.6633653850281</v>
      </c>
      <c r="BQ317" s="72">
        <v>2240.5848374038724</v>
      </c>
      <c r="BR317" s="72">
        <v>1612.7481797337491</v>
      </c>
      <c r="BS317" s="72">
        <v>1382.2902605527613</v>
      </c>
      <c r="BT317" s="72">
        <v>1208.9377096877461</v>
      </c>
      <c r="BU317" s="72">
        <v>963.79363293024824</v>
      </c>
      <c r="BV317" s="72">
        <v>678.90963922999515</v>
      </c>
      <c r="BW317" s="72">
        <v>456.21900526766547</v>
      </c>
      <c r="BX317" s="72">
        <v>296.91709989556733</v>
      </c>
      <c r="BY317" s="76">
        <v>182.06959394560201</v>
      </c>
    </row>
    <row r="318" spans="1:77" x14ac:dyDescent="0.35">
      <c r="A318" s="65" t="s">
        <v>776</v>
      </c>
      <c r="B318" s="66" t="s">
        <v>391</v>
      </c>
      <c r="C318" s="65" t="s">
        <v>1346</v>
      </c>
      <c r="D318" s="65" t="s">
        <v>776</v>
      </c>
      <c r="E318" s="65" t="s">
        <v>775</v>
      </c>
      <c r="F318" s="65" t="s">
        <v>1362</v>
      </c>
      <c r="G318" s="66">
        <v>7414</v>
      </c>
      <c r="H318" s="68">
        <v>57109.803317443162</v>
      </c>
      <c r="I318" s="69">
        <v>5</v>
      </c>
      <c r="J31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45688</v>
      </c>
      <c r="K31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7414</v>
      </c>
      <c r="L318" s="88">
        <f>SUM(Table13453[[#This Row],[HC PiN]:[IDP PiN]])</f>
        <v>53102</v>
      </c>
      <c r="M318" s="68">
        <f>Table13453[[#This Row],[Total PiN]]*Table13453[[#This Row],[Boys (0-17)2]]</f>
        <v>13012.940509070921</v>
      </c>
      <c r="N318" s="68">
        <f>Table13453[[#This Row],[Total PiN]]*Table13453[[#This Row],[Men (18+)3]]</f>
        <v>13367.787462238164</v>
      </c>
      <c r="O318" s="68">
        <f>Table13453[[#This Row],[Total PiN]]*Table13453[[#This Row],[Girls (0-17)4]]</f>
        <v>13303.928955190586</v>
      </c>
      <c r="P318" s="68">
        <f>Table13453[[#This Row],[Total PiN]]*Table13453[[#This Row],[Women (18+)5]]</f>
        <v>13417.343073500328</v>
      </c>
      <c r="Q318" s="70">
        <v>0.2450555630498083</v>
      </c>
      <c r="R318" s="70">
        <v>0.25173792818044827</v>
      </c>
      <c r="S318" s="70">
        <v>0.2505353650557528</v>
      </c>
      <c r="T318" s="70">
        <v>0.25267114371399058</v>
      </c>
      <c r="U318" s="65">
        <v>13995.075007619844</v>
      </c>
      <c r="V318" s="65">
        <v>14376.703565926033</v>
      </c>
      <c r="W318" s="65">
        <v>14308.025422397866</v>
      </c>
      <c r="X318" s="71">
        <v>14429.999321499416</v>
      </c>
      <c r="Y318" s="67">
        <v>28371.778573545875</v>
      </c>
      <c r="Z318" s="67">
        <v>28738.02474389728</v>
      </c>
      <c r="AA318" s="66">
        <v>4231.3609078549598</v>
      </c>
      <c r="AB318" s="65">
        <v>4161.0485761533582</v>
      </c>
      <c r="AC318" s="65">
        <v>3887.056253757984</v>
      </c>
      <c r="AD318" s="65">
        <v>3275.9390974032831</v>
      </c>
      <c r="AE318" s="65">
        <v>2845.4019512883065</v>
      </c>
      <c r="AF318" s="65">
        <v>2392.5037965782685</v>
      </c>
      <c r="AG318" s="65">
        <v>1800.57988080468</v>
      </c>
      <c r="AH318" s="65">
        <v>1414.9400250263648</v>
      </c>
      <c r="AI318" s="65">
        <v>1212.90956739693</v>
      </c>
      <c r="AJ318" s="65">
        <v>871.72621142767798</v>
      </c>
      <c r="AK318" s="65">
        <v>722.13085261185063</v>
      </c>
      <c r="AL318" s="65">
        <v>638.00379127690053</v>
      </c>
      <c r="AM318" s="65">
        <v>496.47930256916698</v>
      </c>
      <c r="AN318" s="65">
        <v>337.7703906457935</v>
      </c>
      <c r="AO318" s="65">
        <v>224.24854653604515</v>
      </c>
      <c r="AP318" s="65">
        <v>133.96893807783394</v>
      </c>
      <c r="AQ318" s="71">
        <v>91.956654487884109</v>
      </c>
      <c r="AR318" s="66">
        <v>4222.3099687754311</v>
      </c>
      <c r="AS318" s="65">
        <v>4085.2865640232703</v>
      </c>
      <c r="AT318" s="65">
        <v>3733.5073204988444</v>
      </c>
      <c r="AU318" s="65">
        <v>3177.8893109969799</v>
      </c>
      <c r="AV318" s="65">
        <v>2905.866321630635</v>
      </c>
      <c r="AW318" s="65">
        <v>2557.3006845978762</v>
      </c>
      <c r="AX318" s="65">
        <v>1982.7901246200563</v>
      </c>
      <c r="AY318" s="65">
        <v>1434.1736269256453</v>
      </c>
      <c r="AZ318" s="65">
        <v>1097.3970314294245</v>
      </c>
      <c r="BA318" s="65">
        <v>764.81497537726455</v>
      </c>
      <c r="BB318" s="65">
        <v>626.59743069237174</v>
      </c>
      <c r="BC318" s="65">
        <v>521.67779180925777</v>
      </c>
      <c r="BD318" s="65">
        <v>394.52867451543216</v>
      </c>
      <c r="BE318" s="65">
        <v>314.05463107542602</v>
      </c>
      <c r="BF318" s="65">
        <v>246.32846416330605</v>
      </c>
      <c r="BG318" s="65">
        <v>182.33892480721036</v>
      </c>
      <c r="BH318" s="71">
        <v>124.91672760744301</v>
      </c>
      <c r="BI318" s="66">
        <v>8453.6708766303927</v>
      </c>
      <c r="BJ318" s="65">
        <v>8246.3351401766304</v>
      </c>
      <c r="BK318" s="65">
        <v>7620.5635742568275</v>
      </c>
      <c r="BL318" s="65">
        <v>6453.8284084002635</v>
      </c>
      <c r="BM318" s="65">
        <v>5751.2682729189419</v>
      </c>
      <c r="BN318" s="65">
        <v>4949.8044811761456</v>
      </c>
      <c r="BO318" s="65">
        <v>3783.3700054247356</v>
      </c>
      <c r="BP318" s="65">
        <v>2849.1136519520096</v>
      </c>
      <c r="BQ318" s="65">
        <v>2310.3065988263543</v>
      </c>
      <c r="BR318" s="65">
        <v>1636.5411868049425</v>
      </c>
      <c r="BS318" s="65">
        <v>1348.7282833042223</v>
      </c>
      <c r="BT318" s="65">
        <v>1159.6815830861585</v>
      </c>
      <c r="BU318" s="65">
        <v>891.00797708459913</v>
      </c>
      <c r="BV318" s="65">
        <v>651.8250217212194</v>
      </c>
      <c r="BW318" s="65">
        <v>470.57701069935115</v>
      </c>
      <c r="BX318" s="65">
        <v>316.30786288504424</v>
      </c>
      <c r="BY318" s="71">
        <v>216.87338209532714</v>
      </c>
    </row>
    <row r="319" spans="1:77" x14ac:dyDescent="0.35">
      <c r="A319" s="72" t="s">
        <v>394</v>
      </c>
      <c r="B319" s="73" t="s">
        <v>391</v>
      </c>
      <c r="C319" s="72" t="s">
        <v>1346</v>
      </c>
      <c r="D319" s="72" t="s">
        <v>394</v>
      </c>
      <c r="E319" s="72" t="s">
        <v>946</v>
      </c>
      <c r="F319" s="72" t="s">
        <v>1363</v>
      </c>
      <c r="G319" s="73">
        <v>7349</v>
      </c>
      <c r="H319" s="74">
        <v>73261.329084414276</v>
      </c>
      <c r="I319" s="75">
        <v>2</v>
      </c>
      <c r="J31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14652</v>
      </c>
      <c r="K31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4409</v>
      </c>
      <c r="L319" s="89">
        <f>SUM(Table13453[[#This Row],[HC PiN]:[IDP PiN]])</f>
        <v>19061</v>
      </c>
      <c r="M319" s="74">
        <f>Table13453[[#This Row],[Total PiN]]*Table13453[[#This Row],[Boys (0-17)2]]</f>
        <v>4827.5573804301639</v>
      </c>
      <c r="N319" s="74">
        <f>Table13453[[#This Row],[Total PiN]]*Table13453[[#This Row],[Men (18+)3]]</f>
        <v>4731.1839903484279</v>
      </c>
      <c r="O319" s="74">
        <f>Table13453[[#This Row],[Total PiN]]*Table13453[[#This Row],[Girls (0-17)4]]</f>
        <v>5048.3011063118465</v>
      </c>
      <c r="P319" s="74">
        <f>Table13453[[#This Row],[Total PiN]]*Table13453[[#This Row],[Women (18+)5]]</f>
        <v>4453.9575229095553</v>
      </c>
      <c r="Q319" s="70">
        <v>0.25326884111170261</v>
      </c>
      <c r="R319" s="70">
        <v>0.24821279000831165</v>
      </c>
      <c r="S319" s="70">
        <v>0.26484975113120229</v>
      </c>
      <c r="T319" s="70">
        <v>0.23366861774878314</v>
      </c>
      <c r="U319" s="72">
        <v>18554.811915512677</v>
      </c>
      <c r="V319" s="72">
        <v>18184.398891759534</v>
      </c>
      <c r="W319" s="72">
        <v>19403.244775548232</v>
      </c>
      <c r="X319" s="76">
        <v>17118.873501593807</v>
      </c>
      <c r="Y319" s="67">
        <v>36739.210807272211</v>
      </c>
      <c r="Z319" s="67">
        <v>36522.118277142043</v>
      </c>
      <c r="AA319" s="73">
        <v>6116.957962270224</v>
      </c>
      <c r="AB319" s="72">
        <v>5683.178202021023</v>
      </c>
      <c r="AC319" s="72">
        <v>5033.7498913013796</v>
      </c>
      <c r="AD319" s="72">
        <v>4135.8946917671192</v>
      </c>
      <c r="AE319" s="72">
        <v>3543.3940924574208</v>
      </c>
      <c r="AF319" s="72">
        <v>2922.3399998503046</v>
      </c>
      <c r="AG319" s="72">
        <v>2132.6211989628432</v>
      </c>
      <c r="AH319" s="72">
        <v>1608.590248636938</v>
      </c>
      <c r="AI319" s="72">
        <v>1313.3840618369511</v>
      </c>
      <c r="AJ319" s="72">
        <v>938.07281140832765</v>
      </c>
      <c r="AK319" s="72">
        <v>807.08684588107519</v>
      </c>
      <c r="AL319" s="72">
        <v>728.01013209892176</v>
      </c>
      <c r="AM319" s="72">
        <v>573.52328064910682</v>
      </c>
      <c r="AN319" s="72">
        <v>406.15935842499948</v>
      </c>
      <c r="AO319" s="72">
        <v>283.47222966365229</v>
      </c>
      <c r="AP319" s="72">
        <v>169.59829152010602</v>
      </c>
      <c r="AQ319" s="76">
        <v>126.08497839164777</v>
      </c>
      <c r="AR319" s="73">
        <v>6092.7275921338205</v>
      </c>
      <c r="AS319" s="72">
        <v>5436.2067554888026</v>
      </c>
      <c r="AT319" s="72">
        <v>4635.1856315852538</v>
      </c>
      <c r="AU319" s="72">
        <v>3936.8069975417784</v>
      </c>
      <c r="AV319" s="72">
        <v>3925.4114207412363</v>
      </c>
      <c r="AW319" s="72">
        <v>3496.4497913923856</v>
      </c>
      <c r="AX319" s="72">
        <v>2522.4087613676716</v>
      </c>
      <c r="AY319" s="72">
        <v>1757.8795545592488</v>
      </c>
      <c r="AZ319" s="72">
        <v>1340.3811093633044</v>
      </c>
      <c r="BA319" s="72">
        <v>913.56366892349502</v>
      </c>
      <c r="BB319" s="72">
        <v>721.2441295940547</v>
      </c>
      <c r="BC319" s="72">
        <v>593.48846454538784</v>
      </c>
      <c r="BD319" s="72">
        <v>463.53297459572423</v>
      </c>
      <c r="BE319" s="72">
        <v>352.23546731025533</v>
      </c>
      <c r="BF319" s="72">
        <v>259.01713760261964</v>
      </c>
      <c r="BG319" s="72">
        <v>160.74613852362478</v>
      </c>
      <c r="BH319" s="76">
        <v>131.92521200356364</v>
      </c>
      <c r="BI319" s="73">
        <v>12209.685554404043</v>
      </c>
      <c r="BJ319" s="72">
        <v>11119.384957509823</v>
      </c>
      <c r="BK319" s="72">
        <v>9668.9355228866334</v>
      </c>
      <c r="BL319" s="72">
        <v>8072.7016893088976</v>
      </c>
      <c r="BM319" s="72">
        <v>7468.8055131986594</v>
      </c>
      <c r="BN319" s="72">
        <v>6418.7897912426888</v>
      </c>
      <c r="BO319" s="72">
        <v>4655.0299603305148</v>
      </c>
      <c r="BP319" s="72">
        <v>3366.4698031961871</v>
      </c>
      <c r="BQ319" s="72">
        <v>2653.7651712002557</v>
      </c>
      <c r="BR319" s="72">
        <v>1851.6364803318224</v>
      </c>
      <c r="BS319" s="72">
        <v>1528.3309754751301</v>
      </c>
      <c r="BT319" s="72">
        <v>1321.4985966443096</v>
      </c>
      <c r="BU319" s="72">
        <v>1037.0562552448312</v>
      </c>
      <c r="BV319" s="72">
        <v>758.39482573525493</v>
      </c>
      <c r="BW319" s="72">
        <v>542.48936726627187</v>
      </c>
      <c r="BX319" s="72">
        <v>330.34443004373077</v>
      </c>
      <c r="BY319" s="76">
        <v>258.0101903952114</v>
      </c>
    </row>
    <row r="320" spans="1:77" x14ac:dyDescent="0.35">
      <c r="A320" s="65" t="s">
        <v>396</v>
      </c>
      <c r="B320" s="66" t="s">
        <v>391</v>
      </c>
      <c r="C320" s="65" t="s">
        <v>1346</v>
      </c>
      <c r="D320" s="65" t="s">
        <v>396</v>
      </c>
      <c r="E320" s="65" t="s">
        <v>397</v>
      </c>
      <c r="F320" s="65" t="s">
        <v>1364</v>
      </c>
      <c r="G320" s="66">
        <v>14717</v>
      </c>
      <c r="H320" s="68">
        <v>97427.409287275368</v>
      </c>
      <c r="I320" s="69">
        <v>2</v>
      </c>
      <c r="J32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19485</v>
      </c>
      <c r="K32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8830</v>
      </c>
      <c r="L320" s="88">
        <f>SUM(Table13453[[#This Row],[HC PiN]:[IDP PiN]])</f>
        <v>28315</v>
      </c>
      <c r="M320" s="68">
        <f>Table13453[[#This Row],[Total PiN]]*Table13453[[#This Row],[Boys (0-17)2]]</f>
        <v>7209.5826002602071</v>
      </c>
      <c r="N320" s="68">
        <f>Table13453[[#This Row],[Total PiN]]*Table13453[[#This Row],[Men (18+)3]]</f>
        <v>6913.7743225691775</v>
      </c>
      <c r="O320" s="68">
        <f>Table13453[[#This Row],[Total PiN]]*Table13453[[#This Row],[Girls (0-17)4]]</f>
        <v>7370.2663631115183</v>
      </c>
      <c r="P320" s="68">
        <f>Table13453[[#This Row],[Total PiN]]*Table13453[[#This Row],[Women (18+)5]]</f>
        <v>6821.3767140591108</v>
      </c>
      <c r="Q320" s="70">
        <v>0.25462061099276734</v>
      </c>
      <c r="R320" s="70">
        <v>0.2441735589817827</v>
      </c>
      <c r="S320" s="70">
        <v>0.26029547459337871</v>
      </c>
      <c r="T320" s="70">
        <v>0.24091035543207173</v>
      </c>
      <c r="U320" s="65">
        <v>24807.026480168472</v>
      </c>
      <c r="V320" s="65">
        <v>23789.197268048814</v>
      </c>
      <c r="W320" s="65">
        <v>25359.913738834694</v>
      </c>
      <c r="X320" s="71">
        <v>23471.271800223436</v>
      </c>
      <c r="Y320" s="67">
        <v>48596.223748217286</v>
      </c>
      <c r="Z320" s="67">
        <v>48831.185539058133</v>
      </c>
      <c r="AA320" s="66">
        <v>8130.2555888007728</v>
      </c>
      <c r="AB320" s="65">
        <v>7427.3020628854738</v>
      </c>
      <c r="AC320" s="65">
        <v>6483.9182026219269</v>
      </c>
      <c r="AD320" s="65">
        <v>5378.156542626898</v>
      </c>
      <c r="AE320" s="65">
        <v>4831.7576004442599</v>
      </c>
      <c r="AF320" s="65">
        <v>4072.3498170891535</v>
      </c>
      <c r="AG320" s="65">
        <v>3006.1185418570576</v>
      </c>
      <c r="AH320" s="65">
        <v>2313.9185826587636</v>
      </c>
      <c r="AI320" s="65">
        <v>1943.4507082623345</v>
      </c>
      <c r="AJ320" s="65">
        <v>1367.506830029638</v>
      </c>
      <c r="AK320" s="65">
        <v>1092.1440067639492</v>
      </c>
      <c r="AL320" s="65">
        <v>941.14648607847596</v>
      </c>
      <c r="AM320" s="65">
        <v>715.98398555087692</v>
      </c>
      <c r="AN320" s="65">
        <v>481.61472570926344</v>
      </c>
      <c r="AO320" s="65">
        <v>319.39892542885673</v>
      </c>
      <c r="AP320" s="65">
        <v>194.11391941724878</v>
      </c>
      <c r="AQ320" s="71">
        <v>132.04901283318029</v>
      </c>
      <c r="AR320" s="66">
        <v>8217.7905195434196</v>
      </c>
      <c r="AS320" s="65">
        <v>7272.8998619315225</v>
      </c>
      <c r="AT320" s="65">
        <v>6152.5022384347294</v>
      </c>
      <c r="AU320" s="65">
        <v>5212.0245229226421</v>
      </c>
      <c r="AV320" s="65">
        <v>5213.723087542061</v>
      </c>
      <c r="AW320" s="65">
        <v>4627.2542930569371</v>
      </c>
      <c r="AX320" s="65">
        <v>3265.0467169435651</v>
      </c>
      <c r="AY320" s="65">
        <v>2275.8430387699855</v>
      </c>
      <c r="AZ320" s="65">
        <v>1807.3626152985655</v>
      </c>
      <c r="BA320" s="65">
        <v>1232.052002201669</v>
      </c>
      <c r="BB320" s="65">
        <v>941.95662684024967</v>
      </c>
      <c r="BC320" s="65">
        <v>757.3471328775903</v>
      </c>
      <c r="BD320" s="65">
        <v>582.4361836970063</v>
      </c>
      <c r="BE320" s="65">
        <v>421.85708721530278</v>
      </c>
      <c r="BF320" s="65">
        <v>293.42039601986147</v>
      </c>
      <c r="BG320" s="65">
        <v>189.77077520594244</v>
      </c>
      <c r="BH320" s="71">
        <v>132.93664971624077</v>
      </c>
      <c r="BI320" s="66">
        <v>16348.046108344191</v>
      </c>
      <c r="BJ320" s="65">
        <v>14700.201924817002</v>
      </c>
      <c r="BK320" s="65">
        <v>12636.420441056654</v>
      </c>
      <c r="BL320" s="65">
        <v>10590.181065549541</v>
      </c>
      <c r="BM320" s="65">
        <v>10045.480687986319</v>
      </c>
      <c r="BN320" s="65">
        <v>8699.6041101460905</v>
      </c>
      <c r="BO320" s="65">
        <v>6271.1652588006236</v>
      </c>
      <c r="BP320" s="65">
        <v>4589.7616214287491</v>
      </c>
      <c r="BQ320" s="65">
        <v>3750.8133235609002</v>
      </c>
      <c r="BR320" s="65">
        <v>2599.5588322313065</v>
      </c>
      <c r="BS320" s="65">
        <v>2034.1006336041983</v>
      </c>
      <c r="BT320" s="65">
        <v>1698.493618956066</v>
      </c>
      <c r="BU320" s="65">
        <v>1298.420169247883</v>
      </c>
      <c r="BV320" s="65">
        <v>903.47181292456628</v>
      </c>
      <c r="BW320" s="65">
        <v>612.81932144871814</v>
      </c>
      <c r="BX320" s="65">
        <v>383.88469462319119</v>
      </c>
      <c r="BY320" s="71">
        <v>264.98566254942108</v>
      </c>
    </row>
    <row r="321" spans="1:77" x14ac:dyDescent="0.35">
      <c r="A321" s="72" t="s">
        <v>778</v>
      </c>
      <c r="B321" s="73" t="s">
        <v>391</v>
      </c>
      <c r="C321" s="72" t="s">
        <v>1346</v>
      </c>
      <c r="D321" s="72" t="s">
        <v>778</v>
      </c>
      <c r="E321" s="72" t="s">
        <v>947</v>
      </c>
      <c r="F321" s="72" t="s">
        <v>1365</v>
      </c>
      <c r="G321" s="73">
        <v>5960</v>
      </c>
      <c r="H321" s="74">
        <v>28134.469534170195</v>
      </c>
      <c r="I321" s="75">
        <v>3</v>
      </c>
      <c r="J32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8440</v>
      </c>
      <c r="K32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4172</v>
      </c>
      <c r="L321" s="89">
        <f>SUM(Table13453[[#This Row],[HC PiN]:[IDP PiN]])</f>
        <v>12612</v>
      </c>
      <c r="M321" s="74">
        <f>Table13453[[#This Row],[Total PiN]]*Table13453[[#This Row],[Boys (0-17)2]]</f>
        <v>3185.330634334106</v>
      </c>
      <c r="N321" s="74">
        <f>Table13453[[#This Row],[Total PiN]]*Table13453[[#This Row],[Men (18+)3]]</f>
        <v>3182.7007217874852</v>
      </c>
      <c r="O321" s="74">
        <f>Table13453[[#This Row],[Total PiN]]*Table13453[[#This Row],[Girls (0-17)4]]</f>
        <v>3061.801007845374</v>
      </c>
      <c r="P321" s="74">
        <f>Table13453[[#This Row],[Total PiN]]*Table13453[[#This Row],[Women (18+)5]]</f>
        <v>3182.1676360330362</v>
      </c>
      <c r="Q321" s="70">
        <v>0.25256348194847017</v>
      </c>
      <c r="R321" s="70">
        <v>0.25235495732536356</v>
      </c>
      <c r="S321" s="70">
        <v>0.24276887153864368</v>
      </c>
      <c r="T321" s="70">
        <v>0.2523126891875227</v>
      </c>
      <c r="U321" s="72">
        <v>7105.7395883231784</v>
      </c>
      <c r="V321" s="72">
        <v>7099.8728586672605</v>
      </c>
      <c r="W321" s="72">
        <v>6830.1734201488489</v>
      </c>
      <c r="X321" s="76">
        <v>7098.6836670309103</v>
      </c>
      <c r="Y321" s="67">
        <v>14205.612446990439</v>
      </c>
      <c r="Z321" s="67">
        <v>13928.85708717976</v>
      </c>
      <c r="AA321" s="73">
        <v>2109.6765549322809</v>
      </c>
      <c r="AB321" s="72">
        <v>1993.1326034959677</v>
      </c>
      <c r="AC321" s="72">
        <v>1797.0460372814953</v>
      </c>
      <c r="AD321" s="72">
        <v>1504.1902560790127</v>
      </c>
      <c r="AE321" s="72">
        <v>1324.8304249929661</v>
      </c>
      <c r="AF321" s="72">
        <v>1136.952414441168</v>
      </c>
      <c r="AG321" s="72">
        <v>916.43937257268601</v>
      </c>
      <c r="AH321" s="72">
        <v>733.25357125394316</v>
      </c>
      <c r="AI321" s="72">
        <v>595.16703085926918</v>
      </c>
      <c r="AJ321" s="72">
        <v>431.99126866133048</v>
      </c>
      <c r="AK321" s="72">
        <v>386.56994138239713</v>
      </c>
      <c r="AL321" s="72">
        <v>340.49551198362354</v>
      </c>
      <c r="AM321" s="72">
        <v>232.34211184166995</v>
      </c>
      <c r="AN321" s="72">
        <v>164.93816450738285</v>
      </c>
      <c r="AO321" s="72">
        <v>123.22238991552442</v>
      </c>
      <c r="AP321" s="72">
        <v>72.80785324356448</v>
      </c>
      <c r="AQ321" s="76">
        <v>65.801579735477787</v>
      </c>
      <c r="AR321" s="73">
        <v>2094.4113635915069</v>
      </c>
      <c r="AS321" s="72">
        <v>2072.6239258743212</v>
      </c>
      <c r="AT321" s="72">
        <v>1927.2426648239596</v>
      </c>
      <c r="AU321" s="72">
        <v>1638.7512438871124</v>
      </c>
      <c r="AV321" s="72">
        <v>1457.5182558754145</v>
      </c>
      <c r="AW321" s="72">
        <v>1276.1484336651104</v>
      </c>
      <c r="AX321" s="72">
        <v>1016.4897658611523</v>
      </c>
      <c r="AY321" s="72">
        <v>733.06073767466455</v>
      </c>
      <c r="AZ321" s="72">
        <v>541.61355287503591</v>
      </c>
      <c r="BA321" s="72">
        <v>368.70667573353614</v>
      </c>
      <c r="BB321" s="72">
        <v>292.2789126848823</v>
      </c>
      <c r="BC321" s="72">
        <v>243.01241518535048</v>
      </c>
      <c r="BD321" s="72">
        <v>198.82618836022743</v>
      </c>
      <c r="BE321" s="72">
        <v>145.0576141523542</v>
      </c>
      <c r="BF321" s="72">
        <v>99.155469880275447</v>
      </c>
      <c r="BG321" s="72">
        <v>53.764123934214702</v>
      </c>
      <c r="BH321" s="76">
        <v>46.951102931319781</v>
      </c>
      <c r="BI321" s="73">
        <v>4204.0879185237882</v>
      </c>
      <c r="BJ321" s="72">
        <v>4065.7565293702892</v>
      </c>
      <c r="BK321" s="72">
        <v>3724.2887021054548</v>
      </c>
      <c r="BL321" s="72">
        <v>3142.9414999661253</v>
      </c>
      <c r="BM321" s="72">
        <v>2782.3486808683801</v>
      </c>
      <c r="BN321" s="72">
        <v>2413.100848106279</v>
      </c>
      <c r="BO321" s="72">
        <v>1932.929138433838</v>
      </c>
      <c r="BP321" s="72">
        <v>1466.3143089286077</v>
      </c>
      <c r="BQ321" s="72">
        <v>1136.7805837343049</v>
      </c>
      <c r="BR321" s="72">
        <v>800.69794439486657</v>
      </c>
      <c r="BS321" s="72">
        <v>678.8488540672796</v>
      </c>
      <c r="BT321" s="72">
        <v>583.50792716897411</v>
      </c>
      <c r="BU321" s="72">
        <v>431.16830020189735</v>
      </c>
      <c r="BV321" s="72">
        <v>309.99577865973703</v>
      </c>
      <c r="BW321" s="72">
        <v>222.37785979579982</v>
      </c>
      <c r="BX321" s="72">
        <v>126.57197717777923</v>
      </c>
      <c r="BY321" s="76">
        <v>112.7526826667976</v>
      </c>
    </row>
    <row r="322" spans="1:77" x14ac:dyDescent="0.35">
      <c r="A322" s="65" t="s">
        <v>399</v>
      </c>
      <c r="B322" s="66" t="s">
        <v>948</v>
      </c>
      <c r="C322" s="65" t="s">
        <v>1366</v>
      </c>
      <c r="D322" s="65" t="s">
        <v>399</v>
      </c>
      <c r="E322" s="65" t="s">
        <v>400</v>
      </c>
      <c r="F322" s="65" t="s">
        <v>1367</v>
      </c>
      <c r="G322" s="66">
        <v>3090</v>
      </c>
      <c r="H322" s="68">
        <v>76778.899825910717</v>
      </c>
      <c r="I322" s="69">
        <v>2</v>
      </c>
      <c r="J32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15356</v>
      </c>
      <c r="K32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1854</v>
      </c>
      <c r="L322" s="88">
        <f>SUM(Table13453[[#This Row],[HC PiN]:[IDP PiN]])</f>
        <v>17210</v>
      </c>
      <c r="M322" s="68">
        <f>Table13453[[#This Row],[Total PiN]]*Table13453[[#This Row],[Boys (0-17)2]]</f>
        <v>4660.3460144445189</v>
      </c>
      <c r="N322" s="68">
        <f>Table13453[[#This Row],[Total PiN]]*Table13453[[#This Row],[Men (18+)3]]</f>
        <v>4090.3988654983414</v>
      </c>
      <c r="O322" s="68">
        <f>Table13453[[#This Row],[Total PiN]]*Table13453[[#This Row],[Girls (0-17)4]]</f>
        <v>4363.2795147599018</v>
      </c>
      <c r="P322" s="68">
        <f>Table13453[[#This Row],[Total PiN]]*Table13453[[#This Row],[Women (18+)5]]</f>
        <v>4095.9756052972307</v>
      </c>
      <c r="Q322" s="70">
        <v>0.27079291193750837</v>
      </c>
      <c r="R322" s="70">
        <v>0.23767570398014767</v>
      </c>
      <c r="S322" s="70">
        <v>0.25353163943985485</v>
      </c>
      <c r="T322" s="70">
        <v>0.23799974464248871</v>
      </c>
      <c r="U322" s="65">
        <v>20791.181859216616</v>
      </c>
      <c r="V322" s="65">
        <v>18248.479066944568</v>
      </c>
      <c r="W322" s="65">
        <v>19465.880347251532</v>
      </c>
      <c r="X322" s="71">
        <v>18273.358552497972</v>
      </c>
      <c r="Y322" s="67">
        <v>39039.660926161188</v>
      </c>
      <c r="Z322" s="67">
        <v>37739.2388997495</v>
      </c>
      <c r="AA322" s="66">
        <v>6626.7556668238585</v>
      </c>
      <c r="AB322" s="65">
        <v>5712.5713886505</v>
      </c>
      <c r="AC322" s="65">
        <v>4668.686590819937</v>
      </c>
      <c r="AD322" s="65">
        <v>3978.8761087592488</v>
      </c>
      <c r="AE322" s="65">
        <v>3444.2322476490817</v>
      </c>
      <c r="AF322" s="65">
        <v>3015.1510598362124</v>
      </c>
      <c r="AG322" s="65">
        <v>2424.3213673202358</v>
      </c>
      <c r="AH322" s="65">
        <v>1778.1852627827834</v>
      </c>
      <c r="AI322" s="65">
        <v>1444.8245546038786</v>
      </c>
      <c r="AJ322" s="65">
        <v>1117.3032560795841</v>
      </c>
      <c r="AK322" s="65">
        <v>963.48425571914709</v>
      </c>
      <c r="AL322" s="65">
        <v>830.03097531193589</v>
      </c>
      <c r="AM322" s="65">
        <v>627.7183711870955</v>
      </c>
      <c r="AN322" s="65">
        <v>421.81430549151941</v>
      </c>
      <c r="AO322" s="65">
        <v>304.71679369177798</v>
      </c>
      <c r="AP322" s="65">
        <v>192.39510443386985</v>
      </c>
      <c r="AQ322" s="71">
        <v>188.17159058883689</v>
      </c>
      <c r="AR322" s="66">
        <v>7101.7888111608609</v>
      </c>
      <c r="AS322" s="65">
        <v>6098.9845271021377</v>
      </c>
      <c r="AT322" s="65">
        <v>4962.6633576407321</v>
      </c>
      <c r="AU322" s="65">
        <v>4251.8370613559991</v>
      </c>
      <c r="AV322" s="65">
        <v>3644.1691919427681</v>
      </c>
      <c r="AW322" s="65">
        <v>3176.0904324106486</v>
      </c>
      <c r="AX322" s="65">
        <v>2560.64628791013</v>
      </c>
      <c r="AY322" s="65">
        <v>1795.6111438527528</v>
      </c>
      <c r="AZ322" s="65">
        <v>1385.5736374969774</v>
      </c>
      <c r="BA322" s="65">
        <v>1010.9171677777787</v>
      </c>
      <c r="BB322" s="65">
        <v>810.81501443930483</v>
      </c>
      <c r="BC322" s="65">
        <v>708.02101744815707</v>
      </c>
      <c r="BD322" s="65">
        <v>595.99378878490734</v>
      </c>
      <c r="BE322" s="65">
        <v>404.84182742154843</v>
      </c>
      <c r="BF322" s="65">
        <v>269.01039272393768</v>
      </c>
      <c r="BG322" s="65">
        <v>118.37407809001962</v>
      </c>
      <c r="BH322" s="71">
        <v>144.32318860253295</v>
      </c>
      <c r="BI322" s="66">
        <v>13728.544477984722</v>
      </c>
      <c r="BJ322" s="65">
        <v>11811.555915752639</v>
      </c>
      <c r="BK322" s="65">
        <v>9631.3499484606727</v>
      </c>
      <c r="BL322" s="65">
        <v>8230.7131701152503</v>
      </c>
      <c r="BM322" s="65">
        <v>7088.4014395918493</v>
      </c>
      <c r="BN322" s="65">
        <v>6191.2414922468624</v>
      </c>
      <c r="BO322" s="65">
        <v>4984.9676552303672</v>
      </c>
      <c r="BP322" s="65">
        <v>3573.7964066355366</v>
      </c>
      <c r="BQ322" s="65">
        <v>2830.3981921008562</v>
      </c>
      <c r="BR322" s="65">
        <v>2128.2204238573631</v>
      </c>
      <c r="BS322" s="65">
        <v>1774.2992701584521</v>
      </c>
      <c r="BT322" s="65">
        <v>1538.0519927600928</v>
      </c>
      <c r="BU322" s="65">
        <v>1223.7121599720026</v>
      </c>
      <c r="BV322" s="65">
        <v>826.65613291306795</v>
      </c>
      <c r="BW322" s="65">
        <v>573.72718641571566</v>
      </c>
      <c r="BX322" s="65">
        <v>310.76918252388947</v>
      </c>
      <c r="BY322" s="71">
        <v>332.49477919136979</v>
      </c>
    </row>
    <row r="323" spans="1:77" x14ac:dyDescent="0.35">
      <c r="A323" s="72" t="s">
        <v>401</v>
      </c>
      <c r="B323" s="73" t="s">
        <v>948</v>
      </c>
      <c r="C323" s="72" t="s">
        <v>1366</v>
      </c>
      <c r="D323" s="72" t="s">
        <v>401</v>
      </c>
      <c r="E323" s="72" t="s">
        <v>402</v>
      </c>
      <c r="F323" s="72" t="s">
        <v>1368</v>
      </c>
      <c r="G323" s="73">
        <v>9958</v>
      </c>
      <c r="H323" s="74">
        <v>101120.77813338987</v>
      </c>
      <c r="I323" s="75">
        <v>4.5</v>
      </c>
      <c r="J32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2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23" s="89">
        <f>SUM(Table13453[[#This Row],[HC PiN]:[IDP PiN]])</f>
        <v>0</v>
      </c>
      <c r="M323" s="74">
        <f>Table13453[[#This Row],[Total PiN]]*Table13453[[#This Row],[Boys (0-17)2]]</f>
        <v>0</v>
      </c>
      <c r="N323" s="74">
        <f>Table13453[[#This Row],[Total PiN]]*Table13453[[#This Row],[Men (18+)3]]</f>
        <v>0</v>
      </c>
      <c r="O323" s="74">
        <f>Table13453[[#This Row],[Total PiN]]*Table13453[[#This Row],[Girls (0-17)4]]</f>
        <v>0</v>
      </c>
      <c r="P323" s="74">
        <f>Table13453[[#This Row],[Total PiN]]*Table13453[[#This Row],[Women (18+)5]]</f>
        <v>0</v>
      </c>
      <c r="Q323" s="70">
        <v>0.26578240797764252</v>
      </c>
      <c r="R323" s="70">
        <v>0.25308269514821452</v>
      </c>
      <c r="S323" s="70">
        <v>0.24486716697896721</v>
      </c>
      <c r="T323" s="70">
        <v>0.23626772989517558</v>
      </c>
      <c r="U323" s="72">
        <v>26876.123908865298</v>
      </c>
      <c r="V323" s="72">
        <v>25591.919065482947</v>
      </c>
      <c r="W323" s="72">
        <v>24761.158464231874</v>
      </c>
      <c r="X323" s="76">
        <v>23891.576694809737</v>
      </c>
      <c r="Y323" s="67">
        <v>52468.042974348245</v>
      </c>
      <c r="Z323" s="67">
        <v>48652.735159041607</v>
      </c>
      <c r="AA323" s="73">
        <v>8074.4727803626538</v>
      </c>
      <c r="AB323" s="72">
        <v>7262.0539268305656</v>
      </c>
      <c r="AC323" s="72">
        <v>6153.0906298546915</v>
      </c>
      <c r="AD323" s="72">
        <v>5272.4255927216873</v>
      </c>
      <c r="AE323" s="72">
        <v>4400.1665591232795</v>
      </c>
      <c r="AF323" s="72">
        <v>3862.9169576481895</v>
      </c>
      <c r="AG323" s="72">
        <v>3293.0129729365549</v>
      </c>
      <c r="AH323" s="72">
        <v>2447.1976431984749</v>
      </c>
      <c r="AI323" s="72">
        <v>1942.7385674147347</v>
      </c>
      <c r="AJ323" s="72">
        <v>1474.6066090712998</v>
      </c>
      <c r="AK323" s="72">
        <v>1210.9679273072118</v>
      </c>
      <c r="AL323" s="72">
        <v>1035.8292429995026</v>
      </c>
      <c r="AM323" s="72">
        <v>819.90013345540501</v>
      </c>
      <c r="AN323" s="72">
        <v>549.16875068531624</v>
      </c>
      <c r="AO323" s="72">
        <v>388.78544365080603</v>
      </c>
      <c r="AP323" s="72">
        <v>230.9287786979796</v>
      </c>
      <c r="AQ323" s="76">
        <v>234.47264308327158</v>
      </c>
      <c r="AR323" s="73">
        <v>8737.2158180583883</v>
      </c>
      <c r="AS323" s="72">
        <v>7873.4034564296671</v>
      </c>
      <c r="AT323" s="72">
        <v>6675.4475598863573</v>
      </c>
      <c r="AU323" s="72">
        <v>5841.3426969342108</v>
      </c>
      <c r="AV323" s="72">
        <v>5177.2934131117227</v>
      </c>
      <c r="AW323" s="72">
        <v>4516.1325887031726</v>
      </c>
      <c r="AX323" s="72">
        <v>3329.5244128879854</v>
      </c>
      <c r="AY323" s="72">
        <v>2364.4193201137705</v>
      </c>
      <c r="AZ323" s="72">
        <v>2098.8596983576854</v>
      </c>
      <c r="BA323" s="72">
        <v>1562.2394082766991</v>
      </c>
      <c r="BB323" s="72">
        <v>1165.0670785335633</v>
      </c>
      <c r="BC323" s="72">
        <v>982.28960100181121</v>
      </c>
      <c r="BD323" s="72">
        <v>792.83940701387064</v>
      </c>
      <c r="BE323" s="72">
        <v>550.8479803968321</v>
      </c>
      <c r="BF323" s="72">
        <v>384.79053867626698</v>
      </c>
      <c r="BG323" s="72">
        <v>209.60941249619398</v>
      </c>
      <c r="BH323" s="76">
        <v>206.72058347006245</v>
      </c>
      <c r="BI323" s="73">
        <v>16811.688598421042</v>
      </c>
      <c r="BJ323" s="72">
        <v>15135.457383260235</v>
      </c>
      <c r="BK323" s="72">
        <v>12828.538189741046</v>
      </c>
      <c r="BL323" s="72">
        <v>11113.768289655898</v>
      </c>
      <c r="BM323" s="72">
        <v>9577.4599722350013</v>
      </c>
      <c r="BN323" s="72">
        <v>8379.0495463513653</v>
      </c>
      <c r="BO323" s="72">
        <v>6622.5373858245393</v>
      </c>
      <c r="BP323" s="72">
        <v>4811.6169633122454</v>
      </c>
      <c r="BQ323" s="72">
        <v>4041.5982657724198</v>
      </c>
      <c r="BR323" s="72">
        <v>3036.846017347998</v>
      </c>
      <c r="BS323" s="72">
        <v>2376.0350058407762</v>
      </c>
      <c r="BT323" s="72">
        <v>2018.1188440013141</v>
      </c>
      <c r="BU323" s="72">
        <v>1612.7395404692757</v>
      </c>
      <c r="BV323" s="72">
        <v>1100.0167310821482</v>
      </c>
      <c r="BW323" s="72">
        <v>773.57598232707312</v>
      </c>
      <c r="BX323" s="72">
        <v>440.53819119417358</v>
      </c>
      <c r="BY323" s="76">
        <v>441.193226553334</v>
      </c>
    </row>
    <row r="324" spans="1:77" x14ac:dyDescent="0.35">
      <c r="A324" s="65" t="s">
        <v>403</v>
      </c>
      <c r="B324" s="66" t="s">
        <v>948</v>
      </c>
      <c r="C324" s="65" t="s">
        <v>1366</v>
      </c>
      <c r="D324" s="65" t="s">
        <v>403</v>
      </c>
      <c r="E324" s="65" t="s">
        <v>950</v>
      </c>
      <c r="F324" s="65" t="s">
        <v>1369</v>
      </c>
      <c r="G324" s="66">
        <v>75912</v>
      </c>
      <c r="H324" s="68">
        <v>190328.32066251346</v>
      </c>
      <c r="I324" s="69">
        <v>4.5</v>
      </c>
      <c r="J32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2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24" s="88">
        <f>SUM(Table13453[[#This Row],[HC PiN]:[IDP PiN]])</f>
        <v>0</v>
      </c>
      <c r="M324" s="68">
        <f>Table13453[[#This Row],[Total PiN]]*Table13453[[#This Row],[Boys (0-17)2]]</f>
        <v>0</v>
      </c>
      <c r="N324" s="68">
        <f>Table13453[[#This Row],[Total PiN]]*Table13453[[#This Row],[Men (18+)3]]</f>
        <v>0</v>
      </c>
      <c r="O324" s="68">
        <f>Table13453[[#This Row],[Total PiN]]*Table13453[[#This Row],[Girls (0-17)4]]</f>
        <v>0</v>
      </c>
      <c r="P324" s="68">
        <f>Table13453[[#This Row],[Total PiN]]*Table13453[[#This Row],[Women (18+)5]]</f>
        <v>0</v>
      </c>
      <c r="Q324" s="70">
        <v>0.27068094414014288</v>
      </c>
      <c r="R324" s="70">
        <v>0.25185237454250009</v>
      </c>
      <c r="S324" s="70">
        <v>0.24573861821625698</v>
      </c>
      <c r="T324" s="70">
        <v>0.23172806310109983</v>
      </c>
      <c r="U324" s="65">
        <v>51518.249533537004</v>
      </c>
      <c r="V324" s="65">
        <v>47934.639501540398</v>
      </c>
      <c r="W324" s="65">
        <v>46771.018527026732</v>
      </c>
      <c r="X324" s="71">
        <v>44104.413100409285</v>
      </c>
      <c r="Y324" s="67">
        <v>99452.889035077402</v>
      </c>
      <c r="Z324" s="67">
        <v>90875.431627436017</v>
      </c>
      <c r="AA324" s="66">
        <v>17097.518767040849</v>
      </c>
      <c r="AB324" s="65">
        <v>13718.187001155964</v>
      </c>
      <c r="AC324" s="65">
        <v>10493.241412496112</v>
      </c>
      <c r="AD324" s="65">
        <v>8972.6698484874833</v>
      </c>
      <c r="AE324" s="65">
        <v>8640.1062847788216</v>
      </c>
      <c r="AF324" s="65">
        <v>7840.2930668081199</v>
      </c>
      <c r="AG324" s="65">
        <v>6175.1391617400132</v>
      </c>
      <c r="AH324" s="65">
        <v>4501.0574159682401</v>
      </c>
      <c r="AI324" s="65">
        <v>3643.1494574121293</v>
      </c>
      <c r="AJ324" s="65">
        <v>2725.2831356247207</v>
      </c>
      <c r="AK324" s="65">
        <v>2155.9488710982519</v>
      </c>
      <c r="AL324" s="65">
        <v>1712.2089133947838</v>
      </c>
      <c r="AM324" s="65">
        <v>1146.5046977232537</v>
      </c>
      <c r="AN324" s="65">
        <v>743.37552334993586</v>
      </c>
      <c r="AO324" s="65">
        <v>546.30875596365479</v>
      </c>
      <c r="AP324" s="65">
        <v>437.11776336721266</v>
      </c>
      <c r="AQ324" s="71">
        <v>327.32155102649483</v>
      </c>
      <c r="AR324" s="66">
        <v>19077.614527081543</v>
      </c>
      <c r="AS324" s="65">
        <v>15085.189443713543</v>
      </c>
      <c r="AT324" s="65">
        <v>11401.282535173425</v>
      </c>
      <c r="AU324" s="65">
        <v>9795.018183993132</v>
      </c>
      <c r="AV324" s="65">
        <v>9498.1022003267135</v>
      </c>
      <c r="AW324" s="65">
        <v>8728.9404224121226</v>
      </c>
      <c r="AX324" s="65">
        <v>6954.2723591352133</v>
      </c>
      <c r="AY324" s="65">
        <v>4935.68354469717</v>
      </c>
      <c r="AZ324" s="65">
        <v>3862.4088675158637</v>
      </c>
      <c r="BA324" s="65">
        <v>2812.3351425609981</v>
      </c>
      <c r="BB324" s="65">
        <v>2247.6818150458898</v>
      </c>
      <c r="BC324" s="65">
        <v>1836.9549469333897</v>
      </c>
      <c r="BD324" s="65">
        <v>1296.9925316472459</v>
      </c>
      <c r="BE324" s="65">
        <v>815.68388259803896</v>
      </c>
      <c r="BF324" s="65">
        <v>529.49116330029312</v>
      </c>
      <c r="BG324" s="65">
        <v>317.11475562731317</v>
      </c>
      <c r="BH324" s="71">
        <v>258.12271331551227</v>
      </c>
      <c r="BI324" s="66">
        <v>36175.133294122388</v>
      </c>
      <c r="BJ324" s="65">
        <v>28803.376444869507</v>
      </c>
      <c r="BK324" s="65">
        <v>21894.523947669535</v>
      </c>
      <c r="BL324" s="65">
        <v>18767.688032480615</v>
      </c>
      <c r="BM324" s="65">
        <v>18138.208485105533</v>
      </c>
      <c r="BN324" s="65">
        <v>16569.233489220242</v>
      </c>
      <c r="BO324" s="65">
        <v>13129.411520875226</v>
      </c>
      <c r="BP324" s="65">
        <v>9436.7409606654128</v>
      </c>
      <c r="BQ324" s="65">
        <v>7505.5583249279935</v>
      </c>
      <c r="BR324" s="65">
        <v>5537.6182781857196</v>
      </c>
      <c r="BS324" s="65">
        <v>4403.6306861441408</v>
      </c>
      <c r="BT324" s="65">
        <v>3549.1638603281735</v>
      </c>
      <c r="BU324" s="65">
        <v>2443.4972293704996</v>
      </c>
      <c r="BV324" s="65">
        <v>1559.0594059479747</v>
      </c>
      <c r="BW324" s="65">
        <v>1075.7999192639479</v>
      </c>
      <c r="BX324" s="65">
        <v>754.23251899452589</v>
      </c>
      <c r="BY324" s="71">
        <v>585.44426434200705</v>
      </c>
    </row>
    <row r="325" spans="1:77" x14ac:dyDescent="0.35">
      <c r="A325" s="72" t="s">
        <v>782</v>
      </c>
      <c r="B325" s="73" t="s">
        <v>948</v>
      </c>
      <c r="C325" s="72" t="s">
        <v>1366</v>
      </c>
      <c r="D325" s="72" t="s">
        <v>782</v>
      </c>
      <c r="E325" s="72" t="s">
        <v>781</v>
      </c>
      <c r="F325" s="72" t="s">
        <v>1370</v>
      </c>
      <c r="G325" s="73">
        <v>1988</v>
      </c>
      <c r="H325" s="74">
        <v>68598.485114695533</v>
      </c>
      <c r="I325" s="75">
        <v>0</v>
      </c>
      <c r="J32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2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25" s="89">
        <f>SUM(Table13453[[#This Row],[HC PiN]:[IDP PiN]])</f>
        <v>0</v>
      </c>
      <c r="M325" s="74">
        <f>Table13453[[#This Row],[Total PiN]]*Table13453[[#This Row],[Boys (0-17)2]]</f>
        <v>0</v>
      </c>
      <c r="N325" s="74">
        <f>Table13453[[#This Row],[Total PiN]]*Table13453[[#This Row],[Men (18+)3]]</f>
        <v>0</v>
      </c>
      <c r="O325" s="74">
        <f>Table13453[[#This Row],[Total PiN]]*Table13453[[#This Row],[Girls (0-17)4]]</f>
        <v>0</v>
      </c>
      <c r="P325" s="74">
        <f>Table13453[[#This Row],[Total PiN]]*Table13453[[#This Row],[Women (18+)5]]</f>
        <v>0</v>
      </c>
      <c r="Q325" s="70">
        <v>0.26583753851485253</v>
      </c>
      <c r="R325" s="70">
        <v>0.24668223916956833</v>
      </c>
      <c r="S325" s="70">
        <v>0.24866492799176559</v>
      </c>
      <c r="T325" s="70">
        <v>0.23881529432381365</v>
      </c>
      <c r="U325" s="72">
        <v>18236.052428738411</v>
      </c>
      <c r="V325" s="72">
        <v>16922.027911733396</v>
      </c>
      <c r="W325" s="72">
        <v>17058.037361389968</v>
      </c>
      <c r="X325" s="76">
        <v>16382.367412833764</v>
      </c>
      <c r="Y325" s="67">
        <v>35158.080340471803</v>
      </c>
      <c r="Z325" s="67">
        <v>33440.404774223731</v>
      </c>
      <c r="AA325" s="73">
        <v>6520.2565651842242</v>
      </c>
      <c r="AB325" s="72">
        <v>5008.5698874127902</v>
      </c>
      <c r="AC325" s="72">
        <v>3654.5176044057321</v>
      </c>
      <c r="AD325" s="72">
        <v>3081.8137051409044</v>
      </c>
      <c r="AE325" s="72">
        <v>3004.7738735418029</v>
      </c>
      <c r="AF325" s="72">
        <v>2790.6611825331684</v>
      </c>
      <c r="AG325" s="72">
        <v>2392.5686319825686</v>
      </c>
      <c r="AH325" s="72">
        <v>1732.9936513178588</v>
      </c>
      <c r="AI325" s="72">
        <v>1210.7421014841261</v>
      </c>
      <c r="AJ325" s="72">
        <v>904.8441619667002</v>
      </c>
      <c r="AK325" s="72">
        <v>819.78730246038867</v>
      </c>
      <c r="AL325" s="72">
        <v>731.13825058541192</v>
      </c>
      <c r="AM325" s="72">
        <v>593.90934279206533</v>
      </c>
      <c r="AN325" s="72">
        <v>398.00666228753585</v>
      </c>
      <c r="AO325" s="72">
        <v>277.10059132078914</v>
      </c>
      <c r="AP325" s="72">
        <v>155.97748312940476</v>
      </c>
      <c r="AQ325" s="76">
        <v>162.74377667825931</v>
      </c>
      <c r="AR325" s="73">
        <v>6749.864527959081</v>
      </c>
      <c r="AS325" s="72">
        <v>5344.7821440377729</v>
      </c>
      <c r="AT325" s="72">
        <v>4038.9042157035883</v>
      </c>
      <c r="AU325" s="72">
        <v>3430.4556614742355</v>
      </c>
      <c r="AV325" s="72">
        <v>3157.1090062653307</v>
      </c>
      <c r="AW325" s="72">
        <v>2910.4933461801984</v>
      </c>
      <c r="AX325" s="72">
        <v>2558.8374944300881</v>
      </c>
      <c r="AY325" s="72">
        <v>1835.8976863562198</v>
      </c>
      <c r="AZ325" s="72">
        <v>1320.180355306893</v>
      </c>
      <c r="BA325" s="72">
        <v>948.52301989053842</v>
      </c>
      <c r="BB325" s="72">
        <v>774.68413698675954</v>
      </c>
      <c r="BC325" s="72">
        <v>668.56605162649851</v>
      </c>
      <c r="BD325" s="72">
        <v>538.87035687533591</v>
      </c>
      <c r="BE325" s="72">
        <v>364.36427042237125</v>
      </c>
      <c r="BF325" s="72">
        <v>244.78089055472648</v>
      </c>
      <c r="BG325" s="72">
        <v>162.07893647366913</v>
      </c>
      <c r="BH325" s="76">
        <v>109.68823992850281</v>
      </c>
      <c r="BI325" s="73">
        <v>13270.121093143307</v>
      </c>
      <c r="BJ325" s="72">
        <v>10353.352031450564</v>
      </c>
      <c r="BK325" s="72">
        <v>7693.4218201093199</v>
      </c>
      <c r="BL325" s="72">
        <v>6512.269366615139</v>
      </c>
      <c r="BM325" s="72">
        <v>6161.8828798071336</v>
      </c>
      <c r="BN325" s="72">
        <v>5701.1545287133677</v>
      </c>
      <c r="BO325" s="72">
        <v>4951.4061264126567</v>
      </c>
      <c r="BP325" s="72">
        <v>3568.8913376740779</v>
      </c>
      <c r="BQ325" s="72">
        <v>2530.9224567910192</v>
      </c>
      <c r="BR325" s="72">
        <v>1853.3671818572388</v>
      </c>
      <c r="BS325" s="72">
        <v>1594.4714394471487</v>
      </c>
      <c r="BT325" s="72">
        <v>1399.7043022119099</v>
      </c>
      <c r="BU325" s="72">
        <v>1132.7796996674015</v>
      </c>
      <c r="BV325" s="72">
        <v>762.37093270990704</v>
      </c>
      <c r="BW325" s="72">
        <v>521.88148187551565</v>
      </c>
      <c r="BX325" s="72">
        <v>318.05641960307389</v>
      </c>
      <c r="BY325" s="76">
        <v>272.43201660676209</v>
      </c>
    </row>
    <row r="326" spans="1:77" x14ac:dyDescent="0.35">
      <c r="A326" s="65" t="s">
        <v>784</v>
      </c>
      <c r="B326" s="66" t="s">
        <v>948</v>
      </c>
      <c r="C326" s="65" t="s">
        <v>1366</v>
      </c>
      <c r="D326" s="65" t="s">
        <v>784</v>
      </c>
      <c r="E326" s="65" t="s">
        <v>951</v>
      </c>
      <c r="F326" s="65" t="s">
        <v>1371</v>
      </c>
      <c r="G326" s="66">
        <v>4771</v>
      </c>
      <c r="H326" s="68">
        <v>61894.497601408642</v>
      </c>
      <c r="I326" s="69">
        <v>4</v>
      </c>
      <c r="J32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24758</v>
      </c>
      <c r="K32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3817</v>
      </c>
      <c r="L326" s="88">
        <f>SUM(Table13453[[#This Row],[HC PiN]:[IDP PiN]])</f>
        <v>28575</v>
      </c>
      <c r="M326" s="68">
        <f>Table13453[[#This Row],[Total PiN]]*Table13453[[#This Row],[Boys (0-17)2]]</f>
        <v>7450.2387520920483</v>
      </c>
      <c r="N326" s="68">
        <f>Table13453[[#This Row],[Total PiN]]*Table13453[[#This Row],[Men (18+)3]]</f>
        <v>7453.0101683869525</v>
      </c>
      <c r="O326" s="68">
        <f>Table13453[[#This Row],[Total PiN]]*Table13453[[#This Row],[Girls (0-17)4]]</f>
        <v>6804.757202138313</v>
      </c>
      <c r="P326" s="68">
        <f>Table13453[[#This Row],[Total PiN]]*Table13453[[#This Row],[Women (18+)5]]</f>
        <v>6866.9938773826898</v>
      </c>
      <c r="Q326" s="70">
        <v>0.26072576560252136</v>
      </c>
      <c r="R326" s="70">
        <v>0.26082275304941216</v>
      </c>
      <c r="S326" s="70">
        <v>0.23813673498296808</v>
      </c>
      <c r="T326" s="70">
        <v>0.2403147463650985</v>
      </c>
      <c r="U326" s="65">
        <v>16137.490273710691</v>
      </c>
      <c r="V326" s="65">
        <v>16143.493263009639</v>
      </c>
      <c r="W326" s="65">
        <v>14739.353572210604</v>
      </c>
      <c r="X326" s="71">
        <v>14874.160492477715</v>
      </c>
      <c r="Y326" s="67">
        <v>32280.98353672033</v>
      </c>
      <c r="Z326" s="67">
        <v>29613.514064688319</v>
      </c>
      <c r="AA326" s="66">
        <v>5197.767321771832</v>
      </c>
      <c r="AB326" s="65">
        <v>4316.5828509474013</v>
      </c>
      <c r="AC326" s="65">
        <v>3419.6924378629219</v>
      </c>
      <c r="AD326" s="65">
        <v>2965.5961299315863</v>
      </c>
      <c r="AE326" s="65">
        <v>2843.6941405056823</v>
      </c>
      <c r="AF326" s="65">
        <v>2610.0254553676637</v>
      </c>
      <c r="AG326" s="65">
        <v>2142.048705446809</v>
      </c>
      <c r="AH326" s="65">
        <v>1557.0277500232282</v>
      </c>
      <c r="AI326" s="65">
        <v>1180.4609623983465</v>
      </c>
      <c r="AJ326" s="65">
        <v>875.3000776322682</v>
      </c>
      <c r="AK326" s="65">
        <v>712.97442765811536</v>
      </c>
      <c r="AL326" s="65">
        <v>595.27215804211846</v>
      </c>
      <c r="AM326" s="65">
        <v>456.79119540888922</v>
      </c>
      <c r="AN326" s="65">
        <v>295.4464561823084</v>
      </c>
      <c r="AO326" s="65">
        <v>201.5718741461599</v>
      </c>
      <c r="AP326" s="65">
        <v>136.29083931560643</v>
      </c>
      <c r="AQ326" s="71">
        <v>106.97128204738208</v>
      </c>
      <c r="AR326" s="66">
        <v>5829.4031131144693</v>
      </c>
      <c r="AS326" s="65">
        <v>4721.2638293431019</v>
      </c>
      <c r="AT326" s="65">
        <v>3655.6056377243885</v>
      </c>
      <c r="AU326" s="65">
        <v>3174.1764167887441</v>
      </c>
      <c r="AV326" s="65">
        <v>3056.8033679454825</v>
      </c>
      <c r="AW326" s="65">
        <v>2886.9110985451794</v>
      </c>
      <c r="AX326" s="65">
        <v>2551.1651052764082</v>
      </c>
      <c r="AY326" s="65">
        <v>1812.0830624776524</v>
      </c>
      <c r="AZ326" s="65">
        <v>1233.1059388945514</v>
      </c>
      <c r="BA326" s="65">
        <v>876.2992244158587</v>
      </c>
      <c r="BB326" s="65">
        <v>757.9215862107784</v>
      </c>
      <c r="BC326" s="65">
        <v>626.51591427385733</v>
      </c>
      <c r="BD326" s="65">
        <v>415.22584435257517</v>
      </c>
      <c r="BE326" s="65">
        <v>268.9877820646476</v>
      </c>
      <c r="BF326" s="65">
        <v>186.40882559298643</v>
      </c>
      <c r="BG326" s="65">
        <v>140.08625542537905</v>
      </c>
      <c r="BH326" s="71">
        <v>89.020534274270744</v>
      </c>
      <c r="BI326" s="66">
        <v>11027.170434886299</v>
      </c>
      <c r="BJ326" s="65">
        <v>9037.8466802905059</v>
      </c>
      <c r="BK326" s="65">
        <v>7075.2980755873095</v>
      </c>
      <c r="BL326" s="65">
        <v>6139.7725467203309</v>
      </c>
      <c r="BM326" s="65">
        <v>5900.4975084511652</v>
      </c>
      <c r="BN326" s="65">
        <v>5496.9365539128421</v>
      </c>
      <c r="BO326" s="65">
        <v>4693.2138107232167</v>
      </c>
      <c r="BP326" s="65">
        <v>3369.1108125008809</v>
      </c>
      <c r="BQ326" s="65">
        <v>2413.566901292897</v>
      </c>
      <c r="BR326" s="65">
        <v>1751.5993020481271</v>
      </c>
      <c r="BS326" s="65">
        <v>1470.8960138688938</v>
      </c>
      <c r="BT326" s="65">
        <v>1221.7880723159756</v>
      </c>
      <c r="BU326" s="65">
        <v>872.0170397614645</v>
      </c>
      <c r="BV326" s="65">
        <v>564.43423824695628</v>
      </c>
      <c r="BW326" s="65">
        <v>387.98069973914636</v>
      </c>
      <c r="BX326" s="65">
        <v>276.37709474098551</v>
      </c>
      <c r="BY326" s="71">
        <v>195.99181632165281</v>
      </c>
    </row>
    <row r="327" spans="1:77" x14ac:dyDescent="0.35">
      <c r="A327" s="72" t="s">
        <v>405</v>
      </c>
      <c r="B327" s="73" t="s">
        <v>948</v>
      </c>
      <c r="C327" s="72" t="s">
        <v>1366</v>
      </c>
      <c r="D327" s="72" t="s">
        <v>405</v>
      </c>
      <c r="E327" s="72" t="s">
        <v>948</v>
      </c>
      <c r="F327" s="72" t="s">
        <v>1366</v>
      </c>
      <c r="G327" s="73">
        <v>46303</v>
      </c>
      <c r="H327" s="74">
        <v>148180.57354365726</v>
      </c>
      <c r="I327" s="75">
        <v>4.5</v>
      </c>
      <c r="J32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2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27" s="89">
        <f>SUM(Table13453[[#This Row],[HC PiN]:[IDP PiN]])</f>
        <v>0</v>
      </c>
      <c r="M327" s="74">
        <f>Table13453[[#This Row],[Total PiN]]*Table13453[[#This Row],[Boys (0-17)2]]</f>
        <v>0</v>
      </c>
      <c r="N327" s="74">
        <f>Table13453[[#This Row],[Total PiN]]*Table13453[[#This Row],[Men (18+)3]]</f>
        <v>0</v>
      </c>
      <c r="O327" s="74">
        <f>Table13453[[#This Row],[Total PiN]]*Table13453[[#This Row],[Girls (0-17)4]]</f>
        <v>0</v>
      </c>
      <c r="P327" s="74">
        <f>Table13453[[#This Row],[Total PiN]]*Table13453[[#This Row],[Women (18+)5]]</f>
        <v>0</v>
      </c>
      <c r="Q327" s="70">
        <v>0.23636697750021923</v>
      </c>
      <c r="R327" s="70">
        <v>0.31076951499941724</v>
      </c>
      <c r="S327" s="70">
        <v>0.20952453611814226</v>
      </c>
      <c r="T327" s="70">
        <v>0.24333897138222169</v>
      </c>
      <c r="U327" s="72">
        <v>35024.994292763215</v>
      </c>
      <c r="V327" s="72">
        <v>46050.004972497845</v>
      </c>
      <c r="W327" s="72">
        <v>31047.465933455049</v>
      </c>
      <c r="X327" s="76">
        <v>36058.108344941211</v>
      </c>
      <c r="Y327" s="67">
        <v>81074.999265261053</v>
      </c>
      <c r="Z327" s="67">
        <v>67105.574278396263</v>
      </c>
      <c r="AA327" s="73">
        <v>10714.59827829875</v>
      </c>
      <c r="AB327" s="72">
        <v>9049.6916264606243</v>
      </c>
      <c r="AC327" s="72">
        <v>7324.9281690137823</v>
      </c>
      <c r="AD327" s="72">
        <v>6627.0740131472621</v>
      </c>
      <c r="AE327" s="72">
        <v>7087.6834220839428</v>
      </c>
      <c r="AF327" s="72">
        <v>6717.1860577113812</v>
      </c>
      <c r="AG327" s="72">
        <v>5316.7289754172198</v>
      </c>
      <c r="AH327" s="72">
        <v>3803.1683614710537</v>
      </c>
      <c r="AI327" s="72">
        <v>2824.6012685765095</v>
      </c>
      <c r="AJ327" s="72">
        <v>2045.5246898509183</v>
      </c>
      <c r="AK327" s="72">
        <v>1583.4328341038527</v>
      </c>
      <c r="AL327" s="72">
        <v>1305.6939946802258</v>
      </c>
      <c r="AM327" s="72">
        <v>1043.5841473824964</v>
      </c>
      <c r="AN327" s="72">
        <v>677.88482466073458</v>
      </c>
      <c r="AO327" s="72">
        <v>459.37533910415937</v>
      </c>
      <c r="AP327" s="72">
        <v>265.98088338671897</v>
      </c>
      <c r="AQ327" s="76">
        <v>258.43739304663262</v>
      </c>
      <c r="AR327" s="73">
        <v>12053.762519939391</v>
      </c>
      <c r="AS327" s="72">
        <v>10164.953042572088</v>
      </c>
      <c r="AT327" s="72">
        <v>8254.8179190860992</v>
      </c>
      <c r="AU327" s="72">
        <v>7778.9679746966885</v>
      </c>
      <c r="AV327" s="72">
        <v>9280.6203282512324</v>
      </c>
      <c r="AW327" s="72">
        <v>9231.472419925567</v>
      </c>
      <c r="AX327" s="72">
        <v>7203.8060675186143</v>
      </c>
      <c r="AY327" s="72">
        <v>4995.3099148267493</v>
      </c>
      <c r="AZ327" s="72">
        <v>3584.4109200870466</v>
      </c>
      <c r="BA327" s="72">
        <v>2486.7519413002078</v>
      </c>
      <c r="BB327" s="72">
        <v>1881.025411174322</v>
      </c>
      <c r="BC327" s="72">
        <v>1496.7874072073039</v>
      </c>
      <c r="BD327" s="72">
        <v>1087.0288194390737</v>
      </c>
      <c r="BE327" s="72">
        <v>678.30984207223105</v>
      </c>
      <c r="BF327" s="72">
        <v>432.76331715130419</v>
      </c>
      <c r="BG327" s="72">
        <v>261.06489176704673</v>
      </c>
      <c r="BH327" s="76">
        <v>203.14652824608166</v>
      </c>
      <c r="BI327" s="73">
        <v>22768.36079823814</v>
      </c>
      <c r="BJ327" s="72">
        <v>19214.64466903271</v>
      </c>
      <c r="BK327" s="72">
        <v>15579.746088099884</v>
      </c>
      <c r="BL327" s="72">
        <v>14406.041987843948</v>
      </c>
      <c r="BM327" s="72">
        <v>16368.303750335177</v>
      </c>
      <c r="BN327" s="72">
        <v>15948.658477636944</v>
      </c>
      <c r="BO327" s="72">
        <v>12520.535042935833</v>
      </c>
      <c r="BP327" s="72">
        <v>8798.4782762978011</v>
      </c>
      <c r="BQ327" s="72">
        <v>6409.0121886635561</v>
      </c>
      <c r="BR327" s="72">
        <v>4532.2766311511268</v>
      </c>
      <c r="BS327" s="72">
        <v>3464.4582452781742</v>
      </c>
      <c r="BT327" s="72">
        <v>2802.48140188753</v>
      </c>
      <c r="BU327" s="72">
        <v>2130.6129668215708</v>
      </c>
      <c r="BV327" s="72">
        <v>1356.1946667329657</v>
      </c>
      <c r="BW327" s="72">
        <v>892.13865625546362</v>
      </c>
      <c r="BX327" s="72">
        <v>527.0457751537657</v>
      </c>
      <c r="BY327" s="76">
        <v>461.58392129271436</v>
      </c>
    </row>
    <row r="328" spans="1:77" x14ac:dyDescent="0.35">
      <c r="A328" s="65" t="s">
        <v>787</v>
      </c>
      <c r="B328" s="66" t="s">
        <v>948</v>
      </c>
      <c r="C328" s="65" t="s">
        <v>1366</v>
      </c>
      <c r="D328" s="65" t="s">
        <v>787</v>
      </c>
      <c r="E328" s="65" t="s">
        <v>786</v>
      </c>
      <c r="F328" s="65" t="s">
        <v>1372</v>
      </c>
      <c r="G328" s="66">
        <v>4509</v>
      </c>
      <c r="H328" s="68">
        <v>41707.54966579262</v>
      </c>
      <c r="I328" s="69">
        <v>2</v>
      </c>
      <c r="J32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8342</v>
      </c>
      <c r="K32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2705</v>
      </c>
      <c r="L328" s="88">
        <f>SUM(Table13453[[#This Row],[HC PiN]:[IDP PiN]])</f>
        <v>11047</v>
      </c>
      <c r="M328" s="68">
        <f>Table13453[[#This Row],[Total PiN]]*Table13453[[#This Row],[Boys (0-17)2]]</f>
        <v>2805.4611547528825</v>
      </c>
      <c r="N328" s="68">
        <f>Table13453[[#This Row],[Total PiN]]*Table13453[[#This Row],[Men (18+)3]]</f>
        <v>3032.0147215816628</v>
      </c>
      <c r="O328" s="68">
        <f>Table13453[[#This Row],[Total PiN]]*Table13453[[#This Row],[Girls (0-17)4]]</f>
        <v>2437.5237420704625</v>
      </c>
      <c r="P328" s="68">
        <f>Table13453[[#This Row],[Total PiN]]*Table13453[[#This Row],[Women (18+)5]]</f>
        <v>2772.0003815949867</v>
      </c>
      <c r="Q328" s="70">
        <v>0.25395683486493009</v>
      </c>
      <c r="R328" s="70">
        <v>0.27446498792266344</v>
      </c>
      <c r="S328" s="70">
        <v>0.22065028895360392</v>
      </c>
      <c r="T328" s="70">
        <v>0.25092788825880208</v>
      </c>
      <c r="U328" s="65">
        <v>10591.917303096567</v>
      </c>
      <c r="V328" s="65">
        <v>11447.262115305657</v>
      </c>
      <c r="W328" s="65">
        <v>9202.7828853039282</v>
      </c>
      <c r="X328" s="71">
        <v>10465.58736208645</v>
      </c>
      <c r="Y328" s="67">
        <v>22039.179418402222</v>
      </c>
      <c r="Z328" s="67">
        <v>19668.370247390376</v>
      </c>
      <c r="AA328" s="66">
        <v>2986.3558201092419</v>
      </c>
      <c r="AB328" s="65">
        <v>2689.9368458630306</v>
      </c>
      <c r="AC328" s="65">
        <v>2290.6101513023591</v>
      </c>
      <c r="AD328" s="65">
        <v>2017.2819844063122</v>
      </c>
      <c r="AE328" s="65">
        <v>1841.6286776352611</v>
      </c>
      <c r="AF328" s="65">
        <v>1707.3500744823405</v>
      </c>
      <c r="AG328" s="65">
        <v>1511.0587853798897</v>
      </c>
      <c r="AH328" s="65">
        <v>1135.4271193418008</v>
      </c>
      <c r="AI328" s="65">
        <v>869.29036188795101</v>
      </c>
      <c r="AJ328" s="65">
        <v>650.15072880013633</v>
      </c>
      <c r="AK328" s="65">
        <v>525.55474974598098</v>
      </c>
      <c r="AL328" s="65">
        <v>444.25205249844907</v>
      </c>
      <c r="AM328" s="65">
        <v>345.18605233349109</v>
      </c>
      <c r="AN328" s="65">
        <v>236.76459364333411</v>
      </c>
      <c r="AO328" s="65">
        <v>175.0527715705179</v>
      </c>
      <c r="AP328" s="65">
        <v>151.63305618036898</v>
      </c>
      <c r="AQ328" s="71">
        <v>90.836422209912612</v>
      </c>
      <c r="AR328" s="66">
        <v>3664.7522583259138</v>
      </c>
      <c r="AS328" s="65">
        <v>3094.1277974704617</v>
      </c>
      <c r="AT328" s="65">
        <v>2493.9635697420003</v>
      </c>
      <c r="AU328" s="65">
        <v>2215.3086974735161</v>
      </c>
      <c r="AV328" s="65">
        <v>2208.5893667072037</v>
      </c>
      <c r="AW328" s="65">
        <v>2074.5236031143168</v>
      </c>
      <c r="AX328" s="65">
        <v>1671.5510260237215</v>
      </c>
      <c r="AY328" s="65">
        <v>1199.2304999071823</v>
      </c>
      <c r="AZ328" s="65">
        <v>947.15405276372735</v>
      </c>
      <c r="BA328" s="65">
        <v>680.99955661079923</v>
      </c>
      <c r="BB328" s="65">
        <v>505.5116865800855</v>
      </c>
      <c r="BC328" s="65">
        <v>414.97484826540415</v>
      </c>
      <c r="BD328" s="65">
        <v>322.86979143720106</v>
      </c>
      <c r="BE328" s="65">
        <v>217.49383914806555</v>
      </c>
      <c r="BF328" s="65">
        <v>148.73768888347365</v>
      </c>
      <c r="BG328" s="65">
        <v>118.32076978630084</v>
      </c>
      <c r="BH328" s="71">
        <v>61.070366162849695</v>
      </c>
      <c r="BI328" s="66">
        <v>6651.1080784351534</v>
      </c>
      <c r="BJ328" s="65">
        <v>5784.0646433334932</v>
      </c>
      <c r="BK328" s="65">
        <v>4784.5737210443594</v>
      </c>
      <c r="BL328" s="65">
        <v>4232.5906818798294</v>
      </c>
      <c r="BM328" s="65">
        <v>4050.2180443424654</v>
      </c>
      <c r="BN328" s="65">
        <v>3781.8736775966572</v>
      </c>
      <c r="BO328" s="65">
        <v>3182.6098114036122</v>
      </c>
      <c r="BP328" s="65">
        <v>2334.6576192489829</v>
      </c>
      <c r="BQ328" s="65">
        <v>1816.4444146516785</v>
      </c>
      <c r="BR328" s="65">
        <v>1331.1502854109358</v>
      </c>
      <c r="BS328" s="65">
        <v>1031.0664363260664</v>
      </c>
      <c r="BT328" s="65">
        <v>859.22690076385345</v>
      </c>
      <c r="BU328" s="65">
        <v>668.05584377069215</v>
      </c>
      <c r="BV328" s="65">
        <v>454.25843279139963</v>
      </c>
      <c r="BW328" s="65">
        <v>323.79046045399156</v>
      </c>
      <c r="BX328" s="65">
        <v>269.95382596666985</v>
      </c>
      <c r="BY328" s="71">
        <v>151.90678837276232</v>
      </c>
    </row>
    <row r="329" spans="1:77" x14ac:dyDescent="0.35">
      <c r="A329" s="72" t="s">
        <v>407</v>
      </c>
      <c r="B329" s="73" t="s">
        <v>948</v>
      </c>
      <c r="C329" s="72" t="s">
        <v>1366</v>
      </c>
      <c r="D329" s="72" t="s">
        <v>407</v>
      </c>
      <c r="E329" s="72" t="s">
        <v>408</v>
      </c>
      <c r="F329" s="72" t="s">
        <v>1373</v>
      </c>
      <c r="G329" s="73">
        <v>12810</v>
      </c>
      <c r="H329" s="74">
        <v>69977.293177295447</v>
      </c>
      <c r="I329" s="75">
        <v>1</v>
      </c>
      <c r="J329"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6998</v>
      </c>
      <c r="K329"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3843</v>
      </c>
      <c r="L329" s="89">
        <f>SUM(Table13453[[#This Row],[HC PiN]:[IDP PiN]])</f>
        <v>10841</v>
      </c>
      <c r="M329" s="74">
        <f>Table13453[[#This Row],[Total PiN]]*Table13453[[#This Row],[Boys (0-17)2]]</f>
        <v>2770.4445995656388</v>
      </c>
      <c r="N329" s="74">
        <f>Table13453[[#This Row],[Total PiN]]*Table13453[[#This Row],[Men (18+)3]]</f>
        <v>2892.362108360117</v>
      </c>
      <c r="O329" s="74">
        <f>Table13453[[#This Row],[Total PiN]]*Table13453[[#This Row],[Girls (0-17)4]]</f>
        <v>2500.8173198054519</v>
      </c>
      <c r="P329" s="74">
        <f>Table13453[[#This Row],[Total PiN]]*Table13453[[#This Row],[Women (18+)5]]</f>
        <v>2677.3759722687932</v>
      </c>
      <c r="Q329" s="70">
        <v>0.25555249511720679</v>
      </c>
      <c r="R329" s="70">
        <v>0.26679846032285925</v>
      </c>
      <c r="S329" s="70">
        <v>0.23068142420491208</v>
      </c>
      <c r="T329" s="70">
        <v>0.24696762035502198</v>
      </c>
      <c r="U329" s="72">
        <v>17882.871873006145</v>
      </c>
      <c r="V329" s="72">
        <v>18669.834077263749</v>
      </c>
      <c r="W329" s="72">
        <v>16142.461652143191</v>
      </c>
      <c r="X329" s="76">
        <v>17282.125574882371</v>
      </c>
      <c r="Y329" s="67">
        <v>36552.705950269898</v>
      </c>
      <c r="Z329" s="67">
        <v>33424.587227025564</v>
      </c>
      <c r="AA329" s="73">
        <v>5934.2526420058384</v>
      </c>
      <c r="AB329" s="72">
        <v>4729.4508812455651</v>
      </c>
      <c r="AC329" s="72">
        <v>3596.8593233386773</v>
      </c>
      <c r="AD329" s="72">
        <v>3097.6980080775024</v>
      </c>
      <c r="AE329" s="72">
        <v>3029.9689753860316</v>
      </c>
      <c r="AF329" s="72">
        <v>2880.3592141762042</v>
      </c>
      <c r="AG329" s="72">
        <v>2565.5904544004716</v>
      </c>
      <c r="AH329" s="72">
        <v>1964.5526011477555</v>
      </c>
      <c r="AI329" s="72">
        <v>1571.4073866121203</v>
      </c>
      <c r="AJ329" s="72">
        <v>1163.0456438290944</v>
      </c>
      <c r="AK329" s="72">
        <v>866.16347767504362</v>
      </c>
      <c r="AL329" s="72">
        <v>676.28072903211364</v>
      </c>
      <c r="AM329" s="72">
        <v>464.96367856578416</v>
      </c>
      <c r="AN329" s="72">
        <v>311.19168355775309</v>
      </c>
      <c r="AO329" s="72">
        <v>237.12486084604191</v>
      </c>
      <c r="AP329" s="72">
        <v>182.94534832436835</v>
      </c>
      <c r="AQ329" s="76">
        <v>152.73231880519035</v>
      </c>
      <c r="AR329" s="73">
        <v>6517.5083526271346</v>
      </c>
      <c r="AS329" s="72">
        <v>5233.3946728203346</v>
      </c>
      <c r="AT329" s="72">
        <v>4016.3877810931376</v>
      </c>
      <c r="AU329" s="72">
        <v>3466.0832699221501</v>
      </c>
      <c r="AV329" s="72">
        <v>3278.082345684707</v>
      </c>
      <c r="AW329" s="72">
        <v>3141.0782781345165</v>
      </c>
      <c r="AX329" s="72">
        <v>2922.6766246751922</v>
      </c>
      <c r="AY329" s="72">
        <v>2199.5444617554531</v>
      </c>
      <c r="AZ329" s="72">
        <v>1695.5807537899823</v>
      </c>
      <c r="BA329" s="72">
        <v>1217.624771975987</v>
      </c>
      <c r="BB329" s="72">
        <v>916.74788607740425</v>
      </c>
      <c r="BC329" s="72">
        <v>714.84502077202649</v>
      </c>
      <c r="BD329" s="72">
        <v>460.08123015538683</v>
      </c>
      <c r="BE329" s="72">
        <v>297.49261187340926</v>
      </c>
      <c r="BF329" s="72">
        <v>211.57598251460522</v>
      </c>
      <c r="BG329" s="72">
        <v>152.78394104913079</v>
      </c>
      <c r="BH329" s="76">
        <v>111.21796534932622</v>
      </c>
      <c r="BI329" s="73">
        <v>12451.760994632972</v>
      </c>
      <c r="BJ329" s="72">
        <v>9962.8455540658979</v>
      </c>
      <c r="BK329" s="72">
        <v>7613.2471044318163</v>
      </c>
      <c r="BL329" s="72">
        <v>6563.781277999653</v>
      </c>
      <c r="BM329" s="72">
        <v>6308.0513210707386</v>
      </c>
      <c r="BN329" s="72">
        <v>6021.4374923107216</v>
      </c>
      <c r="BO329" s="72">
        <v>5488.2670790756647</v>
      </c>
      <c r="BP329" s="72">
        <v>4164.0970629032081</v>
      </c>
      <c r="BQ329" s="72">
        <v>3266.988140402103</v>
      </c>
      <c r="BR329" s="72">
        <v>2380.6704158050816</v>
      </c>
      <c r="BS329" s="72">
        <v>1782.9113637524479</v>
      </c>
      <c r="BT329" s="72">
        <v>1391.1257498041402</v>
      </c>
      <c r="BU329" s="72">
        <v>925.04490872117117</v>
      </c>
      <c r="BV329" s="72">
        <v>608.68429543116235</v>
      </c>
      <c r="BW329" s="72">
        <v>448.70084336064696</v>
      </c>
      <c r="BX329" s="72">
        <v>335.72928937349917</v>
      </c>
      <c r="BY329" s="76">
        <v>263.95028415451651</v>
      </c>
    </row>
    <row r="330" spans="1:77" x14ac:dyDescent="0.35">
      <c r="A330" s="65" t="s">
        <v>409</v>
      </c>
      <c r="B330" s="66" t="s">
        <v>948</v>
      </c>
      <c r="C330" s="65" t="s">
        <v>1366</v>
      </c>
      <c r="D330" s="65" t="s">
        <v>409</v>
      </c>
      <c r="E330" s="65" t="s">
        <v>410</v>
      </c>
      <c r="F330" s="65" t="s">
        <v>1374</v>
      </c>
      <c r="G330" s="66">
        <v>13998</v>
      </c>
      <c r="H330" s="68">
        <v>110463.6022753366</v>
      </c>
      <c r="I330" s="69">
        <v>2</v>
      </c>
      <c r="J330"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22093</v>
      </c>
      <c r="K330"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8399</v>
      </c>
      <c r="L330" s="88">
        <f>SUM(Table13453[[#This Row],[HC PiN]:[IDP PiN]])</f>
        <v>30492</v>
      </c>
      <c r="M330" s="68">
        <f>Table13453[[#This Row],[Total PiN]]*Table13453[[#This Row],[Boys (0-17)2]]</f>
        <v>7980.0644990241508</v>
      </c>
      <c r="N330" s="68">
        <f>Table13453[[#This Row],[Total PiN]]*Table13453[[#This Row],[Men (18+)3]]</f>
        <v>7733.6558062871582</v>
      </c>
      <c r="O330" s="68">
        <f>Table13453[[#This Row],[Total PiN]]*Table13453[[#This Row],[Girls (0-17)4]]</f>
        <v>7348.4357534968576</v>
      </c>
      <c r="P330" s="68">
        <f>Table13453[[#This Row],[Total PiN]]*Table13453[[#This Row],[Women (18+)5]]</f>
        <v>7429.8439411918334</v>
      </c>
      <c r="Q330" s="70">
        <v>0.26171010425764629</v>
      </c>
      <c r="R330" s="70">
        <v>0.2536290110942922</v>
      </c>
      <c r="S330" s="70">
        <v>0.24099553172953095</v>
      </c>
      <c r="T330" s="70">
        <v>0.24366535291853056</v>
      </c>
      <c r="U330" s="65">
        <v>28909.440868153513</v>
      </c>
      <c r="V330" s="65">
        <v>28016.774207006827</v>
      </c>
      <c r="W330" s="65">
        <v>26621.234567104169</v>
      </c>
      <c r="X330" s="71">
        <v>26916.152633072088</v>
      </c>
      <c r="Y330" s="67">
        <v>56926.21507516034</v>
      </c>
      <c r="Z330" s="67">
        <v>53537.387200176257</v>
      </c>
      <c r="AA330" s="66">
        <v>9196.417076033973</v>
      </c>
      <c r="AB330" s="65">
        <v>7798.5375821096814</v>
      </c>
      <c r="AC330" s="65">
        <v>6294.5834234082786</v>
      </c>
      <c r="AD330" s="65">
        <v>5443.7692681647441</v>
      </c>
      <c r="AE330" s="65">
        <v>5032.7125293719973</v>
      </c>
      <c r="AF330" s="65">
        <v>4588.4105246047375</v>
      </c>
      <c r="AG330" s="65">
        <v>3816.5101626525907</v>
      </c>
      <c r="AH330" s="65">
        <v>2861.0610849381292</v>
      </c>
      <c r="AI330" s="65">
        <v>2354.9036847056409</v>
      </c>
      <c r="AJ330" s="65">
        <v>1765.1927831886383</v>
      </c>
      <c r="AK330" s="65">
        <v>1352.7838590190063</v>
      </c>
      <c r="AL330" s="65">
        <v>1071.6536999081632</v>
      </c>
      <c r="AM330" s="65">
        <v>756.88043398244895</v>
      </c>
      <c r="AN330" s="65">
        <v>474.02085906403511</v>
      </c>
      <c r="AO330" s="65">
        <v>322.8296580568624</v>
      </c>
      <c r="AP330" s="65">
        <v>231.75865345859211</v>
      </c>
      <c r="AQ330" s="71">
        <v>175.36191750873422</v>
      </c>
      <c r="AR330" s="66">
        <v>10096.997631751778</v>
      </c>
      <c r="AS330" s="65">
        <v>8469.8390963910988</v>
      </c>
      <c r="AT330" s="65">
        <v>6761.6709263732364</v>
      </c>
      <c r="AU330" s="65">
        <v>5831.6018167656894</v>
      </c>
      <c r="AV330" s="65">
        <v>5254.1205046443674</v>
      </c>
      <c r="AW330" s="65">
        <v>4774.6116822031327</v>
      </c>
      <c r="AX330" s="65">
        <v>4040.5089067738395</v>
      </c>
      <c r="AY330" s="65">
        <v>2943.4458096105745</v>
      </c>
      <c r="AZ330" s="65">
        <v>2311.4872057957359</v>
      </c>
      <c r="BA330" s="65">
        <v>1722.9671497400172</v>
      </c>
      <c r="BB330" s="65">
        <v>1461.7780425699275</v>
      </c>
      <c r="BC330" s="65">
        <v>1220.4334130556722</v>
      </c>
      <c r="BD330" s="65">
        <v>853.46623777845628</v>
      </c>
      <c r="BE330" s="65">
        <v>525.29967482275401</v>
      </c>
      <c r="BF330" s="65">
        <v>330.06166230267951</v>
      </c>
      <c r="BG330" s="65">
        <v>154.65920353079258</v>
      </c>
      <c r="BH330" s="71">
        <v>173.26611105058061</v>
      </c>
      <c r="BI330" s="66">
        <v>19293.414707785752</v>
      </c>
      <c r="BJ330" s="65">
        <v>16268.376678500785</v>
      </c>
      <c r="BK330" s="65">
        <v>13056.254349781517</v>
      </c>
      <c r="BL330" s="65">
        <v>11275.371084930435</v>
      </c>
      <c r="BM330" s="65">
        <v>10286.833034016367</v>
      </c>
      <c r="BN330" s="65">
        <v>9363.0222068078729</v>
      </c>
      <c r="BO330" s="65">
        <v>7857.019069426432</v>
      </c>
      <c r="BP330" s="65">
        <v>5804.5068945487028</v>
      </c>
      <c r="BQ330" s="65">
        <v>4666.3908905013768</v>
      </c>
      <c r="BR330" s="65">
        <v>3488.1599329286564</v>
      </c>
      <c r="BS330" s="65">
        <v>2814.5619015889333</v>
      </c>
      <c r="BT330" s="65">
        <v>2292.0871129638358</v>
      </c>
      <c r="BU330" s="65">
        <v>1610.3466717609051</v>
      </c>
      <c r="BV330" s="65">
        <v>999.32053388678901</v>
      </c>
      <c r="BW330" s="65">
        <v>652.89132035954208</v>
      </c>
      <c r="BX330" s="65">
        <v>386.41785698938475</v>
      </c>
      <c r="BY330" s="71">
        <v>348.62802855931483</v>
      </c>
    </row>
    <row r="331" spans="1:77" x14ac:dyDescent="0.35">
      <c r="A331" s="72" t="s">
        <v>790</v>
      </c>
      <c r="B331" s="73" t="s">
        <v>788</v>
      </c>
      <c r="C331" s="72" t="s">
        <v>1375</v>
      </c>
      <c r="D331" s="72" t="s">
        <v>790</v>
      </c>
      <c r="E331" s="72" t="s">
        <v>953</v>
      </c>
      <c r="F331" s="72" t="s">
        <v>1376</v>
      </c>
      <c r="G331" s="73">
        <v>6063</v>
      </c>
      <c r="H331" s="74">
        <v>55968.554899341347</v>
      </c>
      <c r="I331" s="75">
        <v>4</v>
      </c>
      <c r="J331"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22387</v>
      </c>
      <c r="K331"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4850</v>
      </c>
      <c r="L331" s="89">
        <f>SUM(Table13453[[#This Row],[HC PiN]:[IDP PiN]])</f>
        <v>27237</v>
      </c>
      <c r="M331" s="74">
        <f>Table13453[[#This Row],[Total PiN]]*Table13453[[#This Row],[Boys (0-17)2]]</f>
        <v>7149.3526076892622</v>
      </c>
      <c r="N331" s="74">
        <f>Table13453[[#This Row],[Total PiN]]*Table13453[[#This Row],[Men (18+)3]]</f>
        <v>6563.5062211558416</v>
      </c>
      <c r="O331" s="74">
        <f>Table13453[[#This Row],[Total PiN]]*Table13453[[#This Row],[Girls (0-17)4]]</f>
        <v>6800.127660042227</v>
      </c>
      <c r="P331" s="74">
        <f>Table13453[[#This Row],[Total PiN]]*Table13453[[#This Row],[Women (18+)5]]</f>
        <v>6724.0135111126565</v>
      </c>
      <c r="Q331" s="70">
        <v>0.26248678663910352</v>
      </c>
      <c r="R331" s="70">
        <v>0.24097757539948753</v>
      </c>
      <c r="S331" s="70">
        <v>0.24966507545038832</v>
      </c>
      <c r="T331" s="70">
        <v>0.24687056251102019</v>
      </c>
      <c r="U331" s="72">
        <v>14691.006128362364</v>
      </c>
      <c r="V331" s="72">
        <v>13487.166658256387</v>
      </c>
      <c r="W331" s="72">
        <v>13973.393481793259</v>
      </c>
      <c r="X331" s="76">
        <v>13816.988630929312</v>
      </c>
      <c r="Y331" s="67">
        <v>28178.17278661875</v>
      </c>
      <c r="Z331" s="67">
        <v>27790.382112722571</v>
      </c>
      <c r="AA331" s="73">
        <v>4754.4407118186691</v>
      </c>
      <c r="AB331" s="72">
        <v>4185.9724781393461</v>
      </c>
      <c r="AC331" s="72">
        <v>3412.6375224603566</v>
      </c>
      <c r="AD331" s="72">
        <v>2643.6576156607684</v>
      </c>
      <c r="AE331" s="72">
        <v>2650.1201949398396</v>
      </c>
      <c r="AF331" s="72">
        <v>2413.2912862642138</v>
      </c>
      <c r="AG331" s="72">
        <v>1981.9007149182203</v>
      </c>
      <c r="AH331" s="72">
        <v>1478.2206340415203</v>
      </c>
      <c r="AI331" s="72">
        <v>1068.2331615620965</v>
      </c>
      <c r="AJ331" s="72">
        <v>756.43697871739664</v>
      </c>
      <c r="AK331" s="72">
        <v>654.01737104452752</v>
      </c>
      <c r="AL331" s="72">
        <v>572.06012255588337</v>
      </c>
      <c r="AM331" s="72">
        <v>413.51898146179559</v>
      </c>
      <c r="AN331" s="72">
        <v>298.1870093879013</v>
      </c>
      <c r="AO331" s="72">
        <v>224.92349684925682</v>
      </c>
      <c r="AP331" s="72">
        <v>157.37408713617958</v>
      </c>
      <c r="AQ331" s="76">
        <v>125.38974576460615</v>
      </c>
      <c r="AR331" s="73">
        <v>5026.4935698421568</v>
      </c>
      <c r="AS331" s="72">
        <v>4398.356890064354</v>
      </c>
      <c r="AT331" s="72">
        <v>3563.6105373917489</v>
      </c>
      <c r="AU331" s="72">
        <v>2778.3443313892576</v>
      </c>
      <c r="AV331" s="72">
        <v>2771.8258433898541</v>
      </c>
      <c r="AW331" s="72">
        <v>2524.0759686565375</v>
      </c>
      <c r="AX331" s="72">
        <v>1985.6854186608339</v>
      </c>
      <c r="AY331" s="72">
        <v>1321.2395944472946</v>
      </c>
      <c r="AZ331" s="72">
        <v>999.8690645071689</v>
      </c>
      <c r="BA331" s="72">
        <v>739.40206433177309</v>
      </c>
      <c r="BB331" s="72">
        <v>562.63875201331086</v>
      </c>
      <c r="BC331" s="72">
        <v>454.52769321879811</v>
      </c>
      <c r="BD331" s="72">
        <v>367.51686768373236</v>
      </c>
      <c r="BE331" s="72">
        <v>278.70096253304172</v>
      </c>
      <c r="BF331" s="72">
        <v>193.06198722655051</v>
      </c>
      <c r="BG331" s="72">
        <v>114.02573110854247</v>
      </c>
      <c r="BH331" s="76">
        <v>98.797510153802975</v>
      </c>
      <c r="BI331" s="73">
        <v>9780.9342816608259</v>
      </c>
      <c r="BJ331" s="72">
        <v>8584.3293682037001</v>
      </c>
      <c r="BK331" s="72">
        <v>6976.2480598521061</v>
      </c>
      <c r="BL331" s="72">
        <v>5422.0019470500256</v>
      </c>
      <c r="BM331" s="72">
        <v>5421.9460383296937</v>
      </c>
      <c r="BN331" s="72">
        <v>4937.3672549207513</v>
      </c>
      <c r="BO331" s="72">
        <v>3967.5861335790537</v>
      </c>
      <c r="BP331" s="72">
        <v>2799.4602284888156</v>
      </c>
      <c r="BQ331" s="72">
        <v>2068.1022260692653</v>
      </c>
      <c r="BR331" s="72">
        <v>1495.8390430491697</v>
      </c>
      <c r="BS331" s="72">
        <v>1216.6561230578382</v>
      </c>
      <c r="BT331" s="72">
        <v>1026.5878157746815</v>
      </c>
      <c r="BU331" s="72">
        <v>781.035849145528</v>
      </c>
      <c r="BV331" s="72">
        <v>576.88797192094296</v>
      </c>
      <c r="BW331" s="72">
        <v>417.98548407580728</v>
      </c>
      <c r="BX331" s="72">
        <v>271.3998182447221</v>
      </c>
      <c r="BY331" s="76">
        <v>224.18725591840916</v>
      </c>
    </row>
    <row r="332" spans="1:77" x14ac:dyDescent="0.35">
      <c r="A332" s="65" t="s">
        <v>792</v>
      </c>
      <c r="B332" s="66" t="s">
        <v>788</v>
      </c>
      <c r="C332" s="65" t="s">
        <v>1375</v>
      </c>
      <c r="D332" s="65" t="s">
        <v>792</v>
      </c>
      <c r="E332" s="65" t="s">
        <v>954</v>
      </c>
      <c r="F332" s="65" t="s">
        <v>1377</v>
      </c>
      <c r="G332" s="66">
        <v>9302</v>
      </c>
      <c r="H332" s="68">
        <v>87013.94561623958</v>
      </c>
      <c r="I332" s="69">
        <v>2</v>
      </c>
      <c r="J332"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17403</v>
      </c>
      <c r="K332"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5581</v>
      </c>
      <c r="L332" s="88">
        <f>SUM(Table13453[[#This Row],[HC PiN]:[IDP PiN]])</f>
        <v>22984</v>
      </c>
      <c r="M332" s="68">
        <f>Table13453[[#This Row],[Total PiN]]*Table13453[[#This Row],[Boys (0-17)2]]</f>
        <v>6298.3117128737331</v>
      </c>
      <c r="N332" s="68">
        <f>Table13453[[#This Row],[Total PiN]]*Table13453[[#This Row],[Men (18+)3]]</f>
        <v>5350.8987061753232</v>
      </c>
      <c r="O332" s="68">
        <f>Table13453[[#This Row],[Total PiN]]*Table13453[[#This Row],[Girls (0-17)4]]</f>
        <v>5863.2453768644737</v>
      </c>
      <c r="P332" s="68">
        <f>Table13453[[#This Row],[Total PiN]]*Table13453[[#This Row],[Women (18+)5]]</f>
        <v>5471.5442040864673</v>
      </c>
      <c r="Q332" s="70">
        <v>0.27403026944281816</v>
      </c>
      <c r="R332" s="70">
        <v>0.23280972442461378</v>
      </c>
      <c r="S332" s="70">
        <v>0.25510117372365443</v>
      </c>
      <c r="T332" s="70">
        <v>0.23805883240891348</v>
      </c>
      <c r="U332" s="65">
        <v>23844.454962500859</v>
      </c>
      <c r="V332" s="65">
        <v>20257.692700015068</v>
      </c>
      <c r="W332" s="65">
        <v>22197.359657028952</v>
      </c>
      <c r="X332" s="71">
        <v>20714.438296694691</v>
      </c>
      <c r="Y332" s="67">
        <v>44102.147662515927</v>
      </c>
      <c r="Z332" s="67">
        <v>42911.797953723639</v>
      </c>
      <c r="AA332" s="66">
        <v>7445.7185377389069</v>
      </c>
      <c r="AB332" s="65">
        <v>6659.8984194187506</v>
      </c>
      <c r="AC332" s="65">
        <v>5499.7960431485308</v>
      </c>
      <c r="AD332" s="65">
        <v>4153.5746390154245</v>
      </c>
      <c r="AE332" s="65">
        <v>3723.5114725059607</v>
      </c>
      <c r="AF332" s="65">
        <v>3381.2186201174068</v>
      </c>
      <c r="AG332" s="65">
        <v>3170.8105528706542</v>
      </c>
      <c r="AH332" s="65">
        <v>2445.2489325507672</v>
      </c>
      <c r="AI332" s="65">
        <v>1704.9765868559884</v>
      </c>
      <c r="AJ332" s="65">
        <v>1173.3270650524405</v>
      </c>
      <c r="AK332" s="65">
        <v>930.95454410014372</v>
      </c>
      <c r="AL332" s="65">
        <v>817.52108237853588</v>
      </c>
      <c r="AM332" s="65">
        <v>694.46540918386302</v>
      </c>
      <c r="AN332" s="65">
        <v>472.31014569270917</v>
      </c>
      <c r="AO332" s="65">
        <v>309.68795006595678</v>
      </c>
      <c r="AP332" s="65">
        <v>189.85446177052933</v>
      </c>
      <c r="AQ332" s="71">
        <v>138.92349125707983</v>
      </c>
      <c r="AR332" s="66">
        <v>7737.1529149160351</v>
      </c>
      <c r="AS332" s="65">
        <v>7113.7886854258286</v>
      </c>
      <c r="AT332" s="65">
        <v>6065.0855460411249</v>
      </c>
      <c r="AU332" s="65">
        <v>4717.5086262852665</v>
      </c>
      <c r="AV332" s="65">
        <v>4292.9220984979847</v>
      </c>
      <c r="AW332" s="65">
        <v>3785.0677462399017</v>
      </c>
      <c r="AX332" s="65">
        <v>3064.4005406026054</v>
      </c>
      <c r="AY332" s="65">
        <v>2022.6865526825006</v>
      </c>
      <c r="AZ332" s="65">
        <v>1498.0920089015615</v>
      </c>
      <c r="BA332" s="65">
        <v>1069.6667938397372</v>
      </c>
      <c r="BB332" s="65">
        <v>749.83449890288773</v>
      </c>
      <c r="BC332" s="65">
        <v>594.65497534716462</v>
      </c>
      <c r="BD332" s="65">
        <v>509.19678463457018</v>
      </c>
      <c r="BE332" s="65">
        <v>376.49048087834188</v>
      </c>
      <c r="BF332" s="65">
        <v>247.79413346602075</v>
      </c>
      <c r="BG332" s="65">
        <v>141.39775328003083</v>
      </c>
      <c r="BH332" s="71">
        <v>116.40752257435777</v>
      </c>
      <c r="BI332" s="66">
        <v>15182.871452654943</v>
      </c>
      <c r="BJ332" s="65">
        <v>13773.687104844577</v>
      </c>
      <c r="BK332" s="65">
        <v>11564.881589189657</v>
      </c>
      <c r="BL332" s="65">
        <v>8871.083265300691</v>
      </c>
      <c r="BM332" s="65">
        <v>8016.4335710039422</v>
      </c>
      <c r="BN332" s="65">
        <v>7166.2863663573089</v>
      </c>
      <c r="BO332" s="65">
        <v>6235.21109347326</v>
      </c>
      <c r="BP332" s="65">
        <v>4467.9354852332663</v>
      </c>
      <c r="BQ332" s="65">
        <v>3203.0685957575497</v>
      </c>
      <c r="BR332" s="65">
        <v>2242.9938588921777</v>
      </c>
      <c r="BS332" s="65">
        <v>1680.7890430030313</v>
      </c>
      <c r="BT332" s="65">
        <v>1412.1760577257007</v>
      </c>
      <c r="BU332" s="65">
        <v>1203.6621938184335</v>
      </c>
      <c r="BV332" s="65">
        <v>848.80062657105111</v>
      </c>
      <c r="BW332" s="65">
        <v>557.48208353197776</v>
      </c>
      <c r="BX332" s="65">
        <v>331.2522150505601</v>
      </c>
      <c r="BY332" s="71">
        <v>255.33101383143759</v>
      </c>
    </row>
    <row r="333" spans="1:77" x14ac:dyDescent="0.35">
      <c r="A333" s="72" t="s">
        <v>794</v>
      </c>
      <c r="B333" s="73" t="s">
        <v>788</v>
      </c>
      <c r="C333" s="72" t="s">
        <v>1375</v>
      </c>
      <c r="D333" s="72" t="s">
        <v>794</v>
      </c>
      <c r="E333" s="72" t="s">
        <v>793</v>
      </c>
      <c r="F333" s="72" t="s">
        <v>1378</v>
      </c>
      <c r="G333" s="73">
        <v>11480</v>
      </c>
      <c r="H333" s="74">
        <v>142706.64243307736</v>
      </c>
      <c r="I333" s="75">
        <v>4</v>
      </c>
      <c r="J333"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57083</v>
      </c>
      <c r="K333"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9184</v>
      </c>
      <c r="L333" s="89">
        <f>SUM(Table13453[[#This Row],[HC PiN]:[IDP PiN]])</f>
        <v>66267</v>
      </c>
      <c r="M333" s="74">
        <f>Table13453[[#This Row],[Total PiN]]*Table13453[[#This Row],[Boys (0-17)2]]</f>
        <v>17592.978003058877</v>
      </c>
      <c r="N333" s="74">
        <f>Table13453[[#This Row],[Total PiN]]*Table13453[[#This Row],[Men (18+)3]]</f>
        <v>14977.785993206366</v>
      </c>
      <c r="O333" s="74">
        <f>Table13453[[#This Row],[Total PiN]]*Table13453[[#This Row],[Girls (0-17)4]]</f>
        <v>17062.974781008757</v>
      </c>
      <c r="P333" s="74">
        <f>Table13453[[#This Row],[Total PiN]]*Table13453[[#This Row],[Women (18+)5]]</f>
        <v>16633.261222725985</v>
      </c>
      <c r="Q333" s="70">
        <v>0.26548626017563609</v>
      </c>
      <c r="R333" s="70">
        <v>0.22602179053233684</v>
      </c>
      <c r="S333" s="70">
        <v>0.25748826385695378</v>
      </c>
      <c r="T333" s="70">
        <v>0.25100368543507307</v>
      </c>
      <c r="U333" s="72">
        <v>37886.652801779448</v>
      </c>
      <c r="V333" s="72">
        <v>32254.810843582101</v>
      </c>
      <c r="W333" s="72">
        <v>36745.285600948177</v>
      </c>
      <c r="X333" s="76">
        <v>35819.8931867676</v>
      </c>
      <c r="Y333" s="67">
        <v>70141.463645361553</v>
      </c>
      <c r="Z333" s="67">
        <v>72565.178787715777</v>
      </c>
      <c r="AA333" s="73">
        <v>11735.670234439725</v>
      </c>
      <c r="AB333" s="72">
        <v>10963.342709580524</v>
      </c>
      <c r="AC333" s="72">
        <v>9485.6059798796996</v>
      </c>
      <c r="AD333" s="72">
        <v>7387.7652325632716</v>
      </c>
      <c r="AE333" s="72">
        <v>7024.6559683232435</v>
      </c>
      <c r="AF333" s="72">
        <v>6205.3600443573187</v>
      </c>
      <c r="AG333" s="72">
        <v>4781.7304546092664</v>
      </c>
      <c r="AH333" s="72">
        <v>3594.705415910013</v>
      </c>
      <c r="AI333" s="72">
        <v>2926.7440142138562</v>
      </c>
      <c r="AJ333" s="72">
        <v>2102.197739486629</v>
      </c>
      <c r="AK333" s="72">
        <v>1670.8615783318116</v>
      </c>
      <c r="AL333" s="72">
        <v>1459.8774583115317</v>
      </c>
      <c r="AM333" s="72">
        <v>1164.3718616159274</v>
      </c>
      <c r="AN333" s="72">
        <v>821.4927424445126</v>
      </c>
      <c r="AO333" s="72">
        <v>581.61042864488195</v>
      </c>
      <c r="AP333" s="72">
        <v>352.2130219232069</v>
      </c>
      <c r="AQ333" s="76">
        <v>306.97390308036262</v>
      </c>
      <c r="AR333" s="73">
        <v>12234.922641774705</v>
      </c>
      <c r="AS333" s="72">
        <v>11298.691532831261</v>
      </c>
      <c r="AT333" s="72">
        <v>9678.1150501163847</v>
      </c>
      <c r="AU333" s="72">
        <v>7548.4556342591877</v>
      </c>
      <c r="AV333" s="72">
        <v>6960.2876471834597</v>
      </c>
      <c r="AW333" s="72">
        <v>6006.8001962044882</v>
      </c>
      <c r="AX333" s="72">
        <v>4404.8682771135946</v>
      </c>
      <c r="AY333" s="72">
        <v>2860.8650852201608</v>
      </c>
      <c r="AZ333" s="72">
        <v>2253.5122159421935</v>
      </c>
      <c r="BA333" s="72">
        <v>1697.3753148779301</v>
      </c>
      <c r="BB333" s="72">
        <v>1322.7058046588845</v>
      </c>
      <c r="BC333" s="72">
        <v>1087.6692610121747</v>
      </c>
      <c r="BD333" s="72">
        <v>864.95350016498912</v>
      </c>
      <c r="BE333" s="72">
        <v>711.06938581266127</v>
      </c>
      <c r="BF333" s="72">
        <v>543.6511279404973</v>
      </c>
      <c r="BG333" s="72">
        <v>370.61101139854355</v>
      </c>
      <c r="BH333" s="76">
        <v>296.90995885043691</v>
      </c>
      <c r="BI333" s="73">
        <v>23970.592876214429</v>
      </c>
      <c r="BJ333" s="72">
        <v>22262.034242411788</v>
      </c>
      <c r="BK333" s="72">
        <v>19163.721029996086</v>
      </c>
      <c r="BL333" s="72">
        <v>14936.220866822459</v>
      </c>
      <c r="BM333" s="72">
        <v>13984.943615506703</v>
      </c>
      <c r="BN333" s="72">
        <v>12212.160240561803</v>
      </c>
      <c r="BO333" s="72">
        <v>9186.598731722861</v>
      </c>
      <c r="BP333" s="72">
        <v>6455.5705011301743</v>
      </c>
      <c r="BQ333" s="72">
        <v>5180.2562301560502</v>
      </c>
      <c r="BR333" s="72">
        <v>3799.5730543645595</v>
      </c>
      <c r="BS333" s="72">
        <v>2993.5673829906959</v>
      </c>
      <c r="BT333" s="72">
        <v>2547.5467193237068</v>
      </c>
      <c r="BU333" s="72">
        <v>2029.3253617809166</v>
      </c>
      <c r="BV333" s="72">
        <v>1532.5621282571735</v>
      </c>
      <c r="BW333" s="72">
        <v>1125.2615565853789</v>
      </c>
      <c r="BX333" s="72">
        <v>722.82403332175033</v>
      </c>
      <c r="BY333" s="76">
        <v>603.88386193079964</v>
      </c>
    </row>
    <row r="334" spans="1:77" x14ac:dyDescent="0.35">
      <c r="A334" s="65" t="s">
        <v>796</v>
      </c>
      <c r="B334" s="66" t="s">
        <v>788</v>
      </c>
      <c r="C334" s="65" t="s">
        <v>1375</v>
      </c>
      <c r="D334" s="65" t="s">
        <v>796</v>
      </c>
      <c r="E334" s="65" t="s">
        <v>795</v>
      </c>
      <c r="F334" s="65" t="s">
        <v>1379</v>
      </c>
      <c r="G334" s="66">
        <v>11802</v>
      </c>
      <c r="H334" s="68">
        <v>131535.26059554308</v>
      </c>
      <c r="I334" s="69">
        <v>2</v>
      </c>
      <c r="J334"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26307</v>
      </c>
      <c r="K334"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7081</v>
      </c>
      <c r="L334" s="88">
        <f>SUM(Table13453[[#This Row],[HC PiN]:[IDP PiN]])</f>
        <v>33388</v>
      </c>
      <c r="M334" s="68">
        <f>Table13453[[#This Row],[Total PiN]]*Table13453[[#This Row],[Boys (0-17)2]]</f>
        <v>9264.0847062069206</v>
      </c>
      <c r="N334" s="68">
        <f>Table13453[[#This Row],[Total PiN]]*Table13453[[#This Row],[Men (18+)3]]</f>
        <v>7266.9474424192204</v>
      </c>
      <c r="O334" s="68">
        <f>Table13453[[#This Row],[Total PiN]]*Table13453[[#This Row],[Girls (0-17)4]]</f>
        <v>8923.384860154114</v>
      </c>
      <c r="P334" s="68">
        <f>Table13453[[#This Row],[Total PiN]]*Table13453[[#This Row],[Women (18+)5]]</f>
        <v>7933.5829912197432</v>
      </c>
      <c r="Q334" s="70">
        <v>0.27746749449523544</v>
      </c>
      <c r="R334" s="70">
        <v>0.21765147485381636</v>
      </c>
      <c r="S334" s="70">
        <v>0.2672632341006983</v>
      </c>
      <c r="T334" s="70">
        <v>0.23761779655024989</v>
      </c>
      <c r="U334" s="65">
        <v>36496.759195223211</v>
      </c>
      <c r="V334" s="65">
        <v>28628.843463901027</v>
      </c>
      <c r="W334" s="65">
        <v>35154.539145042989</v>
      </c>
      <c r="X334" s="71">
        <v>31255.118791375855</v>
      </c>
      <c r="Y334" s="67">
        <v>65125.602659124241</v>
      </c>
      <c r="Z334" s="67">
        <v>66409.657936418836</v>
      </c>
      <c r="AA334" s="66">
        <v>11804.776941276194</v>
      </c>
      <c r="AB334" s="65">
        <v>10545.891067493953</v>
      </c>
      <c r="AC334" s="65">
        <v>8703.6975146536242</v>
      </c>
      <c r="AD334" s="65">
        <v>6605.3818183944513</v>
      </c>
      <c r="AE334" s="65">
        <v>6119.2666938523407</v>
      </c>
      <c r="AF334" s="65">
        <v>5396.8036618784045</v>
      </c>
      <c r="AG334" s="65">
        <v>4370.3173234535325</v>
      </c>
      <c r="AH334" s="65">
        <v>3298.6922891222757</v>
      </c>
      <c r="AI334" s="65">
        <v>2571.7023867651051</v>
      </c>
      <c r="AJ334" s="65">
        <v>1826.6113365393148</v>
      </c>
      <c r="AK334" s="65">
        <v>1471.3767814629628</v>
      </c>
      <c r="AL334" s="65">
        <v>1253.2774126639292</v>
      </c>
      <c r="AM334" s="65">
        <v>936.63697070197975</v>
      </c>
      <c r="AN334" s="65">
        <v>620.02702689476791</v>
      </c>
      <c r="AO334" s="65">
        <v>414.58042353099529</v>
      </c>
      <c r="AP334" s="65">
        <v>270.86557390152558</v>
      </c>
      <c r="AQ334" s="71">
        <v>199.75271383350812</v>
      </c>
      <c r="AR334" s="66">
        <v>12155.093848724515</v>
      </c>
      <c r="AS334" s="65">
        <v>10925.786968156384</v>
      </c>
      <c r="AT334" s="65">
        <v>9086.0535954920542</v>
      </c>
      <c r="AU334" s="65">
        <v>6953.6478844907742</v>
      </c>
      <c r="AV334" s="65">
        <v>6219.7228826903738</v>
      </c>
      <c r="AW334" s="65">
        <v>5337.119412604221</v>
      </c>
      <c r="AX334" s="65">
        <v>4116.4501811508189</v>
      </c>
      <c r="AY334" s="65">
        <v>2673.6265404200385</v>
      </c>
      <c r="AZ334" s="65">
        <v>2001.8494560993788</v>
      </c>
      <c r="BA334" s="65">
        <v>1481.4797904256707</v>
      </c>
      <c r="BB334" s="65">
        <v>1159.4494589463352</v>
      </c>
      <c r="BC334" s="65">
        <v>931.8496323502826</v>
      </c>
      <c r="BD334" s="65">
        <v>725.01534830250512</v>
      </c>
      <c r="BE334" s="65">
        <v>542.96136197522526</v>
      </c>
      <c r="BF334" s="65">
        <v>375.45587151119713</v>
      </c>
      <c r="BG334" s="65">
        <v>264.77763589261684</v>
      </c>
      <c r="BH334" s="71">
        <v>175.26278989184442</v>
      </c>
      <c r="BI334" s="66">
        <v>23959.87079000071</v>
      </c>
      <c r="BJ334" s="65">
        <v>21471.67803565034</v>
      </c>
      <c r="BK334" s="65">
        <v>17789.751110145677</v>
      </c>
      <c r="BL334" s="65">
        <v>13559.029702885226</v>
      </c>
      <c r="BM334" s="65">
        <v>12338.98957654271</v>
      </c>
      <c r="BN334" s="65">
        <v>10733.923074482624</v>
      </c>
      <c r="BO334" s="65">
        <v>8486.7675046043514</v>
      </c>
      <c r="BP334" s="65">
        <v>5972.3188295423151</v>
      </c>
      <c r="BQ334" s="65">
        <v>4573.5518428644837</v>
      </c>
      <c r="BR334" s="65">
        <v>3308.0911269649864</v>
      </c>
      <c r="BS334" s="65">
        <v>2630.8262404092975</v>
      </c>
      <c r="BT334" s="65">
        <v>2185.1270450142115</v>
      </c>
      <c r="BU334" s="65">
        <v>1661.6523190044848</v>
      </c>
      <c r="BV334" s="65">
        <v>1162.9883888699933</v>
      </c>
      <c r="BW334" s="65">
        <v>790.03629504219248</v>
      </c>
      <c r="BX334" s="65">
        <v>535.64320979414242</v>
      </c>
      <c r="BY334" s="71">
        <v>375.01550372535257</v>
      </c>
    </row>
    <row r="335" spans="1:77" x14ac:dyDescent="0.35">
      <c r="A335" s="72" t="s">
        <v>798</v>
      </c>
      <c r="B335" s="73" t="s">
        <v>788</v>
      </c>
      <c r="C335" s="72" t="s">
        <v>1375</v>
      </c>
      <c r="D335" s="72" t="s">
        <v>798</v>
      </c>
      <c r="E335" s="72" t="s">
        <v>797</v>
      </c>
      <c r="F335" s="72" t="s">
        <v>1380</v>
      </c>
      <c r="G335" s="73">
        <v>4607</v>
      </c>
      <c r="H335" s="74">
        <v>56410.448566683801</v>
      </c>
      <c r="I335" s="75">
        <v>2</v>
      </c>
      <c r="J335"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11282</v>
      </c>
      <c r="K335"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2764</v>
      </c>
      <c r="L335" s="89">
        <f>SUM(Table13453[[#This Row],[HC PiN]:[IDP PiN]])</f>
        <v>14046</v>
      </c>
      <c r="M335" s="74">
        <f>Table13453[[#This Row],[Total PiN]]*Table13453[[#This Row],[Boys (0-17)2]]</f>
        <v>3824.459038479325</v>
      </c>
      <c r="N335" s="74">
        <f>Table13453[[#This Row],[Total PiN]]*Table13453[[#This Row],[Men (18+)3]]</f>
        <v>3215.6186879236461</v>
      </c>
      <c r="O335" s="74">
        <f>Table13453[[#This Row],[Total PiN]]*Table13453[[#This Row],[Girls (0-17)4]]</f>
        <v>3637.9849619077722</v>
      </c>
      <c r="P335" s="74">
        <f>Table13453[[#This Row],[Total PiN]]*Table13453[[#This Row],[Women (18+)5]]</f>
        <v>3367.9373116892589</v>
      </c>
      <c r="Q335" s="70">
        <v>0.27228100800792576</v>
      </c>
      <c r="R335" s="70">
        <v>0.22893483468059561</v>
      </c>
      <c r="S335" s="70">
        <v>0.25900505210791486</v>
      </c>
      <c r="T335" s="70">
        <v>0.23977910520356391</v>
      </c>
      <c r="U335" s="72">
        <v>15359.493797915915</v>
      </c>
      <c r="V335" s="72">
        <v>12914.316716871997</v>
      </c>
      <c r="W335" s="72">
        <v>14610.591170444788</v>
      </c>
      <c r="X335" s="76">
        <v>13526.046881451106</v>
      </c>
      <c r="Y335" s="67">
        <v>28273.810514787911</v>
      </c>
      <c r="Z335" s="67">
        <v>28136.638051895894</v>
      </c>
      <c r="AA335" s="73">
        <v>4641.9218564534949</v>
      </c>
      <c r="AB335" s="72">
        <v>4362.230596306732</v>
      </c>
      <c r="AC335" s="72">
        <v>3790.0115960280345</v>
      </c>
      <c r="AD335" s="72">
        <v>2923.521825941843</v>
      </c>
      <c r="AE335" s="72">
        <v>2668.5034963084418</v>
      </c>
      <c r="AF335" s="72">
        <v>2346.0321757374631</v>
      </c>
      <c r="AG335" s="72">
        <v>1891.2514227990637</v>
      </c>
      <c r="AH335" s="72">
        <v>1428.3227253441689</v>
      </c>
      <c r="AI335" s="72">
        <v>1126.1162968414098</v>
      </c>
      <c r="AJ335" s="72">
        <v>796.58272756147949</v>
      </c>
      <c r="AK335" s="72">
        <v>626.0671749463063</v>
      </c>
      <c r="AL335" s="72">
        <v>527.48903880627563</v>
      </c>
      <c r="AM335" s="72">
        <v>395.46288845262609</v>
      </c>
      <c r="AN335" s="72">
        <v>258.47655987427657</v>
      </c>
      <c r="AO335" s="72">
        <v>169.81124329473141</v>
      </c>
      <c r="AP335" s="72">
        <v>101.63222769502519</v>
      </c>
      <c r="AQ335" s="76">
        <v>83.204199504526045</v>
      </c>
      <c r="AR335" s="73">
        <v>4992.5037078049572</v>
      </c>
      <c r="AS335" s="72">
        <v>4580.179530423351</v>
      </c>
      <c r="AT335" s="72">
        <v>3900.8438280133014</v>
      </c>
      <c r="AU335" s="72">
        <v>3059.9722941642744</v>
      </c>
      <c r="AV335" s="72">
        <v>2914.6623983471241</v>
      </c>
      <c r="AW335" s="72">
        <v>2543.9374872376711</v>
      </c>
      <c r="AX335" s="72">
        <v>1858.7515969027008</v>
      </c>
      <c r="AY335" s="72">
        <v>1172.7096037775373</v>
      </c>
      <c r="AZ335" s="72">
        <v>851.30282685850761</v>
      </c>
      <c r="BA335" s="72">
        <v>625.90748135115837</v>
      </c>
      <c r="BB335" s="72">
        <v>503.80520837933625</v>
      </c>
      <c r="BC335" s="72">
        <v>403.81687738317027</v>
      </c>
      <c r="BD335" s="72">
        <v>303.63350050321742</v>
      </c>
      <c r="BE335" s="72">
        <v>227.64466304567171</v>
      </c>
      <c r="BF335" s="72">
        <v>159.72577230258986</v>
      </c>
      <c r="BG335" s="72">
        <v>83.995211121693728</v>
      </c>
      <c r="BH335" s="76">
        <v>90.418527171647938</v>
      </c>
      <c r="BI335" s="73">
        <v>9634.425564258454</v>
      </c>
      <c r="BJ335" s="72">
        <v>8942.410126730083</v>
      </c>
      <c r="BK335" s="72">
        <v>7690.8554240413359</v>
      </c>
      <c r="BL335" s="72">
        <v>5983.4941201061183</v>
      </c>
      <c r="BM335" s="72">
        <v>5583.1658946555663</v>
      </c>
      <c r="BN335" s="72">
        <v>4889.9696629751343</v>
      </c>
      <c r="BO335" s="72">
        <v>3750.0030197017645</v>
      </c>
      <c r="BP335" s="72">
        <v>2601.0323291217064</v>
      </c>
      <c r="BQ335" s="72">
        <v>1977.4191236999175</v>
      </c>
      <c r="BR335" s="72">
        <v>1422.4902089126379</v>
      </c>
      <c r="BS335" s="72">
        <v>1129.8723833256427</v>
      </c>
      <c r="BT335" s="72">
        <v>931.30591618944595</v>
      </c>
      <c r="BU335" s="72">
        <v>699.09638895584362</v>
      </c>
      <c r="BV335" s="72">
        <v>486.12122291994814</v>
      </c>
      <c r="BW335" s="72">
        <v>329.53701559732133</v>
      </c>
      <c r="BX335" s="72">
        <v>185.62743881671892</v>
      </c>
      <c r="BY335" s="76">
        <v>173.62272667617395</v>
      </c>
    </row>
    <row r="336" spans="1:77" x14ac:dyDescent="0.35">
      <c r="A336" s="65" t="s">
        <v>800</v>
      </c>
      <c r="B336" s="66" t="s">
        <v>788</v>
      </c>
      <c r="C336" s="65" t="s">
        <v>1375</v>
      </c>
      <c r="D336" s="65" t="s">
        <v>800</v>
      </c>
      <c r="E336" s="65" t="s">
        <v>955</v>
      </c>
      <c r="F336" s="65" t="s">
        <v>1381</v>
      </c>
      <c r="G336" s="66">
        <v>16460</v>
      </c>
      <c r="H336" s="68">
        <v>118434.14788911486</v>
      </c>
      <c r="I336" s="69">
        <v>4</v>
      </c>
      <c r="J336"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47374</v>
      </c>
      <c r="K336"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13168</v>
      </c>
      <c r="L336" s="88">
        <f>SUM(Table13453[[#This Row],[HC PiN]:[IDP PiN]])</f>
        <v>60542</v>
      </c>
      <c r="M336" s="68">
        <f>Table13453[[#This Row],[Total PiN]]*Table13453[[#This Row],[Boys (0-17)2]]</f>
        <v>16138.00604378061</v>
      </c>
      <c r="N336" s="68">
        <f>Table13453[[#This Row],[Total PiN]]*Table13453[[#This Row],[Men (18+)3]]</f>
        <v>13553.958446178345</v>
      </c>
      <c r="O336" s="68">
        <f>Table13453[[#This Row],[Total PiN]]*Table13453[[#This Row],[Girls (0-17)4]]</f>
        <v>15458.05935013795</v>
      </c>
      <c r="P336" s="68">
        <f>Table13453[[#This Row],[Total PiN]]*Table13453[[#This Row],[Women (18+)5]]</f>
        <v>15391.976159903106</v>
      </c>
      <c r="Q336" s="70">
        <v>0.26655885242939792</v>
      </c>
      <c r="R336" s="70">
        <v>0.22387695230052435</v>
      </c>
      <c r="S336" s="70">
        <v>0.25532786082616943</v>
      </c>
      <c r="T336" s="70">
        <v>0.25423633444390847</v>
      </c>
      <c r="U336" s="65">
        <v>31569.670549776056</v>
      </c>
      <c r="V336" s="65">
        <v>26514.676077724613</v>
      </c>
      <c r="W336" s="65">
        <v>30239.537629297887</v>
      </c>
      <c r="X336" s="71">
        <v>30110.263632316324</v>
      </c>
      <c r="Y336" s="67">
        <v>58084.346627500665</v>
      </c>
      <c r="Z336" s="67">
        <v>60349.801261614208</v>
      </c>
      <c r="AA336" s="66">
        <v>9686.1486947796511</v>
      </c>
      <c r="AB336" s="65">
        <v>9027.0897586092651</v>
      </c>
      <c r="AC336" s="65">
        <v>7788.0190792414851</v>
      </c>
      <c r="AD336" s="65">
        <v>6038.6182143076985</v>
      </c>
      <c r="AE336" s="65">
        <v>5648.1920056980316</v>
      </c>
      <c r="AF336" s="65">
        <v>5033.4768117758904</v>
      </c>
      <c r="AG336" s="65">
        <v>4093.9785808685883</v>
      </c>
      <c r="AH336" s="65">
        <v>3146.1397495642937</v>
      </c>
      <c r="AI336" s="65">
        <v>2519.3167955374211</v>
      </c>
      <c r="AJ336" s="65">
        <v>1839.8915815832167</v>
      </c>
      <c r="AK336" s="65">
        <v>1573.7265782166255</v>
      </c>
      <c r="AL336" s="65">
        <v>1353.913977896975</v>
      </c>
      <c r="AM336" s="65">
        <v>933.40224025365251</v>
      </c>
      <c r="AN336" s="65">
        <v>643.19054544814185</v>
      </c>
      <c r="AO336" s="65">
        <v>469.28464484822615</v>
      </c>
      <c r="AP336" s="65">
        <v>279.61040131699275</v>
      </c>
      <c r="AQ336" s="71">
        <v>275.8016016680495</v>
      </c>
      <c r="AR336" s="66">
        <v>10111.360337995251</v>
      </c>
      <c r="AS336" s="65">
        <v>9417.3924304387365</v>
      </c>
      <c r="AT336" s="65">
        <v>8122.0129732241658</v>
      </c>
      <c r="AU336" s="65">
        <v>6267.1433608752723</v>
      </c>
      <c r="AV336" s="65">
        <v>5408.3286903082317</v>
      </c>
      <c r="AW336" s="65">
        <v>4666.2351844109162</v>
      </c>
      <c r="AX336" s="65">
        <v>3848.8197626467413</v>
      </c>
      <c r="AY336" s="65">
        <v>2539.5795106759779</v>
      </c>
      <c r="AZ336" s="65">
        <v>1806.6485067816677</v>
      </c>
      <c r="BA336" s="65">
        <v>1382.4141310990426</v>
      </c>
      <c r="BB336" s="65">
        <v>1214.9954223194102</v>
      </c>
      <c r="BC336" s="65">
        <v>1011.1607820218005</v>
      </c>
      <c r="BD336" s="65">
        <v>770.21541093071096</v>
      </c>
      <c r="BE336" s="65">
        <v>596.10895511250055</v>
      </c>
      <c r="BF336" s="65">
        <v>430.07643657687953</v>
      </c>
      <c r="BG336" s="65">
        <v>255.41834384626952</v>
      </c>
      <c r="BH336" s="71">
        <v>236.43638823708636</v>
      </c>
      <c r="BI336" s="66">
        <v>19797.509032774906</v>
      </c>
      <c r="BJ336" s="65">
        <v>18444.482189048005</v>
      </c>
      <c r="BK336" s="65">
        <v>15910.032052465653</v>
      </c>
      <c r="BL336" s="65">
        <v>12305.761575182971</v>
      </c>
      <c r="BM336" s="65">
        <v>11056.520696006264</v>
      </c>
      <c r="BN336" s="65">
        <v>9699.7119961868066</v>
      </c>
      <c r="BO336" s="65">
        <v>7942.798343515331</v>
      </c>
      <c r="BP336" s="65">
        <v>5685.719260240272</v>
      </c>
      <c r="BQ336" s="65">
        <v>4325.9653023190886</v>
      </c>
      <c r="BR336" s="65">
        <v>3222.3057126822596</v>
      </c>
      <c r="BS336" s="65">
        <v>2788.7220005360359</v>
      </c>
      <c r="BT336" s="65">
        <v>2365.0747599187753</v>
      </c>
      <c r="BU336" s="65">
        <v>1703.617651184363</v>
      </c>
      <c r="BV336" s="65">
        <v>1239.2995005606422</v>
      </c>
      <c r="BW336" s="65">
        <v>899.36108142510557</v>
      </c>
      <c r="BX336" s="65">
        <v>535.02874516326222</v>
      </c>
      <c r="BY336" s="71">
        <v>512.23798990513592</v>
      </c>
    </row>
    <row r="337" spans="1:77" x14ac:dyDescent="0.35">
      <c r="A337" s="72" t="s">
        <v>803</v>
      </c>
      <c r="B337" s="73" t="s">
        <v>801</v>
      </c>
      <c r="C337" s="72" t="s">
        <v>1382</v>
      </c>
      <c r="D337" s="72" t="s">
        <v>803</v>
      </c>
      <c r="E337" s="72" t="s">
        <v>957</v>
      </c>
      <c r="F337" s="72" t="s">
        <v>1383</v>
      </c>
      <c r="G337" s="73">
        <v>74</v>
      </c>
      <c r="H337" s="74">
        <v>55851.420634230817</v>
      </c>
      <c r="I337" s="75">
        <v>0</v>
      </c>
      <c r="J337" s="74">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37" s="74">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37" s="89">
        <f>SUM(Table13453[[#This Row],[HC PiN]:[IDP PiN]])</f>
        <v>0</v>
      </c>
      <c r="M337" s="74">
        <f>Table13453[[#This Row],[Total PiN]]*Table13453[[#This Row],[Boys (0-17)2]]</f>
        <v>0</v>
      </c>
      <c r="N337" s="74">
        <f>Table13453[[#This Row],[Total PiN]]*Table13453[[#This Row],[Men (18+)3]]</f>
        <v>0</v>
      </c>
      <c r="O337" s="74">
        <f>Table13453[[#This Row],[Total PiN]]*Table13453[[#This Row],[Girls (0-17)4]]</f>
        <v>0</v>
      </c>
      <c r="P337" s="74">
        <f>Table13453[[#This Row],[Total PiN]]*Table13453[[#This Row],[Women (18+)5]]</f>
        <v>0</v>
      </c>
      <c r="Q337" s="70">
        <v>0.28218536822178047</v>
      </c>
      <c r="R337" s="70">
        <v>0.26397219033515351</v>
      </c>
      <c r="S337" s="70">
        <v>0.24715557001636254</v>
      </c>
      <c r="T337" s="70">
        <v>0.20668687142670392</v>
      </c>
      <c r="U337" s="72">
        <v>15760.453697379971</v>
      </c>
      <c r="V337" s="72">
        <v>14743.221838147898</v>
      </c>
      <c r="W337" s="72">
        <v>13803.98970307695</v>
      </c>
      <c r="X337" s="76">
        <v>11543.755395626024</v>
      </c>
      <c r="Y337" s="67">
        <v>30503.675535527869</v>
      </c>
      <c r="Z337" s="67">
        <v>25347.745098702973</v>
      </c>
      <c r="AA337" s="73">
        <v>5000.7772185814611</v>
      </c>
      <c r="AB337" s="72">
        <v>4183.2781380606057</v>
      </c>
      <c r="AC337" s="72">
        <v>3196.9259825544691</v>
      </c>
      <c r="AD337" s="72">
        <v>2256.5213711852157</v>
      </c>
      <c r="AE337" s="72">
        <v>1955.0561014673206</v>
      </c>
      <c r="AF337" s="72">
        <v>1764.4170685774532</v>
      </c>
      <c r="AG337" s="72">
        <v>1642.5873274401438</v>
      </c>
      <c r="AH337" s="72">
        <v>1388.9324187630027</v>
      </c>
      <c r="AI337" s="72">
        <v>1156.979479543766</v>
      </c>
      <c r="AJ337" s="72">
        <v>893.64590786708698</v>
      </c>
      <c r="AK337" s="72">
        <v>698.05530109595577</v>
      </c>
      <c r="AL337" s="72">
        <v>500.64999903465525</v>
      </c>
      <c r="AM337" s="72">
        <v>338.64680749241211</v>
      </c>
      <c r="AN337" s="72">
        <v>188.47508568115779</v>
      </c>
      <c r="AO337" s="72">
        <v>95.479022420551459</v>
      </c>
      <c r="AP337" s="72">
        <v>54.91539403249805</v>
      </c>
      <c r="AQ337" s="76">
        <v>32.40247490521422</v>
      </c>
      <c r="AR337" s="73">
        <v>5438.4999534175877</v>
      </c>
      <c r="AS337" s="72">
        <v>4767.6159946420012</v>
      </c>
      <c r="AT337" s="72">
        <v>3844.1872385103461</v>
      </c>
      <c r="AU337" s="72">
        <v>2719.8002168424268</v>
      </c>
      <c r="AV337" s="72">
        <v>2448.2771315432688</v>
      </c>
      <c r="AW337" s="72">
        <v>2300.2188448901102</v>
      </c>
      <c r="AX337" s="72">
        <v>2183.9233978959878</v>
      </c>
      <c r="AY337" s="72">
        <v>1851.7996741594714</v>
      </c>
      <c r="AZ337" s="72">
        <v>1512.8664801850578</v>
      </c>
      <c r="BA337" s="72">
        <v>1123.1062097981207</v>
      </c>
      <c r="BB337" s="72">
        <v>885.39391936198842</v>
      </c>
      <c r="BC337" s="72">
        <v>648.47689357115587</v>
      </c>
      <c r="BD337" s="72">
        <v>428.95856478220327</v>
      </c>
      <c r="BE337" s="72">
        <v>208.68577739338011</v>
      </c>
      <c r="BF337" s="72">
        <v>87.16998282807387</v>
      </c>
      <c r="BG337" s="72">
        <v>36.651782625004309</v>
      </c>
      <c r="BH337" s="76">
        <v>18.043473081683704</v>
      </c>
      <c r="BI337" s="73">
        <v>10439.277171999049</v>
      </c>
      <c r="BJ337" s="72">
        <v>8950.8941327026059</v>
      </c>
      <c r="BK337" s="72">
        <v>7041.1132210648166</v>
      </c>
      <c r="BL337" s="72">
        <v>4976.321588027643</v>
      </c>
      <c r="BM337" s="72">
        <v>4403.3332330105895</v>
      </c>
      <c r="BN337" s="72">
        <v>4064.635913467564</v>
      </c>
      <c r="BO337" s="72">
        <v>3826.5107253361321</v>
      </c>
      <c r="BP337" s="72">
        <v>3240.7320929224738</v>
      </c>
      <c r="BQ337" s="72">
        <v>2669.8459597288238</v>
      </c>
      <c r="BR337" s="72">
        <v>2016.7521176652076</v>
      </c>
      <c r="BS337" s="72">
        <v>1583.4492204579444</v>
      </c>
      <c r="BT337" s="72">
        <v>1149.126892605811</v>
      </c>
      <c r="BU337" s="72">
        <v>767.60537227461532</v>
      </c>
      <c r="BV337" s="72">
        <v>397.16086307453787</v>
      </c>
      <c r="BW337" s="72">
        <v>182.64900524862534</v>
      </c>
      <c r="BX337" s="72">
        <v>91.567176657502344</v>
      </c>
      <c r="BY337" s="76">
        <v>50.44594798689792</v>
      </c>
    </row>
    <row r="338" spans="1:77" ht="15" thickBot="1" x14ac:dyDescent="0.4">
      <c r="A338" s="77" t="s">
        <v>805</v>
      </c>
      <c r="B338" s="78" t="s">
        <v>801</v>
      </c>
      <c r="C338" s="77" t="s">
        <v>1382</v>
      </c>
      <c r="D338" s="77" t="s">
        <v>805</v>
      </c>
      <c r="E338" s="77" t="s">
        <v>958</v>
      </c>
      <c r="F338" s="77" t="s">
        <v>1384</v>
      </c>
      <c r="G338" s="78">
        <v>84</v>
      </c>
      <c r="H338" s="68">
        <v>16571.018758354989</v>
      </c>
      <c r="I338" s="69">
        <v>0</v>
      </c>
      <c r="J338" s="68">
        <f>ROUND(IF(Table13453[[#This Row],[Total PC Severity]]=3,Table13453[[#This Row],[Host Community Population]]*30%,IF(Table13453[[#This Row],[Total PC Severity]]=1,Table13453[[#This Row],[Host Community Population]]*10%,IF(Table13453[[#This Row],[Total PC Severity]]=2,Table13453[[#This Row],[Host Community Population]]*20%,IF(Table13453[[#This Row],[Total PC Severity]]=4,Table13453[[#This Row],[Host Community Population]]*40%,IF(Table13453[[#This Row],[Total PC Severity]]=5,Table13453[[#This Row],[Host Community Population]]*80%,0))))),0)</f>
        <v>0</v>
      </c>
      <c r="K338" s="68">
        <f>ROUND(IF(Table13453[[#This Row],[Total PC Severity]]=1,Table13453[[#This Row],[Total IDPs in District]]*30%,IF(Table13453[[#This Row],[Total PC Severity]]=2,Table13453[[#This Row],[Total IDPs in District]]*60%,IF(Table13453[[#This Row],[Total PC Severity]]=3,Table13453[[#This Row],[Total IDPs in District]]*70%,IF(Table13453[[#This Row],[Total PC Severity]]=4,Table13453[[#This Row],[Total IDPs in District]]*80%,IF(Table13453[[#This Row],[Total PC Severity]]=5,Table13453[[#This Row],[Total IDPs in District]]*100%,0))))),0)</f>
        <v>0</v>
      </c>
      <c r="L338" s="88">
        <f>SUM(Table13453[[#This Row],[HC PiN]:[IDP PiN]])</f>
        <v>0</v>
      </c>
      <c r="M338" s="68">
        <f>Table13453[[#This Row],[Total PiN]]*Table13453[[#This Row],[Boys (0-17)2]]</f>
        <v>0</v>
      </c>
      <c r="N338" s="68">
        <f>Table13453[[#This Row],[Total PiN]]*Table13453[[#This Row],[Men (18+)3]]</f>
        <v>0</v>
      </c>
      <c r="O338" s="68">
        <f>Table13453[[#This Row],[Total PiN]]*Table13453[[#This Row],[Girls (0-17)4]]</f>
        <v>0</v>
      </c>
      <c r="P338" s="68">
        <f>Table13453[[#This Row],[Total PiN]]*Table13453[[#This Row],[Women (18+)5]]</f>
        <v>0</v>
      </c>
      <c r="Q338" s="70">
        <v>0.31764538259456676</v>
      </c>
      <c r="R338" s="70">
        <v>0.24554646421096693</v>
      </c>
      <c r="S338" s="70">
        <v>0.23585011537006562</v>
      </c>
      <c r="T338" s="70">
        <v>0.20095803782440091</v>
      </c>
      <c r="U338" s="77">
        <v>5263.7075934794129</v>
      </c>
      <c r="V338" s="77">
        <v>4068.9550644876749</v>
      </c>
      <c r="W338" s="77">
        <v>3908.2766859575454</v>
      </c>
      <c r="X338" s="79">
        <v>3330.0794144303591</v>
      </c>
      <c r="Y338" s="67">
        <v>9332.6626579670883</v>
      </c>
      <c r="Z338" s="67">
        <v>7238.356100387904</v>
      </c>
      <c r="AA338" s="78">
        <v>1338.9652078406612</v>
      </c>
      <c r="AB338" s="77">
        <v>1181.5009384490374</v>
      </c>
      <c r="AC338" s="77">
        <v>957.37012129993855</v>
      </c>
      <c r="AD338" s="77">
        <v>672.0380278752499</v>
      </c>
      <c r="AE338" s="77">
        <v>514.38716528771999</v>
      </c>
      <c r="AF338" s="77">
        <v>459.2987244035088</v>
      </c>
      <c r="AG338" s="77">
        <v>472.29840923042894</v>
      </c>
      <c r="AH338" s="77">
        <v>416.28216306131998</v>
      </c>
      <c r="AI338" s="77">
        <v>363.40903166732824</v>
      </c>
      <c r="AJ338" s="77">
        <v>279.92154335332208</v>
      </c>
      <c r="AK338" s="77">
        <v>199.92699804315063</v>
      </c>
      <c r="AL338" s="77">
        <v>139.55393166472814</v>
      </c>
      <c r="AM338" s="77">
        <v>92.943137318398556</v>
      </c>
      <c r="AN338" s="77">
        <v>58.079333415767941</v>
      </c>
      <c r="AO338" s="77">
        <v>37.73478395880894</v>
      </c>
      <c r="AP338" s="77">
        <v>37.825506804553285</v>
      </c>
      <c r="AQ338" s="79">
        <v>16.821076713981</v>
      </c>
      <c r="AR338" s="78">
        <v>1590.4133183824965</v>
      </c>
      <c r="AS338" s="77">
        <v>1593.9541484479714</v>
      </c>
      <c r="AT338" s="77">
        <v>1437.6251368294734</v>
      </c>
      <c r="AU338" s="77">
        <v>980.27100857161952</v>
      </c>
      <c r="AV338" s="77">
        <v>627.67052558360933</v>
      </c>
      <c r="AW338" s="77">
        <v>527.59399950115846</v>
      </c>
      <c r="AX338" s="77">
        <v>584.45743666821136</v>
      </c>
      <c r="AY338" s="77">
        <v>527.42372585901387</v>
      </c>
      <c r="AZ338" s="77">
        <v>480.45326319134529</v>
      </c>
      <c r="BA338" s="77">
        <v>355.07242029192724</v>
      </c>
      <c r="BB338" s="77">
        <v>233.36752464678253</v>
      </c>
      <c r="BC338" s="77">
        <v>159.33677218768136</v>
      </c>
      <c r="BD338" s="77">
        <v>105.15796256568849</v>
      </c>
      <c r="BE338" s="77">
        <v>57.239424040528675</v>
      </c>
      <c r="BF338" s="77">
        <v>31.912347028498335</v>
      </c>
      <c r="BG338" s="77">
        <v>30.594270770540778</v>
      </c>
      <c r="BH338" s="79">
        <v>10.119373400541644</v>
      </c>
      <c r="BI338" s="78">
        <v>2929.3785262231572</v>
      </c>
      <c r="BJ338" s="77">
        <v>2775.4550868970082</v>
      </c>
      <c r="BK338" s="77">
        <v>2394.9952581294115</v>
      </c>
      <c r="BL338" s="77">
        <v>1652.3090364468699</v>
      </c>
      <c r="BM338" s="77">
        <v>1142.0576908713294</v>
      </c>
      <c r="BN338" s="77">
        <v>986.89272390466715</v>
      </c>
      <c r="BO338" s="77">
        <v>1056.7558458986402</v>
      </c>
      <c r="BP338" s="77">
        <v>943.7058889203339</v>
      </c>
      <c r="BQ338" s="77">
        <v>843.86229485867352</v>
      </c>
      <c r="BR338" s="77">
        <v>634.99396364524932</v>
      </c>
      <c r="BS338" s="77">
        <v>433.29452268993316</v>
      </c>
      <c r="BT338" s="77">
        <v>298.8907038524095</v>
      </c>
      <c r="BU338" s="77">
        <v>198.10109988408703</v>
      </c>
      <c r="BV338" s="77">
        <v>115.31875745629662</v>
      </c>
      <c r="BW338" s="77">
        <v>69.64713098730725</v>
      </c>
      <c r="BX338" s="77">
        <v>68.419777575094059</v>
      </c>
      <c r="BY338" s="79">
        <v>26.940450114522644</v>
      </c>
    </row>
    <row r="339" spans="1:77" x14ac:dyDescent="0.35">
      <c r="A339" s="85"/>
      <c r="B339" s="80"/>
      <c r="C339" s="81"/>
      <c r="D339" s="85"/>
      <c r="E339" s="81"/>
      <c r="F339" s="81"/>
      <c r="G339" s="86"/>
      <c r="H339" s="87">
        <f>SUBTOTAL(109,Table13453[Host Community Population])</f>
        <v>32240692.166178871</v>
      </c>
      <c r="I339" s="82"/>
      <c r="J339" s="82" t="e">
        <f>SUM(Table13453[HC PiN])</f>
        <v>#N/A</v>
      </c>
      <c r="K339" s="82" t="e">
        <f>SUBTOTAL(109,Table13453[IDP PiN])</f>
        <v>#N/A</v>
      </c>
      <c r="L339" s="82" t="e">
        <f>SUM(Table13453[[#Totals],[HC PiN]:[IDP PiN]])</f>
        <v>#N/A</v>
      </c>
      <c r="M339" s="82"/>
      <c r="N339" s="82"/>
      <c r="O339" s="82"/>
      <c r="P339" s="82"/>
      <c r="Q339" s="83"/>
      <c r="R339" s="83"/>
      <c r="S339" s="83"/>
      <c r="T339" s="83"/>
    </row>
  </sheetData>
  <mergeCells count="13">
    <mergeCell ref="A1:I1"/>
    <mergeCell ref="A2:I2"/>
    <mergeCell ref="Y4:Y5"/>
    <mergeCell ref="Z4:Z5"/>
    <mergeCell ref="AA4:AQ4"/>
    <mergeCell ref="AR4:BH4"/>
    <mergeCell ref="BI4:BY4"/>
    <mergeCell ref="B4:F4"/>
    <mergeCell ref="G4:H4"/>
    <mergeCell ref="J4:L4"/>
    <mergeCell ref="M4:P4"/>
    <mergeCell ref="Q4:T4"/>
    <mergeCell ref="U4:X4"/>
  </mergeCells>
  <conditionalFormatting sqref="G4">
    <cfRule type="cellIs" dxfId="44" priority="3" operator="lessThan">
      <formula>0</formula>
    </cfRule>
  </conditionalFormatting>
  <conditionalFormatting sqref="G4">
    <cfRule type="cellIs" dxfId="43" priority="2" operator="lessThan">
      <formula>0</formula>
    </cfRule>
  </conditionalFormatting>
  <conditionalFormatting sqref="I3:I1048576">
    <cfRule type="colorScale" priority="1">
      <colorScale>
        <cfvo type="min"/>
        <cfvo type="max"/>
        <color rgb="FFFCFCFF"/>
        <color rgb="FFF8696B"/>
      </colorScale>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7f2ff0-3c41-4d90-bc19-e8f7449eae37">
      <Terms xmlns="http://schemas.microsoft.com/office/infopath/2007/PartnerControls"/>
    </lcf76f155ced4ddcb4097134ff3c332f>
    <TaxCatchAll xmlns="985ec44e-1bab-4c0b-9df0-6ba128686f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61586CCCDC8F46BADFCA5B44F7A1DF" ma:contentTypeVersion="18" ma:contentTypeDescription="Create a new document." ma:contentTypeScope="" ma:versionID="8e237d76468e009b2c1d09e4d97df4ce">
  <xsd:schema xmlns:xsd="http://www.w3.org/2001/XMLSchema" xmlns:xs="http://www.w3.org/2001/XMLSchema" xmlns:p="http://schemas.microsoft.com/office/2006/metadata/properties" xmlns:ns2="c27f2ff0-3c41-4d90-bc19-e8f7449eae37" xmlns:ns3="35812a0a-7ebc-4252-8f93-247b2045ed4f" xmlns:ns4="985ec44e-1bab-4c0b-9df0-6ba128686fc9" targetNamespace="http://schemas.microsoft.com/office/2006/metadata/properties" ma:root="true" ma:fieldsID="c5203ee5345cf32b59297d6ab5da378a" ns2:_="" ns3:_="" ns4:_="">
    <xsd:import namespace="c27f2ff0-3c41-4d90-bc19-e8f7449eae37"/>
    <xsd:import namespace="35812a0a-7ebc-4252-8f93-247b2045ed4f"/>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7f2ff0-3c41-4d90-bc19-e8f7449eae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812a0a-7ebc-4252-8f93-247b2045ed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b3b2a2d-9b1f-48d9-8fbf-01d7e7190f6e}" ma:internalName="TaxCatchAll" ma:showField="CatchAllData" ma:web="35812a0a-7ebc-4252-8f93-247b2045e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24BBB0-D326-4ED9-9E68-445732174F48}">
  <ds:schemaRefs>
    <ds:schemaRef ds:uri="http://schemas.microsoft.com/sharepoint/v3/contenttype/forms"/>
  </ds:schemaRefs>
</ds:datastoreItem>
</file>

<file path=customXml/itemProps2.xml><?xml version="1.0" encoding="utf-8"?>
<ds:datastoreItem xmlns:ds="http://schemas.openxmlformats.org/officeDocument/2006/customXml" ds:itemID="{4BE31CE0-6AD4-4D4C-BCC7-A212A6F0CAF0}">
  <ds:schemaRefs>
    <ds:schemaRef ds:uri="http://schemas.microsoft.com/office/2006/documentManagement/types"/>
    <ds:schemaRef ds:uri="http://schemas.openxmlformats.org/package/2006/metadata/core-properties"/>
    <ds:schemaRef ds:uri="http://purl.org/dc/elements/1.1/"/>
    <ds:schemaRef ds:uri="35812a0a-7ebc-4252-8f93-247b2045ed4f"/>
    <ds:schemaRef ds:uri="http://schemas.microsoft.com/office/2006/metadata/properties"/>
    <ds:schemaRef ds:uri="http://schemas.microsoft.com/office/infopath/2007/PartnerControls"/>
    <ds:schemaRef ds:uri="http://purl.org/dc/terms/"/>
    <ds:schemaRef ds:uri="985ec44e-1bab-4c0b-9df0-6ba128686fc9"/>
    <ds:schemaRef ds:uri="c27f2ff0-3c41-4d90-bc19-e8f7449eae37"/>
    <ds:schemaRef ds:uri="http://www.w3.org/XML/1998/namespace"/>
    <ds:schemaRef ds:uri="http://purl.org/dc/dcmitype/"/>
  </ds:schemaRefs>
</ds:datastoreItem>
</file>

<file path=customXml/itemProps3.xml><?xml version="1.0" encoding="utf-8"?>
<ds:datastoreItem xmlns:ds="http://schemas.openxmlformats.org/officeDocument/2006/customXml" ds:itemID="{6A2E15C9-E4BB-4A80-8F1A-E1CF20976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7f2ff0-3c41-4d90-bc19-e8f7449eae37"/>
    <ds:schemaRef ds:uri="35812a0a-7ebc-4252-8f93-247b2045ed4f"/>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PiN Example Sheet</vt:lpstr>
      <vt:lpstr>STEP 1_Indicators and Threshold</vt:lpstr>
      <vt:lpstr>STEP 1.1_Indicator 1 Casualitie</vt:lpstr>
      <vt:lpstr>STEP 1.2_Indicator 2 Availabili</vt:lpstr>
      <vt:lpstr>STEP 1.3_Final Severity</vt:lpstr>
      <vt:lpstr>STEP 2_Determine PiN %</vt:lpstr>
      <vt:lpstr>STEP 3_Determine PiN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dc:creator>
  <cp:keywords/>
  <dc:description/>
  <cp:lastModifiedBy>Daniela Ciulei</cp:lastModifiedBy>
  <cp:revision/>
  <dcterms:created xsi:type="dcterms:W3CDTF">2022-02-19T11:17:36Z</dcterms:created>
  <dcterms:modified xsi:type="dcterms:W3CDTF">2023-08-16T14:53:47Z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0x010100CD61586CCCDC8F46BADFCA5B44F7A1DF</vt:lpwstr>
  </property>
  <property fmtid="{D5CDD505-2E9C-101B-9397-08002B2CF9AE}" pid="3" name="MediaServiceImageTags">
    <vt:lpwstr/>
  </property>
</Properties>
</file>